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HCLI\Private\High Cost\CAF RoR\CAPEX\2017 and 2017 CIA files\"/>
    </mc:Choice>
  </mc:AlternateContent>
  <bookViews>
    <workbookView xWindow="0" yWindow="0" windowWidth="23040" windowHeight="9120" tabRatio="864"/>
  </bookViews>
  <sheets>
    <sheet name="Input" sheetId="5" r:id="rId1"/>
    <sheet name="TLPI" sheetId="1" r:id="rId2"/>
    <sheet name="TALPI &amp; AALPI" sheetId="2" r:id="rId3"/>
    <sheet name="Constr. Allow Adj" sheetId="3" r:id="rId4"/>
    <sheet name="ELE" sheetId="7" state="hidden" r:id="rId5"/>
    <sheet name="Admin Inputs" sheetId="6" r:id="rId6"/>
  </sheets>
  <definedNames>
    <definedName name="_AMO_UniqueIdentifier" hidden="1">"'8c97498e-26b5-4938-b6d7-e04979a0af34'"</definedName>
    <definedName name="_xlnm._FilterDatabase" localSheetId="0" hidden="1">Input!$I$56:$J$56</definedName>
    <definedName name="BBAvailability">'Admin Inputs'!$A$1167:$G$2261</definedName>
    <definedName name="GDP">'Admin Inputs'!$B$5:$C$80</definedName>
    <definedName name="_xlnm.Print_Area" localSheetId="4">ELE!$A$1:$I$26</definedName>
    <definedName name="_xlnm.Print_Area" localSheetId="0">Input!$A$1:$I$62</definedName>
    <definedName name="_xlnm.Print_Area" localSheetId="2">'TALPI &amp; AALPI'!$A$1:$I$56</definedName>
    <definedName name="_xlnm.Print_Area" localSheetId="1">TLPI!$A$1:$M$56</definedName>
    <definedName name="xrnStudyAreaCode">Input!$E$3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62" i="6" l="1"/>
  <c r="E2" i="5" l="1"/>
  <c r="E19" i="5"/>
  <c r="E18" i="5" l="1"/>
  <c r="I12" i="6" l="1"/>
  <c r="I28" i="1" l="1"/>
  <c r="H25" i="1"/>
  <c r="F43" i="5"/>
  <c r="F44" i="5"/>
  <c r="F45" i="5"/>
  <c r="F46" i="5"/>
  <c r="F47" i="5"/>
  <c r="F48" i="5"/>
  <c r="F49" i="5"/>
  <c r="E52" i="5" l="1"/>
  <c r="I33" i="3" l="1"/>
  <c r="E51" i="5"/>
  <c r="I20" i="6" l="1"/>
  <c r="E27" i="5"/>
  <c r="E21" i="5"/>
  <c r="E13" i="5"/>
  <c r="I10" i="6" l="1"/>
  <c r="G34" i="2" l="1"/>
  <c r="I18" i="3"/>
  <c r="H46" i="1"/>
  <c r="B6" i="6"/>
  <c r="B7" i="6" s="1"/>
  <c r="I42" i="2"/>
  <c r="I34" i="3"/>
  <c r="H7" i="1"/>
  <c r="I8" i="3" s="1"/>
  <c r="I10" i="1"/>
  <c r="I11" i="3" s="1"/>
  <c r="D19" i="1"/>
  <c r="E19" i="1"/>
  <c r="I38" i="3"/>
  <c r="I24" i="3"/>
  <c r="I47" i="2"/>
  <c r="G35" i="2"/>
  <c r="A2" i="7"/>
  <c r="A2" i="3"/>
  <c r="F10" i="5"/>
  <c r="F11" i="5"/>
  <c r="F9" i="5"/>
  <c r="F8" i="5"/>
  <c r="F7" i="5"/>
  <c r="F6" i="5"/>
  <c r="L46" i="1"/>
  <c r="K46" i="1"/>
  <c r="I46" i="1"/>
  <c r="J46" i="1"/>
  <c r="I18" i="7"/>
  <c r="I9" i="7"/>
  <c r="G4" i="7"/>
  <c r="C4" i="7"/>
  <c r="I41" i="2"/>
  <c r="I40" i="2"/>
  <c r="I39" i="2"/>
  <c r="I38" i="2"/>
  <c r="G4" i="3"/>
  <c r="C4" i="3"/>
  <c r="G4" i="2"/>
  <c r="C4" i="2"/>
  <c r="G4" i="1"/>
  <c r="C4" i="1"/>
  <c r="I9" i="1"/>
  <c r="I10" i="3" s="1"/>
  <c r="I25" i="3"/>
  <c r="C49" i="1"/>
  <c r="A2" i="2"/>
  <c r="L38" i="1"/>
  <c r="L37" i="1"/>
  <c r="K35" i="1"/>
  <c r="K34" i="1"/>
  <c r="J32" i="1"/>
  <c r="J31" i="1"/>
  <c r="I29" i="1"/>
  <c r="H26" i="1"/>
  <c r="H8" i="1"/>
  <c r="I9" i="3" s="1"/>
  <c r="A2" i="1"/>
  <c r="E6" i="5"/>
  <c r="K33" i="1" l="1"/>
  <c r="L36" i="1"/>
  <c r="H24" i="1"/>
  <c r="J30" i="1"/>
  <c r="I27" i="1"/>
  <c r="B8" i="6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C19" i="1"/>
  <c r="I21" i="1"/>
  <c r="H21" i="1"/>
  <c r="F19" i="1"/>
  <c r="G19" i="1" l="1"/>
  <c r="J11" i="1" s="1"/>
  <c r="I12" i="3" s="1"/>
  <c r="I40" i="1"/>
  <c r="I44" i="1" s="1"/>
  <c r="I48" i="1" s="1"/>
  <c r="I50" i="1" s="1"/>
  <c r="I52" i="1" s="1"/>
  <c r="I16" i="6"/>
  <c r="I14" i="6"/>
  <c r="H40" i="1"/>
  <c r="H44" i="1" s="1"/>
  <c r="K12" i="1" l="1"/>
  <c r="I13" i="3" s="1"/>
  <c r="L13" i="1"/>
  <c r="I14" i="3" s="1"/>
  <c r="J21" i="1"/>
  <c r="J40" i="1" s="1"/>
  <c r="J44" i="1" s="1"/>
  <c r="I26" i="3"/>
  <c r="I27" i="3" s="1"/>
  <c r="M14" i="1"/>
  <c r="I15" i="3" s="1"/>
  <c r="H48" i="1"/>
  <c r="H50" i="1" s="1"/>
  <c r="H52" i="1" s="1"/>
  <c r="K21" i="1" l="1"/>
  <c r="K40" i="1" s="1"/>
  <c r="L21" i="1"/>
  <c r="L40" i="1" s="1"/>
  <c r="I16" i="3"/>
  <c r="I20" i="3" s="1"/>
  <c r="I37" i="3" s="1"/>
  <c r="I39" i="3" s="1"/>
  <c r="I41" i="3" s="1"/>
  <c r="I43" i="3" s="1"/>
  <c r="I11" i="7" s="1"/>
  <c r="M21" i="1"/>
  <c r="J48" i="1"/>
  <c r="J50" i="1" s="1"/>
  <c r="J52" i="1" s="1"/>
  <c r="K44" i="1" l="1"/>
  <c r="K48" i="1" s="1"/>
  <c r="K50" i="1" s="1"/>
  <c r="K52" i="1" s="1"/>
  <c r="I11" i="2"/>
  <c r="L44" i="1"/>
  <c r="L48" i="1" s="1"/>
  <c r="L50" i="1" s="1"/>
  <c r="L52" i="1" s="1"/>
  <c r="I14" i="2"/>
  <c r="M44" i="1"/>
  <c r="M48" i="1" s="1"/>
  <c r="M50" i="1" s="1"/>
  <c r="M52" i="1" s="1"/>
  <c r="I13" i="7"/>
  <c r="I15" i="7" s="1"/>
  <c r="I17" i="2" l="1"/>
  <c r="I27" i="2" s="1"/>
  <c r="H55" i="1"/>
  <c r="I6" i="2" s="1"/>
  <c r="I20" i="2" l="1"/>
  <c r="I30" i="2"/>
  <c r="I33" i="2" s="1"/>
  <c r="I44" i="2" s="1"/>
  <c r="I50" i="2" l="1"/>
  <c r="I6" i="7" s="1"/>
  <c r="I23" i="7" s="1"/>
  <c r="I20" i="7" l="1"/>
</calcChain>
</file>

<file path=xl/comments1.xml><?xml version="1.0" encoding="utf-8"?>
<comments xmlns="http://schemas.openxmlformats.org/spreadsheetml/2006/main">
  <authors>
    <author>Jolyn Doering</author>
  </authors>
  <commentList>
    <comment ref="D14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DL060_TOTAL_LOOPS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DL070_CAT_1.3_LOOPS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DL250_CAT_4.13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DL230_ACCT_2210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DL235_ACCT_2220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DL240_ACCT_2230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DL255_ACCT_2410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DL800_2680_TOTAL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DL170_ACCT_1220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DL195_ACCT_3400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DL260_3100_2210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DL265_3100_2220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DL270_3100_2230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DL280_3100_2410</t>
        </r>
      </text>
    </comment>
  </commentList>
</comments>
</file>

<file path=xl/sharedStrings.xml><?xml version="1.0" encoding="utf-8"?>
<sst xmlns="http://schemas.openxmlformats.org/spreadsheetml/2006/main" count="9212" uniqueCount="2138">
  <si>
    <t>Determination of Total Loop Plant - Current View at Current Dollars</t>
  </si>
  <si>
    <t>Company SAC:</t>
  </si>
  <si>
    <t>Company Name</t>
  </si>
  <si>
    <t>Created by Vantage Point Solutions</t>
  </si>
  <si>
    <t>1.</t>
  </si>
  <si>
    <t>COE Calculation</t>
  </si>
  <si>
    <t>GSF Calculation</t>
  </si>
  <si>
    <t>2680/2690 Calculation</t>
  </si>
  <si>
    <t>1a.</t>
  </si>
  <si>
    <t>Category 1 {Cable &amp; Wire Facilities} Loop Portion</t>
  </si>
  <si>
    <t>1b.</t>
  </si>
  <si>
    <t>Category 2 {Cable &amp; Wire Broadband} Loop Portion</t>
  </si>
  <si>
    <t>1c.</t>
  </si>
  <si>
    <t>Category 4.11 {Circuit Equipment Broadband} Loop Portion</t>
  </si>
  <si>
    <t>1d.</t>
  </si>
  <si>
    <t>Category 4.13 {Circuit Equipment} Loop Portion</t>
  </si>
  <si>
    <t>1e.</t>
  </si>
  <si>
    <t>1f.</t>
  </si>
  <si>
    <t>1g.</t>
  </si>
  <si>
    <t>Total COE</t>
  </si>
  <si>
    <t>2.</t>
  </si>
  <si>
    <t>2a.</t>
  </si>
  <si>
    <t xml:space="preserve">     Accumulated Depreciation Percentage  (Total Accm. Depr. Reserve / Total Investment)</t>
  </si>
  <si>
    <t>Total Cable and Wire Facilities Investment</t>
  </si>
  <si>
    <t>2b.</t>
  </si>
  <si>
    <t>Total COE Transmission Investment</t>
  </si>
  <si>
    <t>2c.</t>
  </si>
  <si>
    <t>Total GSF Investment</t>
  </si>
  <si>
    <t>Total 2680/2690 Investment</t>
  </si>
  <si>
    <t xml:space="preserve">   Total Accumulated Depreciation on Current Loop Plant per Category</t>
  </si>
  <si>
    <t>3.</t>
  </si>
  <si>
    <r>
      <t xml:space="preserve">   </t>
    </r>
    <r>
      <rPr>
        <b/>
        <sz val="11"/>
        <color theme="1"/>
        <rFont val="Calibri"/>
        <family val="2"/>
        <scheme val="minor"/>
      </rPr>
      <t>Calculate the Accumulated Depreciation to Current Loop Plant Factor</t>
    </r>
  </si>
  <si>
    <t>4.</t>
  </si>
  <si>
    <t xml:space="preserve">   Current Depreciable Life on Loop Plant</t>
  </si>
  <si>
    <t>5.</t>
  </si>
  <si>
    <t xml:space="preserve"> </t>
  </si>
  <si>
    <t>6.</t>
  </si>
  <si>
    <r>
      <rPr>
        <b/>
        <sz val="11"/>
        <color theme="1"/>
        <rFont val="Calibri"/>
        <family val="2"/>
        <scheme val="minor"/>
      </rPr>
      <t xml:space="preserve">   GDP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 xml:space="preserve">CPI Factor - Based on Est. Year Plant in Service </t>
    </r>
  </si>
  <si>
    <t>7.</t>
  </si>
  <si>
    <r>
      <t xml:space="preserve">   </t>
    </r>
    <r>
      <rPr>
        <b/>
        <sz val="11"/>
        <color theme="1"/>
        <rFont val="Calibri"/>
        <family val="2"/>
        <scheme val="minor"/>
      </rPr>
      <t>Total Loop Plant Investment (TLPI) per Category</t>
    </r>
  </si>
  <si>
    <t>8.</t>
  </si>
  <si>
    <r>
      <t xml:space="preserve">   </t>
    </r>
    <r>
      <rPr>
        <b/>
        <sz val="11"/>
        <color theme="1"/>
        <rFont val="Calibri"/>
        <family val="2"/>
        <scheme val="minor"/>
      </rPr>
      <t>Total Loop Plant Investment (TLPI)</t>
    </r>
  </si>
  <si>
    <t>Gross Domestic Product - Chain Price Index Industry Data</t>
  </si>
  <si>
    <t>Original Data Value</t>
  </si>
  <si>
    <t>Year</t>
  </si>
  <si>
    <t>Annual Average</t>
  </si>
  <si>
    <t>Original Investment Cost of Current Loop Plant</t>
  </si>
  <si>
    <t>Total Accumulated Depreciation on Current Loop Plant</t>
  </si>
  <si>
    <t xml:space="preserve">Calculate the Loop Depreciation Factor </t>
  </si>
  <si>
    <t>2d.</t>
  </si>
  <si>
    <t>Total Allowed Loop Plant Investment (TALPI)</t>
  </si>
  <si>
    <r>
      <t xml:space="preserve">   </t>
    </r>
    <r>
      <rPr>
        <b/>
        <sz val="11"/>
        <color theme="1"/>
        <rFont val="Calibri"/>
        <family val="2"/>
        <scheme val="minor"/>
      </rPr>
      <t>Determine Current Year Annual Allowed Loop Plant Investment (AALPI)</t>
    </r>
  </si>
  <si>
    <t>4a.</t>
  </si>
  <si>
    <t>Calculate AALPI Factor</t>
  </si>
  <si>
    <t>4b.</t>
  </si>
  <si>
    <t>Annual Allowed Loop Plant Investment (AALPI)</t>
  </si>
  <si>
    <t>4c.</t>
  </si>
  <si>
    <t>4d.</t>
  </si>
  <si>
    <t>Adjusted Annual Allowed Loop Plant Investment (AAALPI)</t>
  </si>
  <si>
    <t>Minimum AALPI</t>
  </si>
  <si>
    <t>3a.</t>
  </si>
  <si>
    <t xml:space="preserve">  Construction Project Loop Plant Investment</t>
  </si>
  <si>
    <t>Allowed average construction limit per location for all RLECs</t>
  </si>
  <si>
    <t>Reference Year</t>
  </si>
  <si>
    <t xml:space="preserve">  Normalization across all study areas</t>
  </si>
  <si>
    <t xml:space="preserve">Loop Cap Adjustment Factor </t>
  </si>
  <si>
    <t>5a.</t>
  </si>
  <si>
    <t>5b.</t>
  </si>
  <si>
    <t>5c.</t>
  </si>
  <si>
    <t>6a.</t>
  </si>
  <si>
    <t>6b.</t>
  </si>
  <si>
    <t>6c.</t>
  </si>
  <si>
    <t>N/A</t>
  </si>
  <si>
    <t>1h.</t>
  </si>
  <si>
    <t>2e.</t>
  </si>
  <si>
    <t>2310 Calculation</t>
  </si>
  <si>
    <t>Calculate Loop Portion for All Other Investments</t>
  </si>
  <si>
    <t>Total 2310 Investment</t>
  </si>
  <si>
    <t>1i.</t>
  </si>
  <si>
    <t>2f.</t>
  </si>
  <si>
    <t>Capital Investment Allowance Template</t>
  </si>
  <si>
    <t xml:space="preserve">1h. </t>
  </si>
  <si>
    <t>Account 2110 GSF  Loop Portion</t>
  </si>
  <si>
    <t>Account 2680 &amp; 2690 Loop Portion</t>
  </si>
  <si>
    <t>Account 2310 Loop Portion</t>
  </si>
  <si>
    <t>3b.</t>
  </si>
  <si>
    <t>3c.</t>
  </si>
  <si>
    <t>3d.</t>
  </si>
  <si>
    <t>Study Area Name</t>
  </si>
  <si>
    <t>Demand</t>
  </si>
  <si>
    <t>Total Category 1 Loops</t>
  </si>
  <si>
    <t>Voice/ Data DSL Lines</t>
  </si>
  <si>
    <t>Category 1 {Cable &amp; Wire Facilities} Loop Portion*</t>
  </si>
  <si>
    <t>Category 2 {Cable &amp; Wire Broadband} Loop Portion*</t>
  </si>
  <si>
    <t>Category 4.11 {Circuit Equipment Broadband} Loop Portion*</t>
  </si>
  <si>
    <t>Category 4.13 {Circuit Equipment} Loop Portion* &amp; **</t>
  </si>
  <si>
    <t>Regulated Financial Account Balances</t>
  </si>
  <si>
    <t xml:space="preserve">*CWF Category 1 includes total company Category 1 loop (including Msg and PL).  </t>
  </si>
  <si>
    <t xml:space="preserve">*COE Category 4.13 includes total company Category 4.13 (including Msg and PL).  </t>
  </si>
  <si>
    <t xml:space="preserve">*COE Category 4.11 includes only the DSL loop portion of Category 4.11 (Total DSL).  </t>
  </si>
  <si>
    <t>*COE Category 4.22 includes only the DSL non loop portion of Category 4.22 (Total DSL).</t>
  </si>
  <si>
    <t xml:space="preserve">**Power &amp; Common methodology should be consistent with HCL reporting.  </t>
  </si>
  <si>
    <t xml:space="preserve">*** Account 2690 should be netted with reserve Account 3500 for HCL reporting </t>
  </si>
  <si>
    <t xml:space="preserve">****All investment should be adjusted financial and category balances excluding non regulated </t>
  </si>
  <si>
    <t>Year End</t>
  </si>
  <si>
    <t>Categorized Investment</t>
  </si>
  <si>
    <t>All Other Inv Calculation</t>
  </si>
  <si>
    <t>CWF Calculation</t>
  </si>
  <si>
    <t>Total CWF</t>
  </si>
  <si>
    <t>Total COE + CWF</t>
  </si>
  <si>
    <t>Loop COE + CWF</t>
  </si>
  <si>
    <t>Loop COE+CWF/
Total COE+CWF</t>
  </si>
  <si>
    <t xml:space="preserve">   (Amount carried over to AALPI)</t>
  </si>
  <si>
    <t>(GDP-CPI Factor * http://www.gpo.gov/fdsys/pkg/ERP-2015/pdf/ERP-2015-table3.pdf)</t>
  </si>
  <si>
    <t>(Total cost of loop plant as calculated on TLPI worksheet line 8 - includes GSF + all other investments)</t>
  </si>
  <si>
    <t xml:space="preserve">      Current Broadband Availability*</t>
  </si>
  <si>
    <t xml:space="preserve">      National Weighted Average Broadband Availability**</t>
  </si>
  <si>
    <t>** National Weighted Average Broadband Availability rate provided by Administrator</t>
  </si>
  <si>
    <t>Current Broadband Availability#</t>
  </si>
  <si>
    <t>Weighted Average Depreciation Rates (see example below)</t>
  </si>
  <si>
    <r>
      <t xml:space="preserve">   </t>
    </r>
    <r>
      <rPr>
        <b/>
        <sz val="11"/>
        <color theme="1"/>
        <rFont val="Calibri"/>
        <family val="2"/>
        <scheme val="minor"/>
      </rPr>
      <t>Calculated Average Age of Plant (Average Year Plant in Service)</t>
    </r>
  </si>
  <si>
    <t>*Current Broadband Availability at then-current Commission minimum approved speeds (currently 10/1)</t>
  </si>
  <si>
    <t xml:space="preserve">Construction Limitation Factor </t>
  </si>
  <si>
    <t>3e.</t>
  </si>
  <si>
    <t>Broadband Deployment AALPI Adjustment</t>
  </si>
  <si>
    <t>3f.</t>
  </si>
  <si>
    <t>(((0.15 * Loop Depreciation Factor) + 0.05) ; not to exceed 0.20)</t>
  </si>
  <si>
    <t>(Minimum set per 47 CFR 54.303(m))</t>
  </si>
  <si>
    <t>Investment for geography areas where there are currently no existing wireline loop facilities</t>
  </si>
  <si>
    <t>Investment for geography areas where grant funds are used</t>
  </si>
  <si>
    <t>Investment for geography areas where loan funds were disbursed before effective date of CIA</t>
  </si>
  <si>
    <t>Investment for construction projects awarded for loop plant prior to effective date of CIA</t>
  </si>
  <si>
    <t>Determination of Adjusted Annual Allowed Loop Plant Investment</t>
  </si>
  <si>
    <t>Determination of Construction Allowance Adjustment</t>
  </si>
  <si>
    <t xml:space="preserve">   Original Investment Cost of Current Loop Plant</t>
  </si>
  <si>
    <t>Total Original Investment Cost of Current Loop Plant</t>
  </si>
  <si>
    <t xml:space="preserve">   Total Accumulated Depreciation on Current Loop Plant </t>
  </si>
  <si>
    <t>Determination of Excess Loop Expenditure Carry Forward for Future Years</t>
  </si>
  <si>
    <t>(Actual Loop Plant Investment (Line 2) less Construction Allowance Adjustments (Lines 3-4))</t>
  </si>
  <si>
    <t>(Line 5 + 6) Not to exceed the AAALPI (Line 1.)</t>
  </si>
  <si>
    <t>Special Circumstances subject to Administrator Approval</t>
  </si>
  <si>
    <t>All Other Investment Accounts Loop Portion</t>
  </si>
  <si>
    <t>Account 2110 GSF Loop Portion</t>
  </si>
  <si>
    <t>Total Cable and Wire Facilities Accumulated Depreciation Reserve</t>
  </si>
  <si>
    <t>Total COE Transmission Accumulated Depreciation Reserve</t>
  </si>
  <si>
    <t>Total GSF Accumulated Depreciation Reserve</t>
  </si>
  <si>
    <t>Total 2680/2690 Accumulated Depreciation Reserve</t>
  </si>
  <si>
    <t>Total 2310 Accumulated Depreciation Reserve</t>
  </si>
  <si>
    <t xml:space="preserve">   Total Loop Plant Investment (TLPI) </t>
  </si>
  <si>
    <t xml:space="preserve">   Determine the Total Allowed Loop Plant Investment (TALPI)</t>
  </si>
  <si>
    <t>#Current Broadband Availability at then-current Commission minimum approved speeds (currently 10/1)</t>
  </si>
  <si>
    <t>AALPI Adjusted for Broadband Deployment and Special Circumstances</t>
  </si>
  <si>
    <t>(AALPI (Line 3b) plus Broadband Deployment Adjustment (Line 3c) and Special Circumstances (Lines 3d))</t>
  </si>
  <si>
    <t>National Weighted Average Broadband Availability</t>
  </si>
  <si>
    <t xml:space="preserve">(Loop portion of total plant as calculated on TLPI Worksheet, Line 1i) </t>
  </si>
  <si>
    <t xml:space="preserve">(Loop portion of total Accumulated Depreciation as calculated on TLPI Worksheet, Line 2f) </t>
  </si>
  <si>
    <t>(Total Loop Accumulated Depreciation (Line 2b) divided by Original Cost of Current Loop Plant (Line 2a))</t>
  </si>
  <si>
    <t>(Estimated Total Loop Plant Investment (Line 1) multiplied by Loop Depreciation Factor (Line 2c))</t>
  </si>
  <si>
    <t>(Total Loop Plant Investment (Line 1) multiplied by the AALPI Factor (Line 3a))</t>
  </si>
  <si>
    <t xml:space="preserve"> (AALPI Adjusted for Broadband Deployment and Special Circumstances (Line 3e) with option to increase</t>
  </si>
  <si>
    <t>(Investment Costs from Lines 1a-1h above multiplied by the calculated Accumulated Depreciation Percentages on Lines 2a through 2e)</t>
  </si>
  <si>
    <t>(Accumulated Depreciation (Line 2f)  divided by Total Local Loop Plant (Line 1i))</t>
  </si>
  <si>
    <r>
      <t>(Original Investment Cost of Current Loop Plant (Line 1i) multiplied by the GDP-</t>
    </r>
    <r>
      <rPr>
        <i/>
        <sz val="10"/>
        <rFont val="Calibri"/>
        <family val="2"/>
        <scheme val="minor"/>
      </rPr>
      <t>CPI Factor (Line 6))</t>
    </r>
  </si>
  <si>
    <t xml:space="preserve">    (Total original cost of current loop plant as calculated on TLPI worksheet line 1)</t>
  </si>
  <si>
    <t>Total Loop Investment per Location-All RoR Study Areas</t>
  </si>
  <si>
    <t xml:space="preserve">    Actual Loop Plant Investment</t>
  </si>
  <si>
    <t xml:space="preserve">    Total Construction Project subject to Construction Allowance Adjustment - Project 1</t>
  </si>
  <si>
    <t xml:space="preserve">    Total Construction Project subject to Construction Allowance Adjustment - Project 2</t>
  </si>
  <si>
    <t xml:space="preserve">    Adjusted Actual Loop Plant Investment</t>
  </si>
  <si>
    <t xml:space="preserve">    Accumulated Excess Loop Plant Expenditure (ELE), if any, from prior years</t>
  </si>
  <si>
    <t xml:space="preserve">    Supported Loop Expenditures (Current Year)</t>
  </si>
  <si>
    <t xml:space="preserve">    Excess Loop Expenditure (ELE) Carry Forward for Future Years</t>
  </si>
  <si>
    <t>(AAALPI as calculated on AALPI worksheet Line 3f)</t>
  </si>
  <si>
    <t xml:space="preserve">    Adjusted Annual Allowed Loop Plant Investment (AAALPI)</t>
  </si>
  <si>
    <t>( If (5 + 6) &gt; 1 then (5 + 6) - 1, if (5 + 6) &lt; 1  then 0 )</t>
  </si>
  <si>
    <r>
      <t xml:space="preserve">Inflation Adjustment Equivalent construction limit per location </t>
    </r>
    <r>
      <rPr>
        <i/>
        <sz val="10"/>
        <color theme="1"/>
        <rFont val="Calibri"/>
        <family val="2"/>
        <scheme val="minor"/>
      </rPr>
      <t>(Line 4a x  Line 4c)</t>
    </r>
  </si>
  <si>
    <r>
      <t>Annualized Monthly Loop Factor</t>
    </r>
    <r>
      <rPr>
        <i/>
        <sz val="10"/>
        <rFont val="Calibri"/>
        <family val="2"/>
        <scheme val="minor"/>
      </rPr>
      <t xml:space="preserve"> ($250 x 12 months)</t>
    </r>
  </si>
  <si>
    <r>
      <t>Construction Limitation Factor</t>
    </r>
    <r>
      <rPr>
        <i/>
        <sz val="10"/>
        <color theme="1"/>
        <rFont val="Calibri"/>
        <family val="2"/>
        <scheme val="minor"/>
      </rPr>
      <t xml:space="preserve"> (Line 6a / Line 6b)</t>
    </r>
  </si>
  <si>
    <r>
      <t>Construction Allowance Limitation</t>
    </r>
    <r>
      <rPr>
        <b/>
        <i/>
        <sz val="10"/>
        <color theme="1"/>
        <rFont val="Calibri"/>
        <family val="2"/>
        <scheme val="minor"/>
      </rPr>
      <t xml:space="preserve"> (Line 7 x Line 4d) </t>
    </r>
  </si>
  <si>
    <t>(Total Original Investment Cost (Line 1i) divided by locations passed (Line 2))</t>
  </si>
  <si>
    <r>
      <t>Loop Cap Adjustment Factor</t>
    </r>
    <r>
      <rPr>
        <i/>
        <sz val="10"/>
        <color theme="1"/>
        <rFont val="Calibri"/>
        <family val="2"/>
        <scheme val="minor"/>
      </rPr>
      <t xml:space="preserve"> (Line 5a / Line 5b)</t>
    </r>
  </si>
  <si>
    <t>Total Category 1.3 Loops (Including Voice / Data DSL)</t>
  </si>
  <si>
    <t>Data Only DSL Lines (line should not be used until 2017-forward)</t>
  </si>
  <si>
    <t xml:space="preserve">  Locations Passed</t>
  </si>
  <si>
    <r>
      <t>Normalization Factor</t>
    </r>
    <r>
      <rPr>
        <b/>
        <i/>
        <sz val="10"/>
        <color theme="1"/>
        <rFont val="Calibri"/>
        <family val="2"/>
        <scheme val="minor"/>
      </rPr>
      <t xml:space="preserve"> (Line 5c x Line 6c) </t>
    </r>
  </si>
  <si>
    <t>Unadjusted Per Loop Support (annual HCLS and CAF-BLS support per loop)</t>
  </si>
  <si>
    <t>2015 Base Year inflation factor</t>
  </si>
  <si>
    <t>Reference year inflation factor</t>
  </si>
  <si>
    <t>Applicable annual GDP-CPI increase for reference year from 2015</t>
  </si>
  <si>
    <t>Additional Investment for Deployment Obligations §54.308(a)(2)</t>
  </si>
  <si>
    <t xml:space="preserve">*CWF Category 2 includes only the DSL Data Only (DSL Data Only-Loop) portion of Category 2.  </t>
  </si>
  <si>
    <t>Capital Investment Allowance - Year End Data  (Investment Should Reflect Regulated Balances Prior to Application of Any CIA Adjustments)</t>
  </si>
  <si>
    <t>Federal Communications Commission</t>
  </si>
  <si>
    <t>CAF - A-CAM 2.3.1 - Report Version 8.0</t>
  </si>
  <si>
    <t>Report 8.4 - SAC Based Report - Utilizes a Funding Benchmark of $52.50, Extremely High Cost Threshold Not Applicable, Funding Cap Max $200 per Location, Wired and Wireless equal True</t>
  </si>
  <si>
    <t>August 15, 2016</t>
  </si>
  <si>
    <t>State</t>
  </si>
  <si>
    <t>Rate of Return Carrier</t>
  </si>
  <si>
    <t>Rate of Return Study Area</t>
  </si>
  <si>
    <t>Rate of Return SAC</t>
  </si>
  <si>
    <t>Total Rate of Return Locations</t>
  </si>
  <si>
    <t>ROR Sub Total</t>
  </si>
  <si>
    <t>ROR State SubTotal</t>
  </si>
  <si>
    <t>ROR Nationwide Total</t>
  </si>
  <si>
    <t>ME</t>
  </si>
  <si>
    <t>OXFR</t>
  </si>
  <si>
    <t>OXFORD WEST TEL CO</t>
  </si>
  <si>
    <t>LNCL2</t>
  </si>
  <si>
    <t>LINCOLNVILLE TEL CO</t>
  </si>
  <si>
    <t>TDS</t>
  </si>
  <si>
    <t>COBBOSSEECONTEE TEL</t>
  </si>
  <si>
    <t>ISLAND TEL CO</t>
  </si>
  <si>
    <t>HAMPDEN TEL CO</t>
  </si>
  <si>
    <t>HARTLAND &amp; ST ALBANS</t>
  </si>
  <si>
    <t>OXFORD COUNTY TEL</t>
  </si>
  <si>
    <t>OTLC</t>
  </si>
  <si>
    <t>PINE TREE TEL &amp; TEL</t>
  </si>
  <si>
    <t>SACO RIVER TEL &amp; TEL</t>
  </si>
  <si>
    <t>SOMERSET TEL CO</t>
  </si>
  <si>
    <t>UNNR</t>
  </si>
  <si>
    <t>UNION RIVER TEL CO</t>
  </si>
  <si>
    <t>UNTK</t>
  </si>
  <si>
    <t>UNITY TEL CO., INC.</t>
  </si>
  <si>
    <t>WARREN TEL CO</t>
  </si>
  <si>
    <t>WEST PENOBSCOT TEL</t>
  </si>
  <si>
    <t>MID MAINE TELECOM</t>
  </si>
  <si>
    <t>MA</t>
  </si>
  <si>
    <t>GRANBY TEL &amp; TEL -MA</t>
  </si>
  <si>
    <t>CRNR</t>
  </si>
  <si>
    <t>RICHMOND TEL CO</t>
  </si>
  <si>
    <t>NH</t>
  </si>
  <si>
    <t>LCTC</t>
  </si>
  <si>
    <t>BRETTON WOODS TEL CO</t>
  </si>
  <si>
    <t>YNKT</t>
  </si>
  <si>
    <t>GRANITE STATE TEL</t>
  </si>
  <si>
    <t>DXVL</t>
  </si>
  <si>
    <t>DIXVILLE TEL CO</t>
  </si>
  <si>
    <t>DNBR</t>
  </si>
  <si>
    <t>DUNBARTON TEL CO</t>
  </si>
  <si>
    <t>KEARSARGE TEL CO</t>
  </si>
  <si>
    <t>MERRIMACK COUNTY TEL</t>
  </si>
  <si>
    <t>UNION TEL CO</t>
  </si>
  <si>
    <t>WILTON TEL CO - NH</t>
  </si>
  <si>
    <t>MCTA, INC.</t>
  </si>
  <si>
    <t>VT</t>
  </si>
  <si>
    <t>FRNK</t>
  </si>
  <si>
    <t>FRANKLIN TEL CO - VT</t>
  </si>
  <si>
    <t>LUDLOW TEL CO</t>
  </si>
  <si>
    <t>NORTHFIELD TEL CO</t>
  </si>
  <si>
    <t>PERKINSVILLE TEL CO</t>
  </si>
  <si>
    <t>SHOREHAM TELEPHONE COMPANY, LLC</t>
  </si>
  <si>
    <t>CTZN9</t>
  </si>
  <si>
    <t>TOPSHAM TEL CO</t>
  </si>
  <si>
    <t>SLCT</t>
  </si>
  <si>
    <t>WAITSFIELD/FAYSTON</t>
  </si>
  <si>
    <t>VRMN</t>
  </si>
  <si>
    <t>VERMONT TEL. CO-VT</t>
  </si>
  <si>
    <t>NY</t>
  </si>
  <si>
    <t>ARMS</t>
  </si>
  <si>
    <t>ARMSTRONG TEL CO-NY</t>
  </si>
  <si>
    <t>BRCK</t>
  </si>
  <si>
    <t>CASSADAGA TEL CORP</t>
  </si>
  <si>
    <t>THCH2</t>
  </si>
  <si>
    <t>CHAMPLAIN TEL CO</t>
  </si>
  <si>
    <t>CHZY</t>
  </si>
  <si>
    <t>CHAZY &amp; WESTPORT</t>
  </si>
  <si>
    <t>CTZN3</t>
  </si>
  <si>
    <t>CITIZENS HAMMOND NY</t>
  </si>
  <si>
    <t>CRWN</t>
  </si>
  <si>
    <t>CROWN POINT TEL CORP</t>
  </si>
  <si>
    <t>DLHT</t>
  </si>
  <si>
    <t>DELHI TEL CO</t>
  </si>
  <si>
    <t>DEPOSIT TEL CO</t>
  </si>
  <si>
    <t>DUNKIRK &amp; FREDONIA</t>
  </si>
  <si>
    <t>EDWARDS TEL CO</t>
  </si>
  <si>
    <t>EMPR</t>
  </si>
  <si>
    <t>EMPIRE TEL CORP</t>
  </si>
  <si>
    <t>FSHR</t>
  </si>
  <si>
    <t>FISHERS ISLAND TEL</t>
  </si>
  <si>
    <t>GRMN</t>
  </si>
  <si>
    <t>GERMANTOWN TEL CO</t>
  </si>
  <si>
    <t>THHN</t>
  </si>
  <si>
    <t>HANCOCK TEL CO</t>
  </si>
  <si>
    <t>MRGR</t>
  </si>
  <si>
    <t>MARGARETVILLE TEL CO</t>
  </si>
  <si>
    <t>THMD</t>
  </si>
  <si>
    <t>MIDDLEBURGH TEL CO</t>
  </si>
  <si>
    <t>NWPR2</t>
  </si>
  <si>
    <t>NEWPORT TEL CO</t>
  </si>
  <si>
    <t>NCHL</t>
  </si>
  <si>
    <t>NICHOLVILLE TEL CO</t>
  </si>
  <si>
    <t>ONDC</t>
  </si>
  <si>
    <t>ONEIDA COUNTY RURAL</t>
  </si>
  <si>
    <t>TRMN</t>
  </si>
  <si>
    <t>ONTARIO TEL CO, INC.</t>
  </si>
  <si>
    <t>ORISKANY FALLS TEL</t>
  </si>
  <si>
    <t>PTTR2</t>
  </si>
  <si>
    <t>PATTERSONVILLE TEL</t>
  </si>
  <si>
    <t>PORT BYRON TEL CO</t>
  </si>
  <si>
    <t>STTT</t>
  </si>
  <si>
    <t>STATE TEL CO</t>
  </si>
  <si>
    <t>TOWNSHIP TEL CO</t>
  </si>
  <si>
    <t>TRUMANSBURG TEL CO.</t>
  </si>
  <si>
    <t>VERNON TEL CO</t>
  </si>
  <si>
    <t>ALTV</t>
  </si>
  <si>
    <t>WARWICK VALLEY-NY</t>
  </si>
  <si>
    <t>NJ</t>
  </si>
  <si>
    <t>WARWICK VALLEY-NJ</t>
  </si>
  <si>
    <t>PA</t>
  </si>
  <si>
    <t>CTZN5</t>
  </si>
  <si>
    <t>CITIZENS - KECKSBURG</t>
  </si>
  <si>
    <t>HCKR</t>
  </si>
  <si>
    <t>HICKORY TEL CO</t>
  </si>
  <si>
    <t>IRNT</t>
  </si>
  <si>
    <t>IRONTON TEL CO</t>
  </si>
  <si>
    <t>LTCC</t>
  </si>
  <si>
    <t>LACKAWAXEN TELECOM</t>
  </si>
  <si>
    <t>LRLH</t>
  </si>
  <si>
    <t>LAUREL HIGHLAND TEL</t>
  </si>
  <si>
    <t>MAHANOY &amp; MAHANTANGO</t>
  </si>
  <si>
    <t>ARMSTRONG TEL CO-PA</t>
  </si>
  <si>
    <t>THNR</t>
  </si>
  <si>
    <t>NORTH EASTERN PA TEL</t>
  </si>
  <si>
    <t>NORTH PENN TEL CO</t>
  </si>
  <si>
    <t>ARMSTRONG TEL NORTH</t>
  </si>
  <si>
    <t>PNCR</t>
  </si>
  <si>
    <t>PALMERTON TEL CO</t>
  </si>
  <si>
    <t>PNNS</t>
  </si>
  <si>
    <t>PENNSYLVANIA TEL CO</t>
  </si>
  <si>
    <t>TWNS</t>
  </si>
  <si>
    <t>PYMATUNING IND TEL</t>
  </si>
  <si>
    <t>South Canaan Tel Co</t>
  </si>
  <si>
    <t>SUGAR VALLEY TEL CO</t>
  </si>
  <si>
    <t>VNST</t>
  </si>
  <si>
    <t>VENUS TEL CORP</t>
  </si>
  <si>
    <t>YUKON - WALTZ TEL CO</t>
  </si>
  <si>
    <t>TLTL</t>
  </si>
  <si>
    <t>WEST SIDE TEL CO-PA</t>
  </si>
  <si>
    <t>MD</t>
  </si>
  <si>
    <t>ARMSTRONG TEL OF MD</t>
  </si>
  <si>
    <t>VA</t>
  </si>
  <si>
    <t>AMELIA TEL CORP</t>
  </si>
  <si>
    <t>BGGS2</t>
  </si>
  <si>
    <t>BUGGS ISLAND COOP</t>
  </si>
  <si>
    <t>BRKS</t>
  </si>
  <si>
    <t>BURKE'S GARDEN TEL</t>
  </si>
  <si>
    <t>CTZN7</t>
  </si>
  <si>
    <t>CITIZENS TEL COOP</t>
  </si>
  <si>
    <t>NTEL</t>
  </si>
  <si>
    <t>NTELOS, INC.</t>
  </si>
  <si>
    <t>HGHL</t>
  </si>
  <si>
    <t>HIGHLAND TEL COOP</t>
  </si>
  <si>
    <t>MGWC</t>
  </si>
  <si>
    <t>MGW TEL. CO. INC.</t>
  </si>
  <si>
    <t>NWHP</t>
  </si>
  <si>
    <t>NEW HOPE TEL COOP</t>
  </si>
  <si>
    <t>PMBR</t>
  </si>
  <si>
    <t>PEMBROKE TEL COOP</t>
  </si>
  <si>
    <t>SCTT3</t>
  </si>
  <si>
    <t>SCOTT COUNTY COOP</t>
  </si>
  <si>
    <t>ROANOKE &amp; BOTETOURT</t>
  </si>
  <si>
    <t>SHNN</t>
  </si>
  <si>
    <t>SHENANDOAH TEL CO</t>
  </si>
  <si>
    <t>VIRGINIA TEL CO</t>
  </si>
  <si>
    <t>NEW CASTLE TEL. CO.</t>
  </si>
  <si>
    <t>SHENANDOAH TELEPHONE COMPANY - NR</t>
  </si>
  <si>
    <t>WV</t>
  </si>
  <si>
    <t>ARMSTRONG OF WV</t>
  </si>
  <si>
    <t>SPRC</t>
  </si>
  <si>
    <t>SPRUCE KNOB SENECA</t>
  </si>
  <si>
    <t>WAR ACQUISITION CORP., DBA OTT COMMUNICATIONS</t>
  </si>
  <si>
    <t>HRDY</t>
  </si>
  <si>
    <t>HARDY TELECOM</t>
  </si>
  <si>
    <t>ARMSTRONG TEL. CO.</t>
  </si>
  <si>
    <t>WEST SIDE TEL-WV</t>
  </si>
  <si>
    <t>FL</t>
  </si>
  <si>
    <t>SMRT</t>
  </si>
  <si>
    <t>SMART CITY TEL LLC</t>
  </si>
  <si>
    <t>PSTC</t>
  </si>
  <si>
    <t>ITS TELECOMM. SYS.</t>
  </si>
  <si>
    <t>NORTHEAST FLORIDA</t>
  </si>
  <si>
    <t>QUINCY TEL CO-FL DIV</t>
  </si>
  <si>
    <t>GA</t>
  </si>
  <si>
    <t>WDPN</t>
  </si>
  <si>
    <t>VALLEY TEL CO, LLC</t>
  </si>
  <si>
    <t>QUINCY TEL CO-GA DIV</t>
  </si>
  <si>
    <t>ALMT</t>
  </si>
  <si>
    <t>ALMA TEL CO</t>
  </si>
  <si>
    <t>BLUE RIDGE TEL CO</t>
  </si>
  <si>
    <t>STRK</t>
  </si>
  <si>
    <t>BRANTLEY TEL CO</t>
  </si>
  <si>
    <t>BLLC</t>
  </si>
  <si>
    <t>BULLOCH COUNTY RURAL</t>
  </si>
  <si>
    <t>CAMDEN TEL &amp; TEL CO</t>
  </si>
  <si>
    <t>FLNC</t>
  </si>
  <si>
    <t>CHICKAMAUGA TEL CORP</t>
  </si>
  <si>
    <t>CTZN6</t>
  </si>
  <si>
    <t>CITIZENS TEL CO - GA</t>
  </si>
  <si>
    <t>DRNT</t>
  </si>
  <si>
    <t>DARIEN TEL CO</t>
  </si>
  <si>
    <t>ELLJ</t>
  </si>
  <si>
    <t>ELLIJAY TEL CO</t>
  </si>
  <si>
    <t>GLNW</t>
  </si>
  <si>
    <t>GLENWOOD TEL CO</t>
  </si>
  <si>
    <t>LNTL</t>
  </si>
  <si>
    <t>HART TEL CO</t>
  </si>
  <si>
    <t>CMST</t>
  </si>
  <si>
    <t>COMSOUTH TELECOMM</t>
  </si>
  <si>
    <t>KNOLOGY OF THE VALLEY FORMERLY INTERSTATE</t>
  </si>
  <si>
    <t>NELSON-BALL GROUND</t>
  </si>
  <si>
    <t>PMBR2</t>
  </si>
  <si>
    <t>PEMBROKE TEL CO</t>
  </si>
  <si>
    <t>PNLN</t>
  </si>
  <si>
    <t>PINELAND TEL COOP</t>
  </si>
  <si>
    <t>PLNT</t>
  </si>
  <si>
    <t>PLANTERS RURAL COOP</t>
  </si>
  <si>
    <t>PLNT2</t>
  </si>
  <si>
    <t>PLANT TEL. CO.</t>
  </si>
  <si>
    <t>PRGR</t>
  </si>
  <si>
    <t>PROGRESSIVE RURAL</t>
  </si>
  <si>
    <t>PBLC</t>
  </si>
  <si>
    <t>PUBLIC SERVICE TEL</t>
  </si>
  <si>
    <t>RNGG</t>
  </si>
  <si>
    <t>RINGGOLD TEL CO</t>
  </si>
  <si>
    <t>TRNT</t>
  </si>
  <si>
    <t>TRENTON TEL CO</t>
  </si>
  <si>
    <t>USCH</t>
  </si>
  <si>
    <t>WAVERLY HALL, LLC</t>
  </si>
  <si>
    <t>DYCM</t>
  </si>
  <si>
    <t>WILKES TEL &amp; ELC CO</t>
  </si>
  <si>
    <t>NC</t>
  </si>
  <si>
    <t>ATLN</t>
  </si>
  <si>
    <t>ATLANTIC MEMBERSHIP</t>
  </si>
  <si>
    <t>WLKS</t>
  </si>
  <si>
    <t>BARNARDSVILLE TEL CO</t>
  </si>
  <si>
    <t>COMP</t>
  </si>
  <si>
    <t>CITIZENS TEL CO</t>
  </si>
  <si>
    <t>ELLR</t>
  </si>
  <si>
    <t>ELLERBE TEL CO</t>
  </si>
  <si>
    <t>NRTHC</t>
  </si>
  <si>
    <t>N.ST. DBA N. ST.COMM</t>
  </si>
  <si>
    <t>TWNF</t>
  </si>
  <si>
    <t>PINEVILLE TEL CO</t>
  </si>
  <si>
    <t>RNDL</t>
  </si>
  <si>
    <t>RANDOLPH MEMBERSHIP</t>
  </si>
  <si>
    <t>SRRY</t>
  </si>
  <si>
    <t>PIEDMONT MEMBERSHIP</t>
  </si>
  <si>
    <t>SALUDA MOUNTAIN TEL</t>
  </si>
  <si>
    <t>SERVICE TEL CO</t>
  </si>
  <si>
    <t>SKYL</t>
  </si>
  <si>
    <t>SKYLINE MEMBERSHIP</t>
  </si>
  <si>
    <t>STRT2</t>
  </si>
  <si>
    <t>STAR MEMBERSHIP CORP</t>
  </si>
  <si>
    <t>SURRY MEMBERSHIP</t>
  </si>
  <si>
    <t>TRCN3</t>
  </si>
  <si>
    <t>TRI COUNTY TEL MEMBR</t>
  </si>
  <si>
    <t>WILKES MEMBERSHIP</t>
  </si>
  <si>
    <t>YDKN</t>
  </si>
  <si>
    <t>YADKIN VALLEY TEL</t>
  </si>
  <si>
    <t>SC</t>
  </si>
  <si>
    <t>HRGR</t>
  </si>
  <si>
    <t>BLUFFTON TEL. CO.</t>
  </si>
  <si>
    <t>CHSN</t>
  </si>
  <si>
    <t>CHESNEE TEL CO</t>
  </si>
  <si>
    <t>CHST</t>
  </si>
  <si>
    <t>CHESTER TEL CO - SC</t>
  </si>
  <si>
    <t>FRMSC</t>
  </si>
  <si>
    <t>FARMERS TEL COOP</t>
  </si>
  <si>
    <t>FORT MILL TEL CO</t>
  </si>
  <si>
    <t>HARGRAY TEL CO</t>
  </si>
  <si>
    <t>HMTL</t>
  </si>
  <si>
    <t>HOME TEL CO</t>
  </si>
  <si>
    <t>HRRY</t>
  </si>
  <si>
    <t>HORRY TEL COOP</t>
  </si>
  <si>
    <t>LANCASTER TEL CO</t>
  </si>
  <si>
    <t>LOCKHART TEL CO INC</t>
  </si>
  <si>
    <t>MCCLELLANVILLE TEL</t>
  </si>
  <si>
    <t>NORWAY TEL CO</t>
  </si>
  <si>
    <t>PLMT</t>
  </si>
  <si>
    <t>PALMETTO RURAL COOP</t>
  </si>
  <si>
    <t>PDMN</t>
  </si>
  <si>
    <t>PIEDMONT RURAL COOP</t>
  </si>
  <si>
    <t>PBT TELECOM, INC.</t>
  </si>
  <si>
    <t>RIDGEWAY TEL CO</t>
  </si>
  <si>
    <t>ROCK HILL TEL CO</t>
  </si>
  <si>
    <t>ST STEPHEN TEL CO</t>
  </si>
  <si>
    <t>SNDH</t>
  </si>
  <si>
    <t>SANDHILL TEL COOP</t>
  </si>
  <si>
    <t>WSTC</t>
  </si>
  <si>
    <t>WEST CAROLINA RURAL</t>
  </si>
  <si>
    <t>WILLISTON TEL CO</t>
  </si>
  <si>
    <t>AL</t>
  </si>
  <si>
    <t>BLOUNTSVILLE TEL CO</t>
  </si>
  <si>
    <t>BRINDLEE MOUNTAIN TELEPHONE COMPANY</t>
  </si>
  <si>
    <t>BUTLER TEL CO</t>
  </si>
  <si>
    <t>CSTL</t>
  </si>
  <si>
    <t>CASTLEBERRY TEL CO</t>
  </si>
  <si>
    <t>TLPH2</t>
  </si>
  <si>
    <t>NATIONAL OF ALABAMA</t>
  </si>
  <si>
    <t>FRMRA</t>
  </si>
  <si>
    <t>FARMERS TELECOM COOP</t>
  </si>
  <si>
    <t>KNOLOGY TOTAL COMMUNICATIONS</t>
  </si>
  <si>
    <t>HYNV</t>
  </si>
  <si>
    <t>HAYNEVILLE TEL CO</t>
  </si>
  <si>
    <t>HOPPER TELECOMM. CO.</t>
  </si>
  <si>
    <t>MLLR</t>
  </si>
  <si>
    <t>MILLRY TEL CO</t>
  </si>
  <si>
    <t>MNCR</t>
  </si>
  <si>
    <t>MON-CRE TEL COOP</t>
  </si>
  <si>
    <t>MNDV</t>
  </si>
  <si>
    <t>MOUNDVILLE TEL CO</t>
  </si>
  <si>
    <t>NWHP2</t>
  </si>
  <si>
    <t>OAKMAN TEL CO (TDS)</t>
  </si>
  <si>
    <t>OTELCO TELEPHONE LLC</t>
  </si>
  <si>
    <t>PEOPLES TEL CO</t>
  </si>
  <si>
    <t>PNBL</t>
  </si>
  <si>
    <t>PINE BELT TEL CO</t>
  </si>
  <si>
    <t>RGLN</t>
  </si>
  <si>
    <t>RAGLAND TEL CO</t>
  </si>
  <si>
    <t>ROANOKE TEL CO</t>
  </si>
  <si>
    <t>RPRN</t>
  </si>
  <si>
    <t>UNION SPRINGS TEL CO</t>
  </si>
  <si>
    <t>KY</t>
  </si>
  <si>
    <t>BLLR</t>
  </si>
  <si>
    <t>BALLARD RURAL COOP</t>
  </si>
  <si>
    <t>BRND</t>
  </si>
  <si>
    <t>BRANDENBURG TEL CO</t>
  </si>
  <si>
    <t>DCNT</t>
  </si>
  <si>
    <t>DUO COUNTY TEL COOP</t>
  </si>
  <si>
    <t>FTHL</t>
  </si>
  <si>
    <t>FOOTHILLS RURAL COOP</t>
  </si>
  <si>
    <t>INTR</t>
  </si>
  <si>
    <t>GEARHEART-COALFIELDS</t>
  </si>
  <si>
    <t>LESLIE COUNTY TEL CO</t>
  </si>
  <si>
    <t>LEWISPORT TEL CO</t>
  </si>
  <si>
    <t>LGNT</t>
  </si>
  <si>
    <t>LOGAN TEL. COOP. INC</t>
  </si>
  <si>
    <t>MNTN</t>
  </si>
  <si>
    <t>MOUNTAIN RURAL COOP</t>
  </si>
  <si>
    <t>PPLS3</t>
  </si>
  <si>
    <t>PEOPLES RURAL COOP</t>
  </si>
  <si>
    <t>SALEM TEL CO</t>
  </si>
  <si>
    <t>STHC</t>
  </si>
  <si>
    <t>SOUTH CENTRAL RURAL</t>
  </si>
  <si>
    <t>THCK</t>
  </si>
  <si>
    <t>THACKER/GRIGSBY TEL</t>
  </si>
  <si>
    <t>WSTK</t>
  </si>
  <si>
    <t>WEST KENTUCKY RURAL</t>
  </si>
  <si>
    <t>LA</t>
  </si>
  <si>
    <t>AMRC</t>
  </si>
  <si>
    <t>CAMERON TEL CO - LA</t>
  </si>
  <si>
    <t>CPTL</t>
  </si>
  <si>
    <t>CAMPTI-PLEASANT HILL</t>
  </si>
  <si>
    <t>DLCM</t>
  </si>
  <si>
    <t>DELCAMBRE TEL CO</t>
  </si>
  <si>
    <t>ETLC</t>
  </si>
  <si>
    <t>EAST ASCENSION TEL</t>
  </si>
  <si>
    <t>ELIZABETH TEL CO</t>
  </si>
  <si>
    <t>KPLN</t>
  </si>
  <si>
    <t>KAPLAN TEL CO</t>
  </si>
  <si>
    <t>LAFOURCHE TEL CO</t>
  </si>
  <si>
    <t>NRTH5</t>
  </si>
  <si>
    <t>NORTHEAST LOUISIANA</t>
  </si>
  <si>
    <t>RSRV</t>
  </si>
  <si>
    <t>RESERVE TEL CO</t>
  </si>
  <si>
    <t>STRT</t>
  </si>
  <si>
    <t>STAR TEL CO</t>
  </si>
  <si>
    <t>MS</t>
  </si>
  <si>
    <t>BAY SPRINGS TEL CO</t>
  </si>
  <si>
    <t>BRUCE TEL CO - MS</t>
  </si>
  <si>
    <t>CALHOUN CITY TEL CO</t>
  </si>
  <si>
    <t>DCTR</t>
  </si>
  <si>
    <t>DECATUR TEL CO -MS</t>
  </si>
  <si>
    <t>TLPX</t>
  </si>
  <si>
    <t>DELTA TEL CO</t>
  </si>
  <si>
    <t>FRANKLIN TEL CO - MS</t>
  </si>
  <si>
    <t>FULTON TEL CO</t>
  </si>
  <si>
    <t>GEORGETOWN TEL CO</t>
  </si>
  <si>
    <t>SNFL</t>
  </si>
  <si>
    <t>LAKESIDE TEL. CO.</t>
  </si>
  <si>
    <t>COTC</t>
  </si>
  <si>
    <t>NOXAPATER TEL CO</t>
  </si>
  <si>
    <t>MOUND BAYOU TEL &amp; CO</t>
  </si>
  <si>
    <t>SLEDGE TEL CO</t>
  </si>
  <si>
    <t>TRCR</t>
  </si>
  <si>
    <t>SMITHVILLE TEL CO</t>
  </si>
  <si>
    <t>SOUTHEAST MS TEL CO</t>
  </si>
  <si>
    <t>MYRTLE TEL CO</t>
  </si>
  <si>
    <t>TN</t>
  </si>
  <si>
    <t>SYNR</t>
  </si>
  <si>
    <t>ARDMORE TEL CO</t>
  </si>
  <si>
    <t>BNLM</t>
  </si>
  <si>
    <t>BEN LOMAND RURAL</t>
  </si>
  <si>
    <t>BLDS</t>
  </si>
  <si>
    <t>BLEDSOE TEL COOP</t>
  </si>
  <si>
    <t>CONCORD TEL EXCHANGE</t>
  </si>
  <si>
    <t>CROCKETT TEL CO</t>
  </si>
  <si>
    <t>DKLB</t>
  </si>
  <si>
    <t>DEKALB TEL COOP</t>
  </si>
  <si>
    <t>HGHL2</t>
  </si>
  <si>
    <t>HIGHLAND TEL COOP-TN</t>
  </si>
  <si>
    <t>HUMPHREY'S COUNTY</t>
  </si>
  <si>
    <t>LTCH</t>
  </si>
  <si>
    <t>LORETTO TEL CO</t>
  </si>
  <si>
    <t>ERTT</t>
  </si>
  <si>
    <t>MILLINGTON TEL CO</t>
  </si>
  <si>
    <t>NRTCI</t>
  </si>
  <si>
    <t>NORTH CENTRAL COOP</t>
  </si>
  <si>
    <t>TENNESSEE TEL CO</t>
  </si>
  <si>
    <t>TELLICO TEL CO</t>
  </si>
  <si>
    <t>TWNL</t>
  </si>
  <si>
    <t>TWIN LAKES TEL COOP</t>
  </si>
  <si>
    <t>UNTD2</t>
  </si>
  <si>
    <t>UTC OF TN</t>
  </si>
  <si>
    <t>WEST TENNESSEE TEL</t>
  </si>
  <si>
    <t>WEST KENTUCKY RURAL TELEPHONE</t>
  </si>
  <si>
    <t>OH</t>
  </si>
  <si>
    <t>ARCADIA TEL CO</t>
  </si>
  <si>
    <t>THRT</t>
  </si>
  <si>
    <t>THE ARTHUR MUTUAL</t>
  </si>
  <si>
    <t>AYRS</t>
  </si>
  <si>
    <t>AYERSVILLE TEL CO</t>
  </si>
  <si>
    <t>BSCM</t>
  </si>
  <si>
    <t>BASCOM MUTUAL TEL CO</t>
  </si>
  <si>
    <t>BNTN</t>
  </si>
  <si>
    <t>BENTON RIDGE TEL CO</t>
  </si>
  <si>
    <t>BCKL</t>
  </si>
  <si>
    <t>BUCKLAND TEL. CO.</t>
  </si>
  <si>
    <t>THCH</t>
  </si>
  <si>
    <t>THE CHAMPAIGN TEL CO</t>
  </si>
  <si>
    <t>HRZN</t>
  </si>
  <si>
    <t>THE CHILLICOTHE TEL</t>
  </si>
  <si>
    <t>MCCL</t>
  </si>
  <si>
    <t>MCCLURE TEL CO</t>
  </si>
  <si>
    <t>THCN</t>
  </si>
  <si>
    <t>CONNEAUT TEL CO</t>
  </si>
  <si>
    <t>CONTINENTAL OF OHIO</t>
  </si>
  <si>
    <t>DYLS</t>
  </si>
  <si>
    <t>DOYLESTOWN TEL CO</t>
  </si>
  <si>
    <t>FRMR9</t>
  </si>
  <si>
    <t>FARMERS MUTUAL TEL</t>
  </si>
  <si>
    <t>LITTLE MIAMI COMM.</t>
  </si>
  <si>
    <t>FTJN</t>
  </si>
  <si>
    <t>FORT JENNINGS TEL CO</t>
  </si>
  <si>
    <t>GLND</t>
  </si>
  <si>
    <t>GLANDORF TEL CO</t>
  </si>
  <si>
    <t>KLDT</t>
  </si>
  <si>
    <t>KALIDA TEL CO</t>
  </si>
  <si>
    <t>HNSN</t>
  </si>
  <si>
    <t>MIDDLE POINT HOME</t>
  </si>
  <si>
    <t>MNFR</t>
  </si>
  <si>
    <t>MINFORD TEL CO</t>
  </si>
  <si>
    <t>NWKN</t>
  </si>
  <si>
    <t>THE NEW KNOXVILLE</t>
  </si>
  <si>
    <t>VNCE</t>
  </si>
  <si>
    <t>THE NOVA TEL CO</t>
  </si>
  <si>
    <t>OAKWOOD TEL CO</t>
  </si>
  <si>
    <t>THTT</t>
  </si>
  <si>
    <t>OTTOVILLE MUTUAL</t>
  </si>
  <si>
    <t>PTTR</t>
  </si>
  <si>
    <t>THRD</t>
  </si>
  <si>
    <t>RIDGEVILLE TEL CO</t>
  </si>
  <si>
    <t>SHRW</t>
  </si>
  <si>
    <t>SHERWOOD MUTUAL TEL</t>
  </si>
  <si>
    <t>SYCM</t>
  </si>
  <si>
    <t>SYCAMORE TEL CO</t>
  </si>
  <si>
    <t>TELEPHONE SERVICE</t>
  </si>
  <si>
    <t>VANLUE TEL CO</t>
  </si>
  <si>
    <t>VGHN</t>
  </si>
  <si>
    <t>VAUGHNSVILLE TEL CO</t>
  </si>
  <si>
    <t>WBSH2</t>
  </si>
  <si>
    <t>WABASH MUTUAL TEL CO</t>
  </si>
  <si>
    <t>MI</t>
  </si>
  <si>
    <t>ALLB</t>
  </si>
  <si>
    <t>ALLBAND COMMUNICATIONS COOPERATIVE</t>
  </si>
  <si>
    <t>ACTL</t>
  </si>
  <si>
    <t>ALLENDALE TEL CO</t>
  </si>
  <si>
    <t>COMM CORP OF MI</t>
  </si>
  <si>
    <t>BRGT</t>
  </si>
  <si>
    <t>BARAGA TEL CO</t>
  </si>
  <si>
    <t>BRRY</t>
  </si>
  <si>
    <t>BARRY COUNTY TEL CO</t>
  </si>
  <si>
    <t>BLNC2</t>
  </si>
  <si>
    <t>BLANCHARD TEL ASSN</t>
  </si>
  <si>
    <t>BLMN</t>
  </si>
  <si>
    <t>BLOOMINGDALE TEL CO</t>
  </si>
  <si>
    <t>CRRC</t>
  </si>
  <si>
    <t>CARR TEL CO</t>
  </si>
  <si>
    <t>CHATHAM TEL CO - MI</t>
  </si>
  <si>
    <t>CTSC</t>
  </si>
  <si>
    <t>CLIMAX TEL CO</t>
  </si>
  <si>
    <t>DPCM</t>
  </si>
  <si>
    <t>DEERFIELD FARMERS</t>
  </si>
  <si>
    <t>DRENTHE TEL CO</t>
  </si>
  <si>
    <t>CHPN</t>
  </si>
  <si>
    <t>FARMERS DBA CHAPIN</t>
  </si>
  <si>
    <t>KLTL</t>
  </si>
  <si>
    <t>KALEVA TEL CO</t>
  </si>
  <si>
    <t>ACE TEL OF MICHIGAN</t>
  </si>
  <si>
    <t>LNNN</t>
  </si>
  <si>
    <t>LENNON TEL CO</t>
  </si>
  <si>
    <t>HWTH</t>
  </si>
  <si>
    <t>MIDWAY TEL CO</t>
  </si>
  <si>
    <t>HIAWATHA TEL CO</t>
  </si>
  <si>
    <t>OGDN1</t>
  </si>
  <si>
    <t>OGDEN TEL CO</t>
  </si>
  <si>
    <t>ONTONAGON COUNTY TEL</t>
  </si>
  <si>
    <t>AGRV</t>
  </si>
  <si>
    <t>PIGEON TEL CO</t>
  </si>
  <si>
    <t>SNDC</t>
  </si>
  <si>
    <t>SAND CREEK TEL CO</t>
  </si>
  <si>
    <t>SHIAWASSEE TEL CO</t>
  </si>
  <si>
    <t>SPRN3</t>
  </si>
  <si>
    <t>SPRINGPORT TEL CO</t>
  </si>
  <si>
    <t>UPPER PENINSULA TEL</t>
  </si>
  <si>
    <t>WLDR</t>
  </si>
  <si>
    <t>WALDRON TEL CO</t>
  </si>
  <si>
    <t>CLNT</t>
  </si>
  <si>
    <t>WESTPHALIA TEL CO</t>
  </si>
  <si>
    <t>WNNT</t>
  </si>
  <si>
    <t>WINN TEL CO</t>
  </si>
  <si>
    <t>WOLVERINE TEL CO</t>
  </si>
  <si>
    <t>ACE TELEPHONE CO. OF MI, INC. (OLD MISSION)</t>
  </si>
  <si>
    <t>MICHIGAN CENTRAL BROADBAND COMPANY, LLC</t>
  </si>
  <si>
    <t>IN</t>
  </si>
  <si>
    <t>BLMN2</t>
  </si>
  <si>
    <t>BLOOMINGDALE HOME</t>
  </si>
  <si>
    <t>CAMDEN TEL CO - IN</t>
  </si>
  <si>
    <t>CTZN</t>
  </si>
  <si>
    <t>CITIZENS TEL CORP</t>
  </si>
  <si>
    <t>CLYC</t>
  </si>
  <si>
    <t>CLAY COUNTY RURAL TEL COOP D/B/A ENDEAVOR COMMUNICATION</t>
  </si>
  <si>
    <t>CRGV</t>
  </si>
  <si>
    <t>CRAIGVILLE TEL CO</t>
  </si>
  <si>
    <t>DVSS</t>
  </si>
  <si>
    <t>DAVIESS-MARTIN/RTC</t>
  </si>
  <si>
    <t>GTNG</t>
  </si>
  <si>
    <t>GEETINGSVILLE TEL CO</t>
  </si>
  <si>
    <t>HNCC</t>
  </si>
  <si>
    <t>HANCOCK TELECOM</t>
  </si>
  <si>
    <t>COMM CORP OF INDIANA</t>
  </si>
  <si>
    <t>HOME CO OF PITTSBORO</t>
  </si>
  <si>
    <t>HOME TEL CO INC</t>
  </si>
  <si>
    <t>LGNR</t>
  </si>
  <si>
    <t>LIGONIER TEL CO</t>
  </si>
  <si>
    <t>MERCHANTS &amp; FARMERS</t>
  </si>
  <si>
    <t>MNNT</t>
  </si>
  <si>
    <t>MONON TEL CO</t>
  </si>
  <si>
    <t>MLBR</t>
  </si>
  <si>
    <t>MULBERRY COOP TEL CO</t>
  </si>
  <si>
    <t>NWLS</t>
  </si>
  <si>
    <t>NEW LISBON TEL CO</t>
  </si>
  <si>
    <t>NWPR</t>
  </si>
  <si>
    <t>NEW PARIS TEL INC</t>
  </si>
  <si>
    <t>NTCH</t>
  </si>
  <si>
    <t>NORTHWESTERN INDIANA</t>
  </si>
  <si>
    <t>PRRY</t>
  </si>
  <si>
    <t>PERRY-SPENCER RURAL</t>
  </si>
  <si>
    <t>COMM CORP OF S. IN</t>
  </si>
  <si>
    <t>PLSK</t>
  </si>
  <si>
    <t>PULASKI-WHITE RURAL</t>
  </si>
  <si>
    <t>RCHS</t>
  </si>
  <si>
    <t>ROCHESTER TEL CO</t>
  </si>
  <si>
    <t>S &amp; W TEL CO</t>
  </si>
  <si>
    <t>SMTH</t>
  </si>
  <si>
    <t>STHS3</t>
  </si>
  <si>
    <t>SE INDIANA RURAL</t>
  </si>
  <si>
    <t>MLSN</t>
  </si>
  <si>
    <t>SUNMAN TELECOMM CORP</t>
  </si>
  <si>
    <t>SWYZ</t>
  </si>
  <si>
    <t>SWAYZEE TEL CO</t>
  </si>
  <si>
    <t>SWTS</t>
  </si>
  <si>
    <t>SWEETSER RURAL TEL</t>
  </si>
  <si>
    <t>TIPTON TEL CO</t>
  </si>
  <si>
    <t>TRI-COUNTY TEL CO</t>
  </si>
  <si>
    <t>WSHN</t>
  </si>
  <si>
    <t>WASHINGTON CTY RURAL</t>
  </si>
  <si>
    <t>WEST POINT TEL CO</t>
  </si>
  <si>
    <t>YMNT</t>
  </si>
  <si>
    <t>YEOMAN TEL CO, INC</t>
  </si>
  <si>
    <t>WI</t>
  </si>
  <si>
    <t>AMRY</t>
  </si>
  <si>
    <t>AMERY TELCOM, INC.</t>
  </si>
  <si>
    <t>AMHR</t>
  </si>
  <si>
    <t>AMHERST TEL CO</t>
  </si>
  <si>
    <t>BADGER TELECOM, INC.</t>
  </si>
  <si>
    <t>BLDW</t>
  </si>
  <si>
    <t>BALDWIN TELECOM</t>
  </si>
  <si>
    <t>BELMONT TEL CO</t>
  </si>
  <si>
    <t>BRGN</t>
  </si>
  <si>
    <t>BERGEN TEL CO</t>
  </si>
  <si>
    <t>BLACK EARTH TEL CO</t>
  </si>
  <si>
    <t>BLMR</t>
  </si>
  <si>
    <t>BLOOMER TEL CO</t>
  </si>
  <si>
    <t>BONDUEL TEL CO</t>
  </si>
  <si>
    <t>BRCT</t>
  </si>
  <si>
    <t>BRUCE TEL CO, INC</t>
  </si>
  <si>
    <t>BURLINGTON B&amp;W</t>
  </si>
  <si>
    <t>CENTRAL STATE TEL CO</t>
  </si>
  <si>
    <t>CHQM</t>
  </si>
  <si>
    <t>CHEQUAMEGON COM COOP</t>
  </si>
  <si>
    <t>CHBR</t>
  </si>
  <si>
    <t>CHIBARDUN TEL COOP</t>
  </si>
  <si>
    <t>CTZN8</t>
  </si>
  <si>
    <t>CITIZENS TEL COOP-WI</t>
  </si>
  <si>
    <t>CLRL2</t>
  </si>
  <si>
    <t>CLEAR LAKE TEL CO-WI</t>
  </si>
  <si>
    <t>CCHR</t>
  </si>
  <si>
    <t>COCHRANE COOP TEL CO</t>
  </si>
  <si>
    <t>CNVL2</t>
  </si>
  <si>
    <t>COON VALLEY FARMERS</t>
  </si>
  <si>
    <t>CUBA CITY EXCHANGE</t>
  </si>
  <si>
    <t>DICKEYVILLE TEL CORP</t>
  </si>
  <si>
    <t>FRMR4</t>
  </si>
  <si>
    <t>FARMERS INDEPENDENT</t>
  </si>
  <si>
    <t>FARMERS TEL CO - WI</t>
  </si>
  <si>
    <t>MID-PLAINS TEL CO</t>
  </si>
  <si>
    <t>RRLC</t>
  </si>
  <si>
    <t>HAGER TELECOM INC.</t>
  </si>
  <si>
    <t>HLLS</t>
  </si>
  <si>
    <t>HILLSBORO TEL CO</t>
  </si>
  <si>
    <t>NRTH4</t>
  </si>
  <si>
    <t>LAKEFIELD TEL CO</t>
  </si>
  <si>
    <t>LVLL</t>
  </si>
  <si>
    <t>LA VALLE TEL COOP</t>
  </si>
  <si>
    <t>LMNW</t>
  </si>
  <si>
    <t>LEMONWEIR VALLEY TEL</t>
  </si>
  <si>
    <t>LKLN</t>
  </si>
  <si>
    <t>LUCK TEL CO</t>
  </si>
  <si>
    <t>MNWT</t>
  </si>
  <si>
    <t>MANAWA TEL CO</t>
  </si>
  <si>
    <t>MRQT</t>
  </si>
  <si>
    <t>MARQUETTE-ADAMS COOP</t>
  </si>
  <si>
    <t>MILLTOWN MUTUAL TEL</t>
  </si>
  <si>
    <t>EASTCOAST TELECOM</t>
  </si>
  <si>
    <t>MOSINEE TEL CO</t>
  </si>
  <si>
    <t>MNTH</t>
  </si>
  <si>
    <t>MOUNT HOREB TEL CO</t>
  </si>
  <si>
    <t>MT VERNON TEL CO</t>
  </si>
  <si>
    <t>NLSN</t>
  </si>
  <si>
    <t>NELSON TEL COOP</t>
  </si>
  <si>
    <t>NIAGARA TEL CO</t>
  </si>
  <si>
    <t>BAYLAND TEL CO</t>
  </si>
  <si>
    <t>GRANTLAND TELECOM</t>
  </si>
  <si>
    <t>INDIANHEAD TEL CO</t>
  </si>
  <si>
    <t>PRCC</t>
  </si>
  <si>
    <t>PRICE COUNTY TEL CO</t>
  </si>
  <si>
    <t>NORTHEAST TEL CO</t>
  </si>
  <si>
    <t>RCHL</t>
  </si>
  <si>
    <t>RICHLAND-GRANT COOP</t>
  </si>
  <si>
    <t>RIVERSIDE TELECOM</t>
  </si>
  <si>
    <t>SCANDINAVIA TEL CO</t>
  </si>
  <si>
    <t>SHRN2</t>
  </si>
  <si>
    <t>SHARON TEL CO</t>
  </si>
  <si>
    <t>SRNT</t>
  </si>
  <si>
    <t>SIREN TEL CO, INC</t>
  </si>
  <si>
    <t>SE TEL OF WISCONSIN</t>
  </si>
  <si>
    <t>SPRN</t>
  </si>
  <si>
    <t>SPRING VALLEY TEL CO</t>
  </si>
  <si>
    <t>STOCKBRIDGE &amp; SHERWD</t>
  </si>
  <si>
    <t>STATE LONG DISTANCE</t>
  </si>
  <si>
    <t>TENNEY TEL CO</t>
  </si>
  <si>
    <t>TRCN</t>
  </si>
  <si>
    <t>TRI-COUNTY COMM COOP</t>
  </si>
  <si>
    <t>UNNT</t>
  </si>
  <si>
    <t>UTELCO, INC</t>
  </si>
  <si>
    <t>VRNN</t>
  </si>
  <si>
    <t>VERNON TEL COOP</t>
  </si>
  <si>
    <t>WAUNAKEE TEL CO</t>
  </si>
  <si>
    <t>WSTW</t>
  </si>
  <si>
    <t>W. WISCONSIN TELCOM</t>
  </si>
  <si>
    <t>WTNB</t>
  </si>
  <si>
    <t>WITTENBERG TEL CO</t>
  </si>
  <si>
    <t>WDCN</t>
  </si>
  <si>
    <t>WOOD COUNTY TEL CO</t>
  </si>
  <si>
    <t>IL</t>
  </si>
  <si>
    <t>ADMS</t>
  </si>
  <si>
    <t>ADAMS TEL COOP</t>
  </si>
  <si>
    <t>ALHM</t>
  </si>
  <si>
    <t>ALHAMBRA-GRANTFORK</t>
  </si>
  <si>
    <t>CMBR3</t>
  </si>
  <si>
    <t>CAMBRIDGE TEL CO -IL</t>
  </si>
  <si>
    <t>CSSC</t>
  </si>
  <si>
    <t>CASS TEL CO</t>
  </si>
  <si>
    <t>CLRK</t>
  </si>
  <si>
    <t>CLARKSVILLE MUTUAL</t>
  </si>
  <si>
    <t>CRSS3</t>
  </si>
  <si>
    <t>CROSSVILLE TEL CO</t>
  </si>
  <si>
    <t>EGYP</t>
  </si>
  <si>
    <t>EGYPTIAN COOP ASSN</t>
  </si>
  <si>
    <t>FLTR</t>
  </si>
  <si>
    <t>FLAT ROCK TEL CO-OP</t>
  </si>
  <si>
    <t>GNSC</t>
  </si>
  <si>
    <t>GENESEO TEL CO</t>
  </si>
  <si>
    <t>GLSF</t>
  </si>
  <si>
    <t>GLASFORD TEL CO</t>
  </si>
  <si>
    <t>GRFT</t>
  </si>
  <si>
    <t>GRAFTON TEL CO</t>
  </si>
  <si>
    <t>GRND3</t>
  </si>
  <si>
    <t>GRANDVIEW MUTUAL TEL</t>
  </si>
  <si>
    <t>GRIDLEY TEL CO</t>
  </si>
  <si>
    <t>HMLT</t>
  </si>
  <si>
    <t>HAMILTON COUNTY TEL</t>
  </si>
  <si>
    <t>SHWN</t>
  </si>
  <si>
    <t>SHAWNEE TELEPHONE CO</t>
  </si>
  <si>
    <t>HTCH</t>
  </si>
  <si>
    <t>HARRISONVILLE TEL CO</t>
  </si>
  <si>
    <t>HNRY</t>
  </si>
  <si>
    <t>HENRY COUNTY TEL CO</t>
  </si>
  <si>
    <t>PRGR2</t>
  </si>
  <si>
    <t>HOME TEL CO-ST JACOB</t>
  </si>
  <si>
    <t>KNSM</t>
  </si>
  <si>
    <t>KINSMAN MUTUAL TEL</t>
  </si>
  <si>
    <t>LHRP1</t>
  </si>
  <si>
    <t>LA HARPE TEL CO</t>
  </si>
  <si>
    <t>ZMPH</t>
  </si>
  <si>
    <t>LEAF RIVER TEL CO</t>
  </si>
  <si>
    <t>LNRM</t>
  </si>
  <si>
    <t>LEONORE MUTUAL TEL</t>
  </si>
  <si>
    <t>MCDN2</t>
  </si>
  <si>
    <t>MCDONOUGH TEL COOP</t>
  </si>
  <si>
    <t>MCNB</t>
  </si>
  <si>
    <t>MCNABB TEL CO</t>
  </si>
  <si>
    <t>SCHW</t>
  </si>
  <si>
    <t>MADISON TEL CO</t>
  </si>
  <si>
    <t>MTCC</t>
  </si>
  <si>
    <t>MARSEILLES TEL CO</t>
  </si>
  <si>
    <t>METAMORA TEL CO</t>
  </si>
  <si>
    <t>MDCN</t>
  </si>
  <si>
    <t>MID CENTURY TEL COOP</t>
  </si>
  <si>
    <t>RSPN</t>
  </si>
  <si>
    <t>MONTROSE MUTUAL TEL</t>
  </si>
  <si>
    <t>MOULTRIE INDEPENDENT</t>
  </si>
  <si>
    <t>NWWN</t>
  </si>
  <si>
    <t>NEW WINDSOR TEL CO</t>
  </si>
  <si>
    <t>ONDT</t>
  </si>
  <si>
    <t>ONEIDA TEL EXCHANGE</t>
  </si>
  <si>
    <t>RYNL</t>
  </si>
  <si>
    <t>REYNOLDS TEL CO, INC</t>
  </si>
  <si>
    <t>TNCT</t>
  </si>
  <si>
    <t>TONICA TEL CO</t>
  </si>
  <si>
    <t>VLHM</t>
  </si>
  <si>
    <t>VIOLA HOME TEL CO</t>
  </si>
  <si>
    <t>WBSH</t>
  </si>
  <si>
    <t>WABASH TEL COOP, INC</t>
  </si>
  <si>
    <t>WDHL</t>
  </si>
  <si>
    <t>WOODHULL TEL CO</t>
  </si>
  <si>
    <t>STLL</t>
  </si>
  <si>
    <t>STELLE TEL CO</t>
  </si>
  <si>
    <t>IA</t>
  </si>
  <si>
    <t>RSNR</t>
  </si>
  <si>
    <t>REASNOR TELEPHONE COMPANY</t>
  </si>
  <si>
    <t>LMTT</t>
  </si>
  <si>
    <t>ANDREW TEL CO INC</t>
  </si>
  <si>
    <t>ARCD</t>
  </si>
  <si>
    <t>ATKN</t>
  </si>
  <si>
    <t>ATKINS TEL CO, INC</t>
  </si>
  <si>
    <t>NRTCT</t>
  </si>
  <si>
    <t>AYRSHIRE FARMERS MUT</t>
  </si>
  <si>
    <t>ALPN</t>
  </si>
  <si>
    <t>ALPINE COMM.</t>
  </si>
  <si>
    <t>BLDW2</t>
  </si>
  <si>
    <t>BALDWIN-NASHVILLE</t>
  </si>
  <si>
    <t>BCCT</t>
  </si>
  <si>
    <t>BARNES CITY COOP</t>
  </si>
  <si>
    <t>BRNR</t>
  </si>
  <si>
    <t>BERNARD TEL CO INC</t>
  </si>
  <si>
    <t>BRDT</t>
  </si>
  <si>
    <t>BREDA TEL CORP.</t>
  </si>
  <si>
    <t>BRKL</t>
  </si>
  <si>
    <t>BROOKLYN MUTUAL TEL</t>
  </si>
  <si>
    <t>TTNK</t>
  </si>
  <si>
    <t>THE BURT TEL CO</t>
  </si>
  <si>
    <t>BTLR</t>
  </si>
  <si>
    <t>BUTLER-BREMER MUTUAL</t>
  </si>
  <si>
    <t>CSCD2</t>
  </si>
  <si>
    <t>CASCADE COMM. CO.</t>
  </si>
  <si>
    <t>CSYM</t>
  </si>
  <si>
    <t>CASEY MUTUAL TEL CO</t>
  </si>
  <si>
    <t>CNTR2</t>
  </si>
  <si>
    <t>CENTER JUNCTION TEL</t>
  </si>
  <si>
    <t>CENTRAL SCOTT TEL CO</t>
  </si>
  <si>
    <t>CTZN2</t>
  </si>
  <si>
    <t>CITIZENS MUTUAL TEL</t>
  </si>
  <si>
    <t>CLRN</t>
  </si>
  <si>
    <t>CLARENCE TEL CO</t>
  </si>
  <si>
    <t>CLRL</t>
  </si>
  <si>
    <t>CLEAR LAKE INDEPEND</t>
  </si>
  <si>
    <t>CMLT</t>
  </si>
  <si>
    <t>C-M-L TEL COOP ASSN</t>
  </si>
  <si>
    <t>CLTL</t>
  </si>
  <si>
    <t>COLO TEL CO</t>
  </si>
  <si>
    <t>CNCR</t>
  </si>
  <si>
    <t>COON CREEK TEL CO</t>
  </si>
  <si>
    <t>CNVL</t>
  </si>
  <si>
    <t>COON VALLEY COOP TEL</t>
  </si>
  <si>
    <t>CPRT2</t>
  </si>
  <si>
    <t>COOPERATIVE TEL CO</t>
  </si>
  <si>
    <t>CRNB</t>
  </si>
  <si>
    <t>CORN BELT TEL CO</t>
  </si>
  <si>
    <t>CMBR2</t>
  </si>
  <si>
    <t>CUMBERLAND TEL CO</t>
  </si>
  <si>
    <t>DNVL</t>
  </si>
  <si>
    <t>DANVILLE MUTUAL TEL</t>
  </si>
  <si>
    <t>FRMR6</t>
  </si>
  <si>
    <t>FARMERS (DEFIANCE)</t>
  </si>
  <si>
    <t>DIXON TEL CO</t>
  </si>
  <si>
    <t>DMNT</t>
  </si>
  <si>
    <t>DUMONT TEL CO</t>
  </si>
  <si>
    <t>DNKR</t>
  </si>
  <si>
    <t>DUNKERTON TEL COOP</t>
  </si>
  <si>
    <t>ESTB</t>
  </si>
  <si>
    <t>EAST BUCHANAN COOP</t>
  </si>
  <si>
    <t>ELLS</t>
  </si>
  <si>
    <t>ELLSWORTH COOP ASSN</t>
  </si>
  <si>
    <t>MNBR</t>
  </si>
  <si>
    <t>MINBURN TELECOMM.</t>
  </si>
  <si>
    <t>FBCM</t>
  </si>
  <si>
    <t>FARMERS&amp;BUSINESS MEN</t>
  </si>
  <si>
    <t>FRMR3</t>
  </si>
  <si>
    <t>FARMERS COOP TEL CO</t>
  </si>
  <si>
    <t>FRMR2</t>
  </si>
  <si>
    <t>FARMERS &amp; MERCHANTS</t>
  </si>
  <si>
    <t>FARMERS MUTUAL COOP</t>
  </si>
  <si>
    <t>FRMRU</t>
  </si>
  <si>
    <t>FRMRJ</t>
  </si>
  <si>
    <t>FARMERS MUTUAL JESUP</t>
  </si>
  <si>
    <t>FRMRN</t>
  </si>
  <si>
    <t>FRMRC</t>
  </si>
  <si>
    <t>FRMRS</t>
  </si>
  <si>
    <t>FRMRB</t>
  </si>
  <si>
    <t>FARMERS TEL CO - BAT</t>
  </si>
  <si>
    <t>FRMR</t>
  </si>
  <si>
    <t>FARMERS TEL CO-ESSEX</t>
  </si>
  <si>
    <t>FARMERS TEL CO -RICE</t>
  </si>
  <si>
    <t>FNTN</t>
  </si>
  <si>
    <t>FENTON CO-OP TEL CO</t>
  </si>
  <si>
    <t>PRTN</t>
  </si>
  <si>
    <t>PARTNER COMM. COOP.</t>
  </si>
  <si>
    <t>GLDF</t>
  </si>
  <si>
    <t>GOLDFIELD TEL CO</t>
  </si>
  <si>
    <t>RVRV</t>
  </si>
  <si>
    <t>RIVER VALLEY TELECOM</t>
  </si>
  <si>
    <t>GRND2</t>
  </si>
  <si>
    <t>GRAND MOUND COOP TEL</t>
  </si>
  <si>
    <t>GRSW</t>
  </si>
  <si>
    <t>GRISWOLD CO-OP TEL</t>
  </si>
  <si>
    <t>HWKY</t>
  </si>
  <si>
    <t>HAWKEYE TEL CO</t>
  </si>
  <si>
    <t>HSPR</t>
  </si>
  <si>
    <t>HOSPERS TEL EXCH INC</t>
  </si>
  <si>
    <t>HBBR</t>
  </si>
  <si>
    <t>HUBBARD COOP ASSN</t>
  </si>
  <si>
    <t>HXLY</t>
  </si>
  <si>
    <t>HUXLEY COMM. COOP.</t>
  </si>
  <si>
    <t>IMTL</t>
  </si>
  <si>
    <t>IAMO TEL CO - IA</t>
  </si>
  <si>
    <t>INTR3</t>
  </si>
  <si>
    <t>INTERSTATE 35 TEL CO</t>
  </si>
  <si>
    <t>JFTC</t>
  </si>
  <si>
    <t>JEFFERSON TEL CO -IA</t>
  </si>
  <si>
    <t>LNGL</t>
  </si>
  <si>
    <t>JORDAN SOLDIERVALLEY</t>
  </si>
  <si>
    <t>KLNC</t>
  </si>
  <si>
    <t>KALONA COOP TEL CO</t>
  </si>
  <si>
    <t>KYST</t>
  </si>
  <si>
    <t>KEYSTONE FRMS COOP</t>
  </si>
  <si>
    <t>LPRT</t>
  </si>
  <si>
    <t>LA PORTE CITY TEL CO</t>
  </si>
  <si>
    <t>LA MOTTE TEL CO</t>
  </si>
  <si>
    <t>LHGH</t>
  </si>
  <si>
    <t>LEHIGH VALLEY COOP</t>
  </si>
  <si>
    <t>LNRC</t>
  </si>
  <si>
    <t>LONE ROCK CO-OP TEL</t>
  </si>
  <si>
    <t>LSTN</t>
  </si>
  <si>
    <t>LOST NATION-ELWOOD</t>
  </si>
  <si>
    <t>NRTH</t>
  </si>
  <si>
    <t>NORTHEAST IOWA TEL</t>
  </si>
  <si>
    <t>LYNN</t>
  </si>
  <si>
    <t>LYNNVILLE TEL. CO.</t>
  </si>
  <si>
    <t>FARMERS (MANILLA)</t>
  </si>
  <si>
    <t>MRNL</t>
  </si>
  <si>
    <t>MARNE &amp; ELK HORN TEL</t>
  </si>
  <si>
    <t>MRTL</t>
  </si>
  <si>
    <t>MARTELLE COOP ASSN</t>
  </si>
  <si>
    <t>MSSN</t>
  </si>
  <si>
    <t>MASSENA TEL CO</t>
  </si>
  <si>
    <t>MCHN</t>
  </si>
  <si>
    <t>MECHANICSVILLE TEL</t>
  </si>
  <si>
    <t>MLSC</t>
  </si>
  <si>
    <t>MILES COOP TEL ASSN</t>
  </si>
  <si>
    <t>MINBURN TEL CO</t>
  </si>
  <si>
    <t>MNRV</t>
  </si>
  <si>
    <t>MINERVA VALLEY TEL</t>
  </si>
  <si>
    <t>MDRN</t>
  </si>
  <si>
    <t>MODERN COOP TEL CO</t>
  </si>
  <si>
    <t>MTLT2</t>
  </si>
  <si>
    <t>MUTUAL TEL CO</t>
  </si>
  <si>
    <t>MDPL2</t>
  </si>
  <si>
    <t>MEDIAPOLIS TEL CO</t>
  </si>
  <si>
    <t>MTLT3</t>
  </si>
  <si>
    <t>NRTH3</t>
  </si>
  <si>
    <t>NORTH ENGLISH COOP</t>
  </si>
  <si>
    <t>NORTHERN IOWA TEL CO</t>
  </si>
  <si>
    <t>NORTHWEST IOWA TEL</t>
  </si>
  <si>
    <t>NORTHWEST TEL COOP</t>
  </si>
  <si>
    <t>CMMN3</t>
  </si>
  <si>
    <t>COMM 1 NETWORK</t>
  </si>
  <si>
    <t>OGDN2</t>
  </si>
  <si>
    <t>OGDEN TEL CO - IA</t>
  </si>
  <si>
    <t>OLNT</t>
  </si>
  <si>
    <t>OLIN TEL CO, INC</t>
  </si>
  <si>
    <t>ONSL</t>
  </si>
  <si>
    <t>ONSLOW COOP TEL ASSN</t>
  </si>
  <si>
    <t>ORNM</t>
  </si>
  <si>
    <t>ORAN MUTUAL TEL CO</t>
  </si>
  <si>
    <t>PLCP</t>
  </si>
  <si>
    <t>PALO COOP TEL ASSN</t>
  </si>
  <si>
    <t>PLMR</t>
  </si>
  <si>
    <t>PALMER MUTUAL TEL CO</t>
  </si>
  <si>
    <t>PNRC</t>
  </si>
  <si>
    <t>PANORA COMM COOP</t>
  </si>
  <si>
    <t>NWLM</t>
  </si>
  <si>
    <t>PEOPLES TEL CO - IA</t>
  </si>
  <si>
    <t>PRRB</t>
  </si>
  <si>
    <t>PRAIRIEBURG TEL CO</t>
  </si>
  <si>
    <t>PRST</t>
  </si>
  <si>
    <t>PRESTON TEL CO</t>
  </si>
  <si>
    <t>RDCL</t>
  </si>
  <si>
    <t>RADCLIFFE TEL CO</t>
  </si>
  <si>
    <t>RDLY</t>
  </si>
  <si>
    <t>READLYN TEL CO</t>
  </si>
  <si>
    <t>RNGS</t>
  </si>
  <si>
    <t>RINGSTED TEL CO</t>
  </si>
  <si>
    <t>RCKW</t>
  </si>
  <si>
    <t>ROCKWELL COOP ASSN</t>
  </si>
  <si>
    <t>RYLT</t>
  </si>
  <si>
    <t>ROYAL TEL CO</t>
  </si>
  <si>
    <t>RUTHVEN TEL EXCHANGE</t>
  </si>
  <si>
    <t>SCCN</t>
  </si>
  <si>
    <t>SAC COUNTY MUTUAL</t>
  </si>
  <si>
    <t>SCHL</t>
  </si>
  <si>
    <t>SCHALLER TEL CO</t>
  </si>
  <si>
    <t>SRSB</t>
  </si>
  <si>
    <t>SEARSBORO TEL CO</t>
  </si>
  <si>
    <t>SHRN</t>
  </si>
  <si>
    <t>SCRN</t>
  </si>
  <si>
    <t>SCRANTON TEL CO</t>
  </si>
  <si>
    <t>SHELL ROCK TEL CO</t>
  </si>
  <si>
    <t>HRTF</t>
  </si>
  <si>
    <t>HEART OF IOWA COMM.</t>
  </si>
  <si>
    <t>STHS</t>
  </si>
  <si>
    <t>SOUTH SLOPE COOP TEL</t>
  </si>
  <si>
    <t>SOUTHWEST TEL EXCH</t>
  </si>
  <si>
    <t>SPRN2</t>
  </si>
  <si>
    <t>SPRINGVILLE COOP TEL</t>
  </si>
  <si>
    <t>CPRT</t>
  </si>
  <si>
    <t>COOP TEL EXCHANGE</t>
  </si>
  <si>
    <t>SWISHER TEL CO</t>
  </si>
  <si>
    <t>STRT3</t>
  </si>
  <si>
    <t>STRATFORD MUTUAL TEL</t>
  </si>
  <si>
    <t>SLLY</t>
  </si>
  <si>
    <t>SULLY TEL ASSOC</t>
  </si>
  <si>
    <t>SPRR</t>
  </si>
  <si>
    <t>SUPERIOR TEL COOP</t>
  </si>
  <si>
    <t>TMPL</t>
  </si>
  <si>
    <t>TEMPLETON TEL CO</t>
  </si>
  <si>
    <t>TRRL2</t>
  </si>
  <si>
    <t>TERRIL TEL. COOP.</t>
  </si>
  <si>
    <t>TITONKA TEL CO</t>
  </si>
  <si>
    <t>EVRT</t>
  </si>
  <si>
    <t>UNITED FARMERS TEL</t>
  </si>
  <si>
    <t>VNBR</t>
  </si>
  <si>
    <t>VAN BUREN TEL CO</t>
  </si>
  <si>
    <t>VNHR</t>
  </si>
  <si>
    <t>VAN HORNE COOP TEL</t>
  </si>
  <si>
    <t>VENTURA TEL CO, INC</t>
  </si>
  <si>
    <t>VILLISCA FARMERS TEL</t>
  </si>
  <si>
    <t>WLNT</t>
  </si>
  <si>
    <t>WALNUT TEL CO, INC</t>
  </si>
  <si>
    <t>WEBB-DICKENS TEL</t>
  </si>
  <si>
    <t>WBST</t>
  </si>
  <si>
    <t>WEBSTER-CALHOUN COOP</t>
  </si>
  <si>
    <t>WLLM</t>
  </si>
  <si>
    <t>WELLMAN COOP TEL</t>
  </si>
  <si>
    <t>WSTW2</t>
  </si>
  <si>
    <t>WEST IOWA TEL CO</t>
  </si>
  <si>
    <t>WSTL</t>
  </si>
  <si>
    <t>WEST LIBERTY TEL CO</t>
  </si>
  <si>
    <t>WSTR</t>
  </si>
  <si>
    <t>WESTERN IOWA ASSN</t>
  </si>
  <si>
    <t>WESTSIDE INDEPENDENT</t>
  </si>
  <si>
    <t>WTCC</t>
  </si>
  <si>
    <t>WILTON TEL CO</t>
  </si>
  <si>
    <t>WNNB</t>
  </si>
  <si>
    <t>WINNEBAGO COOP ASSN</t>
  </si>
  <si>
    <t>WLST</t>
  </si>
  <si>
    <t>WOOLSTOCK MUTUAL</t>
  </si>
  <si>
    <t>WYMN</t>
  </si>
  <si>
    <t>WYOMING MUTUAL TEL</t>
  </si>
  <si>
    <t>PRAIRIE TEL CO</t>
  </si>
  <si>
    <t>ACE TEL ASSN-IA</t>
  </si>
  <si>
    <t>ALLN</t>
  </si>
  <si>
    <t>HILLS TEL CO, INC-IA</t>
  </si>
  <si>
    <t>KLLD</t>
  </si>
  <si>
    <t>KILLDUFF TEL. CO.</t>
  </si>
  <si>
    <t>MBLC</t>
  </si>
  <si>
    <t>MABEL COOP TEL-IA</t>
  </si>
  <si>
    <t>GRND4</t>
  </si>
  <si>
    <t>GRAND RIVER MUT-IA</t>
  </si>
  <si>
    <t>MN</t>
  </si>
  <si>
    <t>ACE TEL ASSN-MN</t>
  </si>
  <si>
    <t>ALBN</t>
  </si>
  <si>
    <t>ALBANY MUTUAL ASSN</t>
  </si>
  <si>
    <t>NRTH8</t>
  </si>
  <si>
    <t>WILDERNESS VALLEY</t>
  </si>
  <si>
    <t>ARVIG TEL CO</t>
  </si>
  <si>
    <t>CTYF4</t>
  </si>
  <si>
    <t>CITY OF BARNESVILLE</t>
  </si>
  <si>
    <t>BNTN2</t>
  </si>
  <si>
    <t>BENTON COOP TEL CO</t>
  </si>
  <si>
    <t>BLUE EARTH VALLEY</t>
  </si>
  <si>
    <t>BRIDGEWATER TEL CO</t>
  </si>
  <si>
    <t>ARVG</t>
  </si>
  <si>
    <t>CALLAWAY TEL CO</t>
  </si>
  <si>
    <t>CLARA CITY TEL EXCH</t>
  </si>
  <si>
    <t>CLEMENTS TEL CO</t>
  </si>
  <si>
    <t>CNSL</t>
  </si>
  <si>
    <t>CONSOLIDATED TEL CO</t>
  </si>
  <si>
    <t>ARROWHEAD COMM CORP</t>
  </si>
  <si>
    <t>DUNNELL TEL CO</t>
  </si>
  <si>
    <t>EAGLE VALLEY TEL CO</t>
  </si>
  <si>
    <t>EASTON TEL CO</t>
  </si>
  <si>
    <t>EAST OTTER TAIL TEL</t>
  </si>
  <si>
    <t>ECKLES TEL CO</t>
  </si>
  <si>
    <t>EMLY</t>
  </si>
  <si>
    <t>EMILY COOP TEL CO</t>
  </si>
  <si>
    <t>FDRT</t>
  </si>
  <si>
    <t>FEDERATED TEL COOP</t>
  </si>
  <si>
    <t>FELTON TEL CO. INC.</t>
  </si>
  <si>
    <t>GRDN2</t>
  </si>
  <si>
    <t>GARDEN VALLEY TEL CO</t>
  </si>
  <si>
    <t>GRDN</t>
  </si>
  <si>
    <t>GARDONVILLE COOP TEL</t>
  </si>
  <si>
    <t>GRANADA TEL CO</t>
  </si>
  <si>
    <t>HLST</t>
  </si>
  <si>
    <t>HALSTAD TEL CO</t>
  </si>
  <si>
    <t>FEDERATED UTILITIES</t>
  </si>
  <si>
    <t>HRMN</t>
  </si>
  <si>
    <t>HARMONY TEL CO</t>
  </si>
  <si>
    <t>HILLS TEL CO, INC</t>
  </si>
  <si>
    <t>HOME TEL CO - MN</t>
  </si>
  <si>
    <t>HUTCHINSON TEL CO</t>
  </si>
  <si>
    <t>JHNS</t>
  </si>
  <si>
    <t>JOHNSON TEL CO</t>
  </si>
  <si>
    <t>KSSN</t>
  </si>
  <si>
    <t>KASSON &amp; MANTORVILLE</t>
  </si>
  <si>
    <t>MID STATE DBA KMP</t>
  </si>
  <si>
    <t>LSMR</t>
  </si>
  <si>
    <t>LISMORE COOP TEL CO</t>
  </si>
  <si>
    <t>LNSD</t>
  </si>
  <si>
    <t>LONSDALE TEL CO</t>
  </si>
  <si>
    <t>RNST</t>
  </si>
  <si>
    <t>RUNESTONE TELEPHONE ASSOCIATION</t>
  </si>
  <si>
    <t>MABEL COOP TEL - MN</t>
  </si>
  <si>
    <t>CHRS</t>
  </si>
  <si>
    <t>CHRISTENSEN COMM CO</t>
  </si>
  <si>
    <t>MNCH</t>
  </si>
  <si>
    <t>MANCHESTER-HARTLAND</t>
  </si>
  <si>
    <t>MELROSE TEL CO</t>
  </si>
  <si>
    <t>MIDWEST TEL CO</t>
  </si>
  <si>
    <t>MID STATE TEL CO</t>
  </si>
  <si>
    <t>LRSN</t>
  </si>
  <si>
    <t>MINNESOTA VALLEY TEL</t>
  </si>
  <si>
    <t>CANNON VLY TELECOM</t>
  </si>
  <si>
    <t>NEW ULM TELECOM, INC</t>
  </si>
  <si>
    <t>LORETEL SYSTEMS, INC</t>
  </si>
  <si>
    <t>OSAKIS TEL CO</t>
  </si>
  <si>
    <t>PRKR</t>
  </si>
  <si>
    <t>PARK REGION MUTUAL</t>
  </si>
  <si>
    <t>PLBN</t>
  </si>
  <si>
    <t>PAUL BUNYAN RURAL</t>
  </si>
  <si>
    <t>PEOPLES TEL CO - MN</t>
  </si>
  <si>
    <t>PINE ISLAND TEL CO</t>
  </si>
  <si>
    <t>REDWOOD COUNTY TEL</t>
  </si>
  <si>
    <t>RTHS</t>
  </si>
  <si>
    <t>ROTHSAY TEL CO, INC</t>
  </si>
  <si>
    <t>RUNESTONE TEL ASSN</t>
  </si>
  <si>
    <t>SACRED HEART TEL CO</t>
  </si>
  <si>
    <t>INTG</t>
  </si>
  <si>
    <t>SCOTT RICE -INTEGRA</t>
  </si>
  <si>
    <t>SLEEPY EYE TEL CO</t>
  </si>
  <si>
    <t>SPRN4</t>
  </si>
  <si>
    <t>SPRING GROVE COOP</t>
  </si>
  <si>
    <t>STARBUCK TEL CO</t>
  </si>
  <si>
    <t>TWIN VALLEY-ULEN TEL</t>
  </si>
  <si>
    <t>UPSL</t>
  </si>
  <si>
    <t>UPSALA COOP TEL ASSN</t>
  </si>
  <si>
    <t>VALLEY TEL CO - MN</t>
  </si>
  <si>
    <t>CRSS2</t>
  </si>
  <si>
    <t>CROSSLAKE TEL CO</t>
  </si>
  <si>
    <t>NORTHERN TEL CO - MN</t>
  </si>
  <si>
    <t>WSTC2</t>
  </si>
  <si>
    <t>WEST CENTRAL TEL</t>
  </si>
  <si>
    <t>WESTERN TEL CO</t>
  </si>
  <si>
    <t>WKST</t>
  </si>
  <si>
    <t>WIKSTROM TEL CO, INC</t>
  </si>
  <si>
    <t>WINSTED TEL CO</t>
  </si>
  <si>
    <t>WINTHROP TEL CO</t>
  </si>
  <si>
    <t>WDST</t>
  </si>
  <si>
    <t>WOODSTOCK TEL CO</t>
  </si>
  <si>
    <t>PLRC</t>
  </si>
  <si>
    <t>WOLVERTON TEL CO</t>
  </si>
  <si>
    <t>ZUMBROTA TEL CO</t>
  </si>
  <si>
    <t>INTR4</t>
  </si>
  <si>
    <t>INTERSTATE TELECOMM.</t>
  </si>
  <si>
    <t>NE</t>
  </si>
  <si>
    <t>ARPH</t>
  </si>
  <si>
    <t>ARAPAHOE TEL CO</t>
  </si>
  <si>
    <t>ARLINGTON TEL CO</t>
  </si>
  <si>
    <t>ELSIE COMM., INC.</t>
  </si>
  <si>
    <t>BLAIR TEL CO</t>
  </si>
  <si>
    <t>THRR</t>
  </si>
  <si>
    <t>THREE RIVER TELCO</t>
  </si>
  <si>
    <t>PNPN</t>
  </si>
  <si>
    <t>CAMBRIDGE TEL CO -NE</t>
  </si>
  <si>
    <t>CNSL2</t>
  </si>
  <si>
    <t>CONSOLIDATED TELCO</t>
  </si>
  <si>
    <t>NRTH7</t>
  </si>
  <si>
    <t>CLARKS TELECOM CO.</t>
  </si>
  <si>
    <t>CZDT</t>
  </si>
  <si>
    <t>COZAD TEL CO</t>
  </si>
  <si>
    <t>CURTIS TEL CO</t>
  </si>
  <si>
    <t>DALTON TEL CO, INC</t>
  </si>
  <si>
    <t>DLLR</t>
  </si>
  <si>
    <t>DILLER TEL CO</t>
  </si>
  <si>
    <t>EASTERN NEBRASKA TEL</t>
  </si>
  <si>
    <t>GLNW2</t>
  </si>
  <si>
    <t>GLENWOOD TEL MEMBER</t>
  </si>
  <si>
    <t>NDLC</t>
  </si>
  <si>
    <t>HAMILTON TEL CO</t>
  </si>
  <si>
    <t>HRTN</t>
  </si>
  <si>
    <t>HARTINGTON TEL CO</t>
  </si>
  <si>
    <t>BWTL</t>
  </si>
  <si>
    <t>HARTMAN TEL EXCH INC</t>
  </si>
  <si>
    <t>HMNG</t>
  </si>
  <si>
    <t>HEMINGFORD COOP TEL</t>
  </si>
  <si>
    <t>HNDR</t>
  </si>
  <si>
    <t>HENDERSON CO-OP TEL</t>
  </si>
  <si>
    <t>HRSH</t>
  </si>
  <si>
    <t>HERSHEY COOP TEL CO</t>
  </si>
  <si>
    <t>CONSOLIDATED TELECOM</t>
  </si>
  <si>
    <t>HOOPER TEL CO</t>
  </si>
  <si>
    <t>KMTL</t>
  </si>
  <si>
    <t>K &amp; M TEL CO, INC</t>
  </si>
  <si>
    <t>KEYSTONE-ARTHUR TEL</t>
  </si>
  <si>
    <t>THNB</t>
  </si>
  <si>
    <t>NEBRASKA CENTRAL TEL</t>
  </si>
  <si>
    <t>NORTHEAST NEBRASKA</t>
  </si>
  <si>
    <t>GRTP</t>
  </si>
  <si>
    <t>GREAT PLAINS COMMUN</t>
  </si>
  <si>
    <t>PRCT</t>
  </si>
  <si>
    <t>PIERCE TEL CO</t>
  </si>
  <si>
    <t>PLNV</t>
  </si>
  <si>
    <t>PLAINVIEW TEL CO</t>
  </si>
  <si>
    <t>ROCK COUNTY TEL CO</t>
  </si>
  <si>
    <t>SDTW</t>
  </si>
  <si>
    <t>SODTOWN TEL CO</t>
  </si>
  <si>
    <t>STHS2</t>
  </si>
  <si>
    <t>SE NEBRASKA TEL CO</t>
  </si>
  <si>
    <t>STNT</t>
  </si>
  <si>
    <t>STANTON TELECOM INC.</t>
  </si>
  <si>
    <t>WAUNETA TEL CO</t>
  </si>
  <si>
    <t>BENKELMAN TEL CO</t>
  </si>
  <si>
    <t>ND</t>
  </si>
  <si>
    <t>NRTH2</t>
  </si>
  <si>
    <t>NORTH DAKOTA TEL CO</t>
  </si>
  <si>
    <t>ABSR</t>
  </si>
  <si>
    <t>ABSARAKA COOP TEL CO</t>
  </si>
  <si>
    <t>BKCM</t>
  </si>
  <si>
    <t>BEK COMM. COOP.</t>
  </si>
  <si>
    <t>CNSL3</t>
  </si>
  <si>
    <t>CONSOLIDATED TELCOM</t>
  </si>
  <si>
    <t>DKTC</t>
  </si>
  <si>
    <t>DAKOTA CENTRAL COOP</t>
  </si>
  <si>
    <t>DCKY</t>
  </si>
  <si>
    <t>DICKEY RURAL COOP</t>
  </si>
  <si>
    <t>POLAR TELECOMM.</t>
  </si>
  <si>
    <t>MRLB</t>
  </si>
  <si>
    <t>GRIGGS COUNTY TEL CO</t>
  </si>
  <si>
    <t>ICTC</t>
  </si>
  <si>
    <t>INTER-COMMUNITY TEL</t>
  </si>
  <si>
    <t>MDST2</t>
  </si>
  <si>
    <t>MIDSTATE TEL CO</t>
  </si>
  <si>
    <t>MOORE &amp; LIBERTY TEL</t>
  </si>
  <si>
    <t>NRTHW</t>
  </si>
  <si>
    <t>NORTHWEST COMM COOP</t>
  </si>
  <si>
    <t>POLAR COMM MUT AID</t>
  </si>
  <si>
    <t>RDRV</t>
  </si>
  <si>
    <t>RED RIVER RURAL TEL</t>
  </si>
  <si>
    <t>RSRV2</t>
  </si>
  <si>
    <t>RESERVATION TEL COOP</t>
  </si>
  <si>
    <t>UTMA</t>
  </si>
  <si>
    <t>UNITED TEL MUTUAL</t>
  </si>
  <si>
    <t>WSTR5</t>
  </si>
  <si>
    <t>W. RIVER TELECOM.</t>
  </si>
  <si>
    <t>MIDSTATE COMM.</t>
  </si>
  <si>
    <t>NMNT</t>
  </si>
  <si>
    <t>NEMONT TEL COOP - ND</t>
  </si>
  <si>
    <t>SRTS</t>
  </si>
  <si>
    <t>SRT COMMUNICATIONS</t>
  </si>
  <si>
    <t>SD</t>
  </si>
  <si>
    <t>HILLS TEL CO-SD</t>
  </si>
  <si>
    <t>GLDN2</t>
  </si>
  <si>
    <t>ARMOUR INDEPENDENT</t>
  </si>
  <si>
    <t>ALLIANCE-BALTIC</t>
  </si>
  <si>
    <t>CHYN</t>
  </si>
  <si>
    <t>CHEYENNE RIVER SIOUX</t>
  </si>
  <si>
    <t>BRSF</t>
  </si>
  <si>
    <t>BERESFORD MUNICIPAL</t>
  </si>
  <si>
    <t>CTYF</t>
  </si>
  <si>
    <t>CITY OF BROOKINGS</t>
  </si>
  <si>
    <t>CLRT</t>
  </si>
  <si>
    <t>KNOLOGY COMMUNITY TELEPHONE, INC.</t>
  </si>
  <si>
    <t>CTYF2</t>
  </si>
  <si>
    <t>CITY OF FAITH MUNIC</t>
  </si>
  <si>
    <t>ALLIANCE-SPLITROCK</t>
  </si>
  <si>
    <t>GOLDEN WEST TELECOMM</t>
  </si>
  <si>
    <t>FT RANDALL-MT RUSHMR</t>
  </si>
  <si>
    <t>JMSV</t>
  </si>
  <si>
    <t>JAMES VALLEY COOP</t>
  </si>
  <si>
    <t>JEFFERSON TEL CO -SD</t>
  </si>
  <si>
    <t>KADOKA TELEPHONE CO</t>
  </si>
  <si>
    <t>KNNB</t>
  </si>
  <si>
    <t>KENNEBEC TEL CO</t>
  </si>
  <si>
    <t>TRTL</t>
  </si>
  <si>
    <t>MCCOOK COOP TEL CO</t>
  </si>
  <si>
    <t>MDST</t>
  </si>
  <si>
    <t>MIDSTATE COMM., INC.</t>
  </si>
  <si>
    <t>WEST RIVER(MOBRIDGE)</t>
  </si>
  <si>
    <t>RBRT</t>
  </si>
  <si>
    <t>ROBERTS COUNTY COOP</t>
  </si>
  <si>
    <t>SNTL</t>
  </si>
  <si>
    <t>SANTEL COMM. COOP.</t>
  </si>
  <si>
    <t>SIOUX VALLEY TEL. CO</t>
  </si>
  <si>
    <t>STOCKHOLM-STRANDBURG</t>
  </si>
  <si>
    <t>VNTR</t>
  </si>
  <si>
    <t>VENTURE COMM. COOP</t>
  </si>
  <si>
    <t>TRI-COUNTY TELCOM</t>
  </si>
  <si>
    <t>UNION TEL CO.</t>
  </si>
  <si>
    <t>VLLY2</t>
  </si>
  <si>
    <t>VALLEY TELECOMM.</t>
  </si>
  <si>
    <t>VIVIAN TELEPHONE CO</t>
  </si>
  <si>
    <t>WESTERN TEL CO.</t>
  </si>
  <si>
    <t>WSTR2</t>
  </si>
  <si>
    <t>WEST RIVER COOP</t>
  </si>
  <si>
    <t>AR</t>
  </si>
  <si>
    <t>ARKN</t>
  </si>
  <si>
    <t>ARKANSAS TEL CO</t>
  </si>
  <si>
    <t>CNTR3</t>
  </si>
  <si>
    <t>CENTRAL ARKANSAS TEL</t>
  </si>
  <si>
    <t>ARCO</t>
  </si>
  <si>
    <t>CLEVELAND COUNTY TEL</t>
  </si>
  <si>
    <t>DECATUR TEL CO INC</t>
  </si>
  <si>
    <t>TLBI</t>
  </si>
  <si>
    <t>SOUTH ARKANSAS TEL</t>
  </si>
  <si>
    <t>LVCT</t>
  </si>
  <si>
    <t>LAVACA TEL CO-AR</t>
  </si>
  <si>
    <t>MDCH</t>
  </si>
  <si>
    <t>MADISON COUNTY TEL</t>
  </si>
  <si>
    <t>MGZN</t>
  </si>
  <si>
    <t>MAGAZINE TEL CO</t>
  </si>
  <si>
    <t>YLCT</t>
  </si>
  <si>
    <t>MOUNTAIN VIEW TEL CO</t>
  </si>
  <si>
    <t>NTCC</t>
  </si>
  <si>
    <t>NORTH ARKANSAS TEL</t>
  </si>
  <si>
    <t>DDBN</t>
  </si>
  <si>
    <t>PRAIRIE GROVE TEL CO</t>
  </si>
  <si>
    <t>RICE BELT TEL CO</t>
  </si>
  <si>
    <t>E RITTER TEL CO</t>
  </si>
  <si>
    <t>STHW3</t>
  </si>
  <si>
    <t>SW ARKANSAS TEL COOP</t>
  </si>
  <si>
    <t>TRI-COUNTY TEL CO-AR</t>
  </si>
  <si>
    <t>WALNUT HILL TEL CO</t>
  </si>
  <si>
    <t>YELCOT TEL CO INC</t>
  </si>
  <si>
    <t>ARKW</t>
  </si>
  <si>
    <t>ARKWEST COMM., INC.</t>
  </si>
  <si>
    <t>CYPB</t>
  </si>
  <si>
    <t>SCOTT COUNTY TEL CO</t>
  </si>
  <si>
    <t>KS</t>
  </si>
  <si>
    <t>BLVL</t>
  </si>
  <si>
    <t>BLUE VALLEY TELE-COM</t>
  </si>
  <si>
    <t>CLMB</t>
  </si>
  <si>
    <t>COLUMBUS TELEPHONE</t>
  </si>
  <si>
    <t>TRCN2</t>
  </si>
  <si>
    <t>COUNCIL GROVE TEL CO</t>
  </si>
  <si>
    <t>CNNN</t>
  </si>
  <si>
    <t>CUNNINGHAM TEL CO</t>
  </si>
  <si>
    <t>EPCT</t>
  </si>
  <si>
    <t>ELKHART TEL CO INC</t>
  </si>
  <si>
    <t>RRLT1</t>
  </si>
  <si>
    <t>GOLDEN BELT TEL ASSN</t>
  </si>
  <si>
    <t>GRHM</t>
  </si>
  <si>
    <t>GORHAM TEL CO</t>
  </si>
  <si>
    <t>HAVILAND TEL CO</t>
  </si>
  <si>
    <t>HBCM</t>
  </si>
  <si>
    <t>H &amp; B COMMUNICATIONS</t>
  </si>
  <si>
    <t>HMNT</t>
  </si>
  <si>
    <t>J. B. N. TEL CO INC</t>
  </si>
  <si>
    <t>KNKL</t>
  </si>
  <si>
    <t>KANOKLA TEL ASSN-KS</t>
  </si>
  <si>
    <t>LHRP2</t>
  </si>
  <si>
    <t>LA HARPE TEL CO INC</t>
  </si>
  <si>
    <t>MDSN</t>
  </si>
  <si>
    <t>MADISON TEL., LLC</t>
  </si>
  <si>
    <t>MOKAN DIAL INC-KS</t>
  </si>
  <si>
    <t>THMN</t>
  </si>
  <si>
    <t>MOUNDRIDGE TEL CO</t>
  </si>
  <si>
    <t>MTLT</t>
  </si>
  <si>
    <t>PPLS2</t>
  </si>
  <si>
    <t>PEOPLES TELECOM LLC</t>
  </si>
  <si>
    <t>PNRT4</t>
  </si>
  <si>
    <t>PIONEER TEL ASSN INC</t>
  </si>
  <si>
    <t>CRWK</t>
  </si>
  <si>
    <t>CRAW-KAN TEL COOP</t>
  </si>
  <si>
    <t>RNBW</t>
  </si>
  <si>
    <t>RAINBOW TELECOM</t>
  </si>
  <si>
    <t>RRLT2</t>
  </si>
  <si>
    <t>RURAL TEL SERVICE CO</t>
  </si>
  <si>
    <t>STTL</t>
  </si>
  <si>
    <t>S &amp; T TEL COOP ASSN</t>
  </si>
  <si>
    <t>S &amp; A TEL CO INC</t>
  </si>
  <si>
    <t>STHC4</t>
  </si>
  <si>
    <t>S. CENTRAL TEL - KS</t>
  </si>
  <si>
    <t>STHR2</t>
  </si>
  <si>
    <t>SOUTHERN KANSAS TEL</t>
  </si>
  <si>
    <t>TRI-COUNTY TEL ASSN</t>
  </si>
  <si>
    <t>TWNV</t>
  </si>
  <si>
    <t>TWIN VALLEY TEL INC</t>
  </si>
  <si>
    <t>UNTD</t>
  </si>
  <si>
    <t>UNITED TEL ASSN</t>
  </si>
  <si>
    <t>WMGT</t>
  </si>
  <si>
    <t>WAMEGO TEL CO INC</t>
  </si>
  <si>
    <t>GLDN</t>
  </si>
  <si>
    <t>WHEAT STATE TEL, INC</t>
  </si>
  <si>
    <t>GRRM</t>
  </si>
  <si>
    <t>WILSON TEL CO INC</t>
  </si>
  <si>
    <t>ZENDA TEL COMPANY</t>
  </si>
  <si>
    <t>TTHC</t>
  </si>
  <si>
    <t>TOTAH COMMUNICATIONS</t>
  </si>
  <si>
    <t>MO</t>
  </si>
  <si>
    <t>FDFC</t>
  </si>
  <si>
    <t>BPS TEL. CO.</t>
  </si>
  <si>
    <t>IAMO TEL CO - MO</t>
  </si>
  <si>
    <t>CRAW-KAN TEL COOP-MO</t>
  </si>
  <si>
    <t>MOKAN DIAL INC-MO</t>
  </si>
  <si>
    <t>ALMC</t>
  </si>
  <si>
    <t>ALMA COMM. CO.</t>
  </si>
  <si>
    <t>CHRT</t>
  </si>
  <si>
    <t>CHARITON VALLEY TEL</t>
  </si>
  <si>
    <t>CTZN4</t>
  </si>
  <si>
    <t>CITIZENS TEL CO - MO</t>
  </si>
  <si>
    <t>SNCT</t>
  </si>
  <si>
    <t>OZARK TEL. CO.</t>
  </si>
  <si>
    <t>ELLN</t>
  </si>
  <si>
    <t>ELLINGTON TEL CO</t>
  </si>
  <si>
    <t>FRBR</t>
  </si>
  <si>
    <t>FARBER TEL CO</t>
  </si>
  <si>
    <t>FDLT</t>
  </si>
  <si>
    <t>FIDELITY TEL CO</t>
  </si>
  <si>
    <t>GOODMAN TEL CO</t>
  </si>
  <si>
    <t>GRNB</t>
  </si>
  <si>
    <t>GRANBY TEL CO - MO</t>
  </si>
  <si>
    <t>GRAND RIVER MUT-MO</t>
  </si>
  <si>
    <t>GRNH</t>
  </si>
  <si>
    <t>GREEN HILLS TEL CORP</t>
  </si>
  <si>
    <t>CHOCTAW TELEPHONE CO</t>
  </si>
  <si>
    <t>KLM TEL CO</t>
  </si>
  <si>
    <t>KNGD</t>
  </si>
  <si>
    <t>KINGDOM TELEPHONE CO</t>
  </si>
  <si>
    <t>LRTL</t>
  </si>
  <si>
    <t>LE-RU TELEPHONE CO</t>
  </si>
  <si>
    <t>MCDN</t>
  </si>
  <si>
    <t>MCDONALD COUNTY TEL</t>
  </si>
  <si>
    <t>MRKT</t>
  </si>
  <si>
    <t>MARK TWAIN RURAL TEL</t>
  </si>
  <si>
    <t>MID-MISSOURI TEL CO</t>
  </si>
  <si>
    <t>MILLER TEL CO - MO</t>
  </si>
  <si>
    <t>MYBT</t>
  </si>
  <si>
    <t>NEW FLORENCE TEL CO</t>
  </si>
  <si>
    <t>NEW LONDON TEL CO</t>
  </si>
  <si>
    <t>HOLWAY TEL CO</t>
  </si>
  <si>
    <t>NRTH6</t>
  </si>
  <si>
    <t>NE MISSOURI RURAL</t>
  </si>
  <si>
    <t>LATHROP TEL COMPANY</t>
  </si>
  <si>
    <t>ORCHARD FARM TEL CO</t>
  </si>
  <si>
    <t>NMHI</t>
  </si>
  <si>
    <t>OREGON FARMERS MUT</t>
  </si>
  <si>
    <t>PCVL</t>
  </si>
  <si>
    <t>PEACE VALLEY TEL CO</t>
  </si>
  <si>
    <t>RCKP</t>
  </si>
  <si>
    <t>ROCK PORT TEL CO</t>
  </si>
  <si>
    <t>SENECA TEL CO</t>
  </si>
  <si>
    <t>STLV</t>
  </si>
  <si>
    <t>STEELVILLE TEL EXCH</t>
  </si>
  <si>
    <t>STOUTLAND TEL CO</t>
  </si>
  <si>
    <t>OK</t>
  </si>
  <si>
    <t>LAVACA TEL CO-OK</t>
  </si>
  <si>
    <t>KANOKLA TEL ASSN-OK</t>
  </si>
  <si>
    <t>S. CENTRAL TEL - OK</t>
  </si>
  <si>
    <t>ATLS</t>
  </si>
  <si>
    <t>ATLAS TEL CO</t>
  </si>
  <si>
    <t>BGGS</t>
  </si>
  <si>
    <t>BEGGS TEL CO</t>
  </si>
  <si>
    <t>BXBY</t>
  </si>
  <si>
    <t>BIXBY TEL CO</t>
  </si>
  <si>
    <t>CNDN</t>
  </si>
  <si>
    <t>CANADIAN VALLEY TEL</t>
  </si>
  <si>
    <t>CRNG</t>
  </si>
  <si>
    <t>CARNEGIE TEL CO INC</t>
  </si>
  <si>
    <t>CNTR</t>
  </si>
  <si>
    <t>CENTRAL OKLAHOMA TEL</t>
  </si>
  <si>
    <t>CHRK</t>
  </si>
  <si>
    <t>CHEROKEE TEL CO</t>
  </si>
  <si>
    <t>CHCK</t>
  </si>
  <si>
    <t>CHICKASAW TEL CO</t>
  </si>
  <si>
    <t>MBCR</t>
  </si>
  <si>
    <t>CIMARRON TEL CO</t>
  </si>
  <si>
    <t>OKLAHOMA COMM SYSTEM</t>
  </si>
  <si>
    <t>CRSS</t>
  </si>
  <si>
    <t>CROSS TEL CO</t>
  </si>
  <si>
    <t>DWLH</t>
  </si>
  <si>
    <t>DOBSON TEL CO</t>
  </si>
  <si>
    <t>GRND</t>
  </si>
  <si>
    <t>GRAND TEL CO INC</t>
  </si>
  <si>
    <t>HNTN</t>
  </si>
  <si>
    <t>HINTON TEL CO</t>
  </si>
  <si>
    <t>MCLOUD TEL CO</t>
  </si>
  <si>
    <t>HLLR</t>
  </si>
  <si>
    <t>MEDICINE PARK TEL CO</t>
  </si>
  <si>
    <t>MID-AMERICA TEL INC</t>
  </si>
  <si>
    <t>TTHL</t>
  </si>
  <si>
    <t>OKLATEL COMMUNICATIONS, INC.</t>
  </si>
  <si>
    <t>OKLH</t>
  </si>
  <si>
    <t>OKLAHOMA WESTERN TEL</t>
  </si>
  <si>
    <t>PNHN</t>
  </si>
  <si>
    <t>PANHANDLE TEL COOP</t>
  </si>
  <si>
    <t>PNTL</t>
  </si>
  <si>
    <t>PINE TELEPHONE CO</t>
  </si>
  <si>
    <t>PNRT2</t>
  </si>
  <si>
    <t>PIONEER TEL COOP INC</t>
  </si>
  <si>
    <t>POTTAWATOMIE TEL CO</t>
  </si>
  <si>
    <t>SLNS</t>
  </si>
  <si>
    <t>SALINA-SPAVINAW TEL</t>
  </si>
  <si>
    <t>SHDL</t>
  </si>
  <si>
    <t>SHIDLER TEL CO</t>
  </si>
  <si>
    <t>STHW2</t>
  </si>
  <si>
    <t>SW OKLAHOMA TEL CO</t>
  </si>
  <si>
    <t>TRRL</t>
  </si>
  <si>
    <t>TERRAL TEL CO</t>
  </si>
  <si>
    <t>VLLN</t>
  </si>
  <si>
    <t>VALLIANT TEL CO</t>
  </si>
  <si>
    <t>WYANDOTTE TEL CO</t>
  </si>
  <si>
    <t>SNTR</t>
  </si>
  <si>
    <t>SANTA ROSA TEL COOP</t>
  </si>
  <si>
    <t>TX</t>
  </si>
  <si>
    <t>CAMERON TEL CO TEXAS</t>
  </si>
  <si>
    <t>BLSS</t>
  </si>
  <si>
    <t>BLOSSOM TEL CO</t>
  </si>
  <si>
    <t>NVLH</t>
  </si>
  <si>
    <t>BIG BEND TEL CO INC</t>
  </si>
  <si>
    <t>BRZR</t>
  </si>
  <si>
    <t>BRAZORIA TEL CO</t>
  </si>
  <si>
    <t>BRZS</t>
  </si>
  <si>
    <t>BRAZOS TEL COOP INC</t>
  </si>
  <si>
    <t>NORTH TEXAS TEL. CO.</t>
  </si>
  <si>
    <t>CPRC</t>
  </si>
  <si>
    <t>CAP ROCK TEL COOP</t>
  </si>
  <si>
    <t>CNTR4</t>
  </si>
  <si>
    <t>CENTRAL TEXAS CO-OP</t>
  </si>
  <si>
    <t>CLMN</t>
  </si>
  <si>
    <t>COLEMAN COUNTY CO-OP</t>
  </si>
  <si>
    <t>CLRD</t>
  </si>
  <si>
    <t>COLORADO VALLEY TEL</t>
  </si>
  <si>
    <t>TOTELCOM COMMUNICATIONS, LLC</t>
  </si>
  <si>
    <t>CMMN2</t>
  </si>
  <si>
    <t>COMMUNITY TEL CO</t>
  </si>
  <si>
    <t>CMBY</t>
  </si>
  <si>
    <t>CUMBY TEL COOP INC</t>
  </si>
  <si>
    <t>DLLT</t>
  </si>
  <si>
    <t>DELL TEL. CO-OP - TX</t>
  </si>
  <si>
    <t>ESTX</t>
  </si>
  <si>
    <t>EASTEX TEL COOP INC</t>
  </si>
  <si>
    <t>ELECTRA TELEPHONE CO</t>
  </si>
  <si>
    <t>ETXT</t>
  </si>
  <si>
    <t>ETEX TEL COOP INC</t>
  </si>
  <si>
    <t>FVRT</t>
  </si>
  <si>
    <t>FIVE AREA TEL CO-OP</t>
  </si>
  <si>
    <t>BRDR</t>
  </si>
  <si>
    <t>BORDER TO BORDER</t>
  </si>
  <si>
    <t>GNDT</t>
  </si>
  <si>
    <t>GANADO TELEPHONE CO</t>
  </si>
  <si>
    <t>GDLP</t>
  </si>
  <si>
    <t>GUADALUPE VALLEY TEL</t>
  </si>
  <si>
    <t>HLLC</t>
  </si>
  <si>
    <t>HILL COUNTRY CO-OP</t>
  </si>
  <si>
    <t>ALNC</t>
  </si>
  <si>
    <t>ALENCO COMMUNICATION</t>
  </si>
  <si>
    <t>INDS</t>
  </si>
  <si>
    <t>INDUSTRY TEL CO</t>
  </si>
  <si>
    <t>LWRD</t>
  </si>
  <si>
    <t>LA WARD TEL EXCHANGE</t>
  </si>
  <si>
    <t>LKLV</t>
  </si>
  <si>
    <t>LAKE LIVINGSTON TEL</t>
  </si>
  <si>
    <t>LPNT</t>
  </si>
  <si>
    <t>LIPAN TEL CO</t>
  </si>
  <si>
    <t>LIVINGSTON TEL CO</t>
  </si>
  <si>
    <t>MDPL</t>
  </si>
  <si>
    <t>MID-PLAINS RURAL TEL</t>
  </si>
  <si>
    <t>NRTX</t>
  </si>
  <si>
    <t>MUENSTER DBA NORTEX</t>
  </si>
  <si>
    <t>PPLS</t>
  </si>
  <si>
    <t>PEOPLES TEL COOP -TX</t>
  </si>
  <si>
    <t>PKLM</t>
  </si>
  <si>
    <t>POKA-LAMBRO TEL COOP</t>
  </si>
  <si>
    <t>RVRT</t>
  </si>
  <si>
    <t>RIVIERA TEL CO INC</t>
  </si>
  <si>
    <t>STHW</t>
  </si>
  <si>
    <t>SOUTHWEST TEXAS TEL</t>
  </si>
  <si>
    <t>STHP</t>
  </si>
  <si>
    <t>SOUTH PLAINS TEL</t>
  </si>
  <si>
    <t>TATUM TEL CO</t>
  </si>
  <si>
    <t>TYLR</t>
  </si>
  <si>
    <t>TAYLOR TEL CO-OP INC</t>
  </si>
  <si>
    <t>VLLY</t>
  </si>
  <si>
    <t>VALLEY TEL CO-OP -TX</t>
  </si>
  <si>
    <t>WSTT</t>
  </si>
  <si>
    <t>WEST TEXAS RURAL TEL</t>
  </si>
  <si>
    <t>WSTX</t>
  </si>
  <si>
    <t>WES-TEX TEL CO-OP</t>
  </si>
  <si>
    <t>XTRR</t>
  </si>
  <si>
    <t>XIT RURAL TEL CO-OP</t>
  </si>
  <si>
    <t>ENMR</t>
  </si>
  <si>
    <t>ENMR TEL COOP-TX</t>
  </si>
  <si>
    <t>AZ</t>
  </si>
  <si>
    <t>HPTL</t>
  </si>
  <si>
    <t>HOPI TELECOMMUNICATIONS COMPANY</t>
  </si>
  <si>
    <t>SNCR</t>
  </si>
  <si>
    <t>SAN CARLOS APACHE</t>
  </si>
  <si>
    <t>ARIZONA TELEPHONE CO</t>
  </si>
  <si>
    <t>THND</t>
  </si>
  <si>
    <t>TOHONO O'ODHAM UTIL.</t>
  </si>
  <si>
    <t>SOUTHWESTERN TEL CO</t>
  </si>
  <si>
    <t>VALLEY TEL COOP-AZ</t>
  </si>
  <si>
    <t>GLRV</t>
  </si>
  <si>
    <t>GILA RIVER TELECOM.</t>
  </si>
  <si>
    <t>ACCP</t>
  </si>
  <si>
    <t>ACCIPITER COMM.</t>
  </si>
  <si>
    <t>FRTM</t>
  </si>
  <si>
    <t>FORT MOJAVE TEL, INC</t>
  </si>
  <si>
    <t>MDVL</t>
  </si>
  <si>
    <t>MIDVALE-AZ</t>
  </si>
  <si>
    <t>PNDR</t>
  </si>
  <si>
    <t>TABLE TOP TEL CO</t>
  </si>
  <si>
    <t>SDDL</t>
  </si>
  <si>
    <t>SADDLEBACK COMM CO</t>
  </si>
  <si>
    <t>CO</t>
  </si>
  <si>
    <t>AGTM</t>
  </si>
  <si>
    <t>AGATE MUTUAL TEL CO</t>
  </si>
  <si>
    <t>BJTL</t>
  </si>
  <si>
    <t>BIJOU TEL COOP ASSOC</t>
  </si>
  <si>
    <t>BLNC</t>
  </si>
  <si>
    <t>BLANCA TEL CO</t>
  </si>
  <si>
    <t>DELTA COUNTY TEL CO</t>
  </si>
  <si>
    <t>ESTR</t>
  </si>
  <si>
    <t>EASTERN SLOPE RURAL</t>
  </si>
  <si>
    <t>FRMRI</t>
  </si>
  <si>
    <t>FARMERS TEL CO - CO</t>
  </si>
  <si>
    <t>HAXTUN TEL CO</t>
  </si>
  <si>
    <t>NCLN</t>
  </si>
  <si>
    <t>NUCLA-NATURITA TEL</t>
  </si>
  <si>
    <t>NNNT</t>
  </si>
  <si>
    <t>NUNN TEL CO</t>
  </si>
  <si>
    <t>SOUTH PARK TEL. CO.</t>
  </si>
  <si>
    <t>THPT</t>
  </si>
  <si>
    <t>PEETZ COOP TEL CO</t>
  </si>
  <si>
    <t>PHLL</t>
  </si>
  <si>
    <t>PHILLIPS COUNTY TEL</t>
  </si>
  <si>
    <t>JDNT</t>
  </si>
  <si>
    <t>PINE DRIVE TEL CO</t>
  </si>
  <si>
    <t>PLNS</t>
  </si>
  <si>
    <t>PLAINS COOP TEL ASSN</t>
  </si>
  <si>
    <t>RCTL</t>
  </si>
  <si>
    <t>RICO TEL CO</t>
  </si>
  <si>
    <t>RGGN</t>
  </si>
  <si>
    <t>ROGGEN TEL COOP CO</t>
  </si>
  <si>
    <t>RYE TELEPHONE CO</t>
  </si>
  <si>
    <t>STNH</t>
  </si>
  <si>
    <t>STONEHAM COOP TEL CO</t>
  </si>
  <si>
    <t>STRASBURG TEL CO</t>
  </si>
  <si>
    <t>WGGN</t>
  </si>
  <si>
    <t>WIGGINS TEL ASSOC</t>
  </si>
  <si>
    <t>WLLR</t>
  </si>
  <si>
    <t>WILLARD TEL CO</t>
  </si>
  <si>
    <t>ID</t>
  </si>
  <si>
    <t>ALBN2</t>
  </si>
  <si>
    <t>ALBION TEL CO-ATC</t>
  </si>
  <si>
    <t>CMBR</t>
  </si>
  <si>
    <t>CAMBRIDGE TEL CO</t>
  </si>
  <si>
    <t>CSTR</t>
  </si>
  <si>
    <t>CUSTER TEL COOP</t>
  </si>
  <si>
    <t>FLRM</t>
  </si>
  <si>
    <t>FILER MUTUAL TEL -ID</t>
  </si>
  <si>
    <t>FRMR7</t>
  </si>
  <si>
    <t>MIDVALE TEL EXCH INC</t>
  </si>
  <si>
    <t>MDLK</t>
  </si>
  <si>
    <t>MUD LAKE TEL COOP</t>
  </si>
  <si>
    <t>POTLATCH TEL CO INC</t>
  </si>
  <si>
    <t>PRJC</t>
  </si>
  <si>
    <t>PROJECT MUTUAL TEL</t>
  </si>
  <si>
    <t>DIRECT COMM-ROCKLAND</t>
  </si>
  <si>
    <t>MRTL2</t>
  </si>
  <si>
    <t>RURAL TEL CO - ID</t>
  </si>
  <si>
    <t>HRZC</t>
  </si>
  <si>
    <t>SILVER STAR TEL- ID</t>
  </si>
  <si>
    <t>WSTR4</t>
  </si>
  <si>
    <t>INLAND TEL-ID</t>
  </si>
  <si>
    <t>BLCK</t>
  </si>
  <si>
    <t>FREMONT TELECOM-ROR</t>
  </si>
  <si>
    <t>MT</t>
  </si>
  <si>
    <t>BLACKFOOT TEL - BTC</t>
  </si>
  <si>
    <t>HTSP</t>
  </si>
  <si>
    <t>HOT SPRINGS TEL CO</t>
  </si>
  <si>
    <t>INTR2</t>
  </si>
  <si>
    <t>INTERBEL TEL COOP</t>
  </si>
  <si>
    <t>LNCL3</t>
  </si>
  <si>
    <t>LINCOLN TEL CO INC</t>
  </si>
  <si>
    <t>MDRV</t>
  </si>
  <si>
    <t>MID-RIVERS TEL COOP</t>
  </si>
  <si>
    <t>NEMONT TEL COOP-MT</t>
  </si>
  <si>
    <t>NRTH9</t>
  </si>
  <si>
    <t>NORTHERN TEL COOP</t>
  </si>
  <si>
    <t>PROJECT TEL CO</t>
  </si>
  <si>
    <t>RNGT</t>
  </si>
  <si>
    <t>RANGE TEL COOP-MT</t>
  </si>
  <si>
    <t>CMMN</t>
  </si>
  <si>
    <t>RONAN TEL CO</t>
  </si>
  <si>
    <t>STHR</t>
  </si>
  <si>
    <t>SOUTHERN MONTANA TEL</t>
  </si>
  <si>
    <t>3RVR</t>
  </si>
  <si>
    <t>3-RIVERS TEL COOP</t>
  </si>
  <si>
    <t>TRNG</t>
  </si>
  <si>
    <t>TRIANGLE TEL COOP</t>
  </si>
  <si>
    <t>BLACKFOOT TEL - CFT</t>
  </si>
  <si>
    <t>CENTRAL MONTANA</t>
  </si>
  <si>
    <t>NM</t>
  </si>
  <si>
    <t>MSCL</t>
  </si>
  <si>
    <t>MESCALERO APACHE</t>
  </si>
  <si>
    <t>DELL TEL CO-OP - NM</t>
  </si>
  <si>
    <t>VALLEY TEL COOP - NM</t>
  </si>
  <si>
    <t>BCVL</t>
  </si>
  <si>
    <t>BACA VALLEY TEL CO</t>
  </si>
  <si>
    <t>ENMR TEL COOP INC-NM</t>
  </si>
  <si>
    <t>LJCR</t>
  </si>
  <si>
    <t>LA JICARITA RURAL</t>
  </si>
  <si>
    <t>LCRR</t>
  </si>
  <si>
    <t>LEACO RURAL TEL COOP</t>
  </si>
  <si>
    <t>TLRS</t>
  </si>
  <si>
    <t>TULAROSA BASIN TEL.</t>
  </si>
  <si>
    <t>WESTERN NEW MEXICO</t>
  </si>
  <si>
    <t>PNSC</t>
  </si>
  <si>
    <t>PENASCO VALLEY TEL</t>
  </si>
  <si>
    <t>RSVL</t>
  </si>
  <si>
    <t>ROOSEVELT CNTY RURAL</t>
  </si>
  <si>
    <t>SCRD</t>
  </si>
  <si>
    <t>SACRED WIND</t>
  </si>
  <si>
    <t>UT</t>
  </si>
  <si>
    <t>DIRECT COMMUNICATIONS CEDAR VALLEY, LLC</t>
  </si>
  <si>
    <t>CENTRAL UTAH TEL INC</t>
  </si>
  <si>
    <t>EMRY</t>
  </si>
  <si>
    <t>EMRY DBA EMRY TELCOM</t>
  </si>
  <si>
    <t>GNNS</t>
  </si>
  <si>
    <t>GUNNISON TEL CO</t>
  </si>
  <si>
    <t>MNTT</t>
  </si>
  <si>
    <t>MANTI TEL CO</t>
  </si>
  <si>
    <t>SKYLINE TELECOM</t>
  </si>
  <si>
    <t>BHVT</t>
  </si>
  <si>
    <t>BEEHIVE TEL CO - UT</t>
  </si>
  <si>
    <t>STHC3</t>
  </si>
  <si>
    <t>SOUTH CENTRAL UTAH</t>
  </si>
  <si>
    <t>UBTB</t>
  </si>
  <si>
    <t>UBTA-UBET COMM INC.</t>
  </si>
  <si>
    <t>ALLW</t>
  </si>
  <si>
    <t>ALL WEST COMM-UT</t>
  </si>
  <si>
    <t>BEAR LAKE COMM</t>
  </si>
  <si>
    <t>WY</t>
  </si>
  <si>
    <t>RANGE TEL COOP - WY</t>
  </si>
  <si>
    <t>CHGW</t>
  </si>
  <si>
    <t>CHUGWATER TEL CO</t>
  </si>
  <si>
    <t>ALL WEST COMM.-WY</t>
  </si>
  <si>
    <t>DUBOIS TEL EXCHANGE</t>
  </si>
  <si>
    <t>SILVER STAR TEL-WY</t>
  </si>
  <si>
    <t>TRI COUNTY TEL ASSN</t>
  </si>
  <si>
    <t>UNION TELEPHONE CO</t>
  </si>
  <si>
    <t>WA</t>
  </si>
  <si>
    <t>WSTG</t>
  </si>
  <si>
    <t>WESTGATE COMMUNICATIONS LLC D/B/A WEAVTEL</t>
  </si>
  <si>
    <t>BEAVER CREEK TELEPHONE COMPANY</t>
  </si>
  <si>
    <t>ASOTIN TEL - WA</t>
  </si>
  <si>
    <t>WHDB</t>
  </si>
  <si>
    <t>HAT ISLAND TEL CO</t>
  </si>
  <si>
    <t>PEND OREILLE TEL.</t>
  </si>
  <si>
    <t>RJBT</t>
  </si>
  <si>
    <t>HOOD CANAL TEL CO</t>
  </si>
  <si>
    <t>INLAND TEL CO -WA</t>
  </si>
  <si>
    <t>SCTT2</t>
  </si>
  <si>
    <t>KALAMA TEL CO</t>
  </si>
  <si>
    <t>LEWIS RIVER TEL CO</t>
  </si>
  <si>
    <t>MCDANIEL TEL CO</t>
  </si>
  <si>
    <t>MSHL</t>
  </si>
  <si>
    <t>MASHELL TELECOM INC</t>
  </si>
  <si>
    <t>PNRT</t>
  </si>
  <si>
    <t>PIONEER TEL CO</t>
  </si>
  <si>
    <t>STJH</t>
  </si>
  <si>
    <t>ST JOHN TEL CO</t>
  </si>
  <si>
    <t>TENINO TELEPHONE CO</t>
  </si>
  <si>
    <t>THTL</t>
  </si>
  <si>
    <t>TOLEDO TELEPHONE CO</t>
  </si>
  <si>
    <t>WHKL</t>
  </si>
  <si>
    <t>WESTERN WAHKIAKUM</t>
  </si>
  <si>
    <t>WHIDBEY TEL CO.</t>
  </si>
  <si>
    <t>OR</t>
  </si>
  <si>
    <t>BVRC</t>
  </si>
  <si>
    <t>BEAVER CREEK COOP</t>
  </si>
  <si>
    <t>CNBY</t>
  </si>
  <si>
    <t>CANBY TEL ASSN</t>
  </si>
  <si>
    <t>CLRC</t>
  </si>
  <si>
    <t>CLEAR CREEK MUTUAL</t>
  </si>
  <si>
    <t>CLTN</t>
  </si>
  <si>
    <t>COLTON TEL CO</t>
  </si>
  <si>
    <t>EGLT</t>
  </si>
  <si>
    <t>EAGLE TEL SYSTEMS</t>
  </si>
  <si>
    <t>DAYM</t>
  </si>
  <si>
    <t>CASCADE UTIL INC</t>
  </si>
  <si>
    <t>GRVS</t>
  </si>
  <si>
    <t>GERVAIS TELEPHONE CO</t>
  </si>
  <si>
    <t>RMTL</t>
  </si>
  <si>
    <t>ROOME TELECOMM INC</t>
  </si>
  <si>
    <t>HLXT</t>
  </si>
  <si>
    <t>HELIX TEL CO.</t>
  </si>
  <si>
    <t>HOME TELEPHONE CO</t>
  </si>
  <si>
    <t>TRANS-CASCADES TEL</t>
  </si>
  <si>
    <t>MLLL</t>
  </si>
  <si>
    <t>MOLALLA TEL CO.</t>
  </si>
  <si>
    <t>MNTR</t>
  </si>
  <si>
    <t>MONITOR COOP TEL</t>
  </si>
  <si>
    <t>MNRT</t>
  </si>
  <si>
    <t>MONROE TELEPHONE CO.</t>
  </si>
  <si>
    <t>MT. ANGEL TEL CO.</t>
  </si>
  <si>
    <t>NEHALEM TELECOMM.</t>
  </si>
  <si>
    <t>NORTH STATE TEL CO.</t>
  </si>
  <si>
    <t>OREGON TEL CORP</t>
  </si>
  <si>
    <t>RBNS</t>
  </si>
  <si>
    <t>OREGON-IDAHO UTIL.</t>
  </si>
  <si>
    <t>STYT</t>
  </si>
  <si>
    <t>PEOPLES TEL CO. - OR</t>
  </si>
  <si>
    <t>PINE TEL SYSTEM INC.</t>
  </si>
  <si>
    <t>PNRT3</t>
  </si>
  <si>
    <t>PIONEER TEL COOP</t>
  </si>
  <si>
    <t>STPL</t>
  </si>
  <si>
    <t>ST PAUL COOP ASSN</t>
  </si>
  <si>
    <t>SCMT</t>
  </si>
  <si>
    <t>SCIO MUTUAL TEL ASSN</t>
  </si>
  <si>
    <t>STAYTON COOP TEL CO</t>
  </si>
  <si>
    <t>ASOTIN TEL - OR</t>
  </si>
  <si>
    <t>OREGON TEL. CORP. (MTE - OREGON)</t>
  </si>
  <si>
    <t>CA</t>
  </si>
  <si>
    <t>CLVR</t>
  </si>
  <si>
    <t>CALAVERAS TEL CO</t>
  </si>
  <si>
    <t>CAL-ORE TELEPHONE CO</t>
  </si>
  <si>
    <t>VRCM</t>
  </si>
  <si>
    <t>DUCOR TELEPHONE CO</t>
  </si>
  <si>
    <t>SBST</t>
  </si>
  <si>
    <t>FORESTHILL TEL CO.</t>
  </si>
  <si>
    <t>HAPPY VALLEY TEL CO</t>
  </si>
  <si>
    <t>HORNITOS TEL CO</t>
  </si>
  <si>
    <t>WINTERHAVEN TEL. CO.</t>
  </si>
  <si>
    <t>KERMAN TELEPHONE CO</t>
  </si>
  <si>
    <t>THE PONDEROSA TEL CO</t>
  </si>
  <si>
    <t>SRRT</t>
  </si>
  <si>
    <t>SIERRA TELEPHONE CO</t>
  </si>
  <si>
    <t>SSKY</t>
  </si>
  <si>
    <t>THE SISKIYOU TEL CO</t>
  </si>
  <si>
    <t>VLCN</t>
  </si>
  <si>
    <t>VOLCANO TEL CO</t>
  </si>
  <si>
    <t>BRYN</t>
  </si>
  <si>
    <t>PINNACLES TEL CO</t>
  </si>
  <si>
    <t>NV</t>
  </si>
  <si>
    <t>FILER MUTUAL TEL -NV</t>
  </si>
  <si>
    <t>RURAL TEL CO - NV</t>
  </si>
  <si>
    <t>BEEHIVE TEL CO - NV</t>
  </si>
  <si>
    <t>CHRC</t>
  </si>
  <si>
    <t>CHURCHILL-CC COMM.</t>
  </si>
  <si>
    <t>LNCL</t>
  </si>
  <si>
    <t>LINCOLN CTY TEL SYS</t>
  </si>
  <si>
    <t>MPVL</t>
  </si>
  <si>
    <t>MOAPA VALLEY TEL CO.</t>
  </si>
  <si>
    <t>RIO VIRGIN TEL CO</t>
  </si>
  <si>
    <t>HUMBOLDT TEL CO</t>
  </si>
  <si>
    <t>AK</t>
  </si>
  <si>
    <t>ADKG</t>
  </si>
  <si>
    <t>ADAK TEL UTILITY</t>
  </si>
  <si>
    <t>ARCT</t>
  </si>
  <si>
    <t>ARCTIC SLOPE TEL</t>
  </si>
  <si>
    <t>ALSK</t>
  </si>
  <si>
    <t>BETTLES TEL CO INC</t>
  </si>
  <si>
    <t>BRST</t>
  </si>
  <si>
    <t>BRISTOL BAY TEL COOP</t>
  </si>
  <si>
    <t>BSHT</t>
  </si>
  <si>
    <t>BUSH-TELL INC.</t>
  </si>
  <si>
    <t>CRCL</t>
  </si>
  <si>
    <t>CIRCLE UTILITIES</t>
  </si>
  <si>
    <t>CPPR</t>
  </si>
  <si>
    <t>COPPER VALLEY TEL</t>
  </si>
  <si>
    <t>CRDV</t>
  </si>
  <si>
    <t>CORDOVA TEL COOP</t>
  </si>
  <si>
    <t>INTERIOR TEL CO INC</t>
  </si>
  <si>
    <t>CTYF3</t>
  </si>
  <si>
    <t>KETCHIKAN PUBLIC UT</t>
  </si>
  <si>
    <t>MTNS</t>
  </si>
  <si>
    <t>MATANUSKA TEL ASSOC</t>
  </si>
  <si>
    <t>MUKLUK TEL CO INC</t>
  </si>
  <si>
    <t>ALASKA TEL CO</t>
  </si>
  <si>
    <t>NSHG</t>
  </si>
  <si>
    <t>NUSHAGAK ELEC &amp; TEL</t>
  </si>
  <si>
    <t>OTZT</t>
  </si>
  <si>
    <t>OTZ TEL COOPERATIVE</t>
  </si>
  <si>
    <t>GNRL</t>
  </si>
  <si>
    <t>UNITED UTILITIES INC</t>
  </si>
  <si>
    <t>YUKON TEL CO INC</t>
  </si>
  <si>
    <t>NORTH COUNTRY TEL CO</t>
  </si>
  <si>
    <t>RMTC</t>
  </si>
  <si>
    <t>SUMMIT TEL &amp; TEL -AK</t>
  </si>
  <si>
    <t>HI</t>
  </si>
  <si>
    <t>WALM</t>
  </si>
  <si>
    <t>SANDWICH ISLES COMM.</t>
  </si>
  <si>
    <t>GU</t>
  </si>
  <si>
    <t>GTAT</t>
  </si>
  <si>
    <t>GTA TELECOM, LLC</t>
  </si>
  <si>
    <t>AS</t>
  </si>
  <si>
    <t>ASTA</t>
  </si>
  <si>
    <t>AMERICAN SAMOA</t>
  </si>
  <si>
    <t>2110:        TPIS-Land and support assets</t>
  </si>
  <si>
    <t>2210**:    TPIS-Central Office Switching</t>
  </si>
  <si>
    <t>2220:        TPIS-Operator Systems</t>
  </si>
  <si>
    <t>2230**:    TPIS-Central Office Transmission</t>
  </si>
  <si>
    <t>2310:        TPIS-Information Orgination/Termination</t>
  </si>
  <si>
    <t>2410:        TPIS-Cable and Wire Facilities</t>
  </si>
  <si>
    <t>2680:        TPIS-Amortizable Tangible Assets</t>
  </si>
  <si>
    <t>2690 ***: TPIS-Amortizable Intangible Assets</t>
  </si>
  <si>
    <t>1220: Current Asset-Materials and Supplies</t>
  </si>
  <si>
    <t>1410: Noncurrent Asset-Other Noncurrent Assets</t>
  </si>
  <si>
    <t>1438: Noncurrent Asset-Deferred Manintenance and Retirements</t>
  </si>
  <si>
    <t>2002: Plant-Property Held for Future Use</t>
  </si>
  <si>
    <t>2003: Plant-Under Construction</t>
  </si>
  <si>
    <t>2005: Plant-Adjustment</t>
  </si>
  <si>
    <t>CWC: Cash Working Capital</t>
  </si>
  <si>
    <t>3400: D&amp;A-Accumulated Amortization--Tangible</t>
  </si>
  <si>
    <t>3100-2110: Acc. Depreciation-Land and Support Assets</t>
  </si>
  <si>
    <t>3100-2210: Acc. Depreciation-C.O. Switching</t>
  </si>
  <si>
    <t>3100-2220: Acc. Depreciation-Operator Systems</t>
  </si>
  <si>
    <t>3100-2230: Acc. Depreciation-C.O. Transmission</t>
  </si>
  <si>
    <t>3100-2310: Acc. Depreciation-Info. Or./Tr.</t>
  </si>
  <si>
    <t>3100-2410: Acc. Depreciation-CWF</t>
  </si>
  <si>
    <t>Account 2110: TPIS-Land and support assets</t>
  </si>
  <si>
    <t>Account 2230: TPIS-Central Office Transmission</t>
  </si>
  <si>
    <t>Account 2310: TPIS-Information origination/termination</t>
  </si>
  <si>
    <t>Account 2410: TPIS-Cable and Wire Facilites</t>
  </si>
  <si>
    <t>Account 2680 &amp; 2690: TPIS-Amortizable tangible assets</t>
  </si>
  <si>
    <t>TALPI Line 14</t>
  </si>
  <si>
    <t>SAC</t>
  </si>
  <si>
    <t>Study Area</t>
  </si>
  <si>
    <t>ST</t>
  </si>
  <si>
    <t>SOUTH CANAAN TEL CO</t>
  </si>
  <si>
    <t>ETS TEL. CO., INC.</t>
  </si>
  <si>
    <t>FREMONT TELECOM - ROR</t>
  </si>
  <si>
    <t>Total ROR Locations for Cost Companies</t>
  </si>
  <si>
    <t>All Rate of Return SACs (that filed December 2015 Form 477)</t>
  </si>
  <si>
    <t>High Cost Support Received</t>
  </si>
  <si>
    <t xml:space="preserve">  Total Loop Investment Per Location</t>
  </si>
  <si>
    <r>
      <t>Total Loop Investment per Location</t>
    </r>
    <r>
      <rPr>
        <i/>
        <sz val="10"/>
        <color theme="1"/>
        <rFont val="Calibri"/>
        <family val="2"/>
        <scheme val="minor"/>
      </rPr>
      <t xml:space="preserve"> (Line 3)</t>
    </r>
  </si>
  <si>
    <t xml:space="preserve">    Original Investment Cost of Current Loop Plant</t>
  </si>
  <si>
    <t>2015 High Cost Fund Payments - Unadjusted for $3000 Cap</t>
  </si>
  <si>
    <t>STATE</t>
  </si>
  <si>
    <t>SA NAME</t>
  </si>
  <si>
    <t>HCL AEX</t>
  </si>
  <si>
    <t>HCL</t>
  </si>
  <si>
    <t>ICLS</t>
  </si>
  <si>
    <t>SNA</t>
  </si>
  <si>
    <t>SVS</t>
  </si>
  <si>
    <t>Grand Total</t>
  </si>
  <si>
    <t>2014-1 Category 1.3 Loops</t>
  </si>
  <si>
    <t>Support Per Loop</t>
  </si>
  <si>
    <t>Shoreham Telephone Company, LLC</t>
  </si>
  <si>
    <t>Shenandoah Telephone Company - NR</t>
  </si>
  <si>
    <t>War Acquisition Corp., dba OTT Communications</t>
  </si>
  <si>
    <t>Knology of the Valley formerly Interstate</t>
  </si>
  <si>
    <t>Brindlee Mountain Telephone Company</t>
  </si>
  <si>
    <t>Knology Total Communications</t>
  </si>
  <si>
    <t>Ace Telephone Co. of MI, Inc. (Old Mission)</t>
  </si>
  <si>
    <t>Michigan Central Broadband Company, LLC</t>
  </si>
  <si>
    <t>Clay County Rural Tel Coop d/b/a Endeavor Communications</t>
  </si>
  <si>
    <t>Runestone Telephone Association</t>
  </si>
  <si>
    <t>Glenwood Network Services, Inc</t>
  </si>
  <si>
    <t>Clarity Telecom, LLC dba Vast Broadband</t>
  </si>
  <si>
    <t>RC Technologies</t>
  </si>
  <si>
    <t>OklaTel Communications, Inc.</t>
  </si>
  <si>
    <t>Totelcom Communications, LLC</t>
  </si>
  <si>
    <t>Fremont Telecom - RoR</t>
  </si>
  <si>
    <t>Oregon Tel. Corp. (MTE - Oregon)</t>
  </si>
  <si>
    <t>Enter Study Area Code</t>
  </si>
  <si>
    <t>Locations Passed</t>
  </si>
  <si>
    <t>High Cost Fund Support## - unadjusted for $3000 per line limit</t>
  </si>
  <si>
    <t>## High Cost Fund Includes High Cost Loop, ICLS, Safety Net, &amp; Safety Valve</t>
  </si>
  <si>
    <t xml:space="preserve">CAF BLS Buildout Requirements </t>
  </si>
  <si>
    <t>ILEC Broadband Coverage Ratio</t>
  </si>
  <si>
    <t>Land Density</t>
  </si>
  <si>
    <t xml:space="preserve">Forecasted Five-Year CAF-BLS Support </t>
  </si>
  <si>
    <t>Forecasted Five-Year CAF-BLS Support Times Required Percentage (Numerator)</t>
  </si>
  <si>
    <t>Weighted Average Cost Method (Denominator)</t>
  </si>
  <si>
    <t>Weighted Average Cost Method Buildout Requirement</t>
  </si>
  <si>
    <t>ACAM Cost per Location (Denominator)</t>
  </si>
  <si>
    <t>ACAM Cost Method Buildout Requirement</t>
  </si>
  <si>
    <t>NBR</t>
  </si>
  <si>
    <t>NA</t>
  </si>
  <si>
    <t>February 3, 2017</t>
  </si>
  <si>
    <t>3g.</t>
  </si>
  <si>
    <t>to the lesser of Minimum AALPI (Line 3f) or Actual Total Allowed Loop Plant Investment (Line 2d))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</si>
</sst>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&quot;$&quot;#,##0"/>
    <numFmt numFmtId="167" formatCode="0.000"/>
    <numFmt numFmtId="168" formatCode="0.000%"/>
    <numFmt numFmtId="169" formatCode="0.00000"/>
    <numFmt numFmtId="170" formatCode="_(* #,##0_);_(* \(#,##0\);_(* &quot;-&quot;??_);_(@_)"/>
    <numFmt numFmtId="171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 Unicode MS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rgb="FFC0C0C0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26" fillId="0" borderId="0"/>
  </cellStyleXfs>
  <cellXfs count="299">
    <xf numFmtId="0" fontId="0" fillId="0" borderId="0" xfId="0"/>
    <xf numFmtId="0" fontId="0" fillId="0" borderId="0" xfId="0" applyAlignment="1">
      <alignment horizontal="center"/>
    </xf>
    <xf numFmtId="0" fontId="4" fillId="0" borderId="0" xfId="0" quotePrefix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 wrapText="1"/>
    </xf>
    <xf numFmtId="164" fontId="7" fillId="0" borderId="0" xfId="0" applyNumberFormat="1" applyFont="1" applyBorder="1" applyAlignment="1">
      <alignment horizontal="center"/>
    </xf>
    <xf numFmtId="0" fontId="0" fillId="0" borderId="0" xfId="0" applyBorder="1"/>
    <xf numFmtId="164" fontId="0" fillId="0" borderId="0" xfId="0" applyNumberFormat="1"/>
    <xf numFmtId="164" fontId="0" fillId="0" borderId="0" xfId="0" applyNumberFormat="1" applyBorder="1"/>
    <xf numFmtId="164" fontId="2" fillId="0" borderId="0" xfId="0" applyNumberFormat="1" applyFont="1" applyFill="1" applyBorder="1"/>
    <xf numFmtId="44" fontId="2" fillId="0" borderId="2" xfId="0" applyNumberFormat="1" applyFont="1" applyFill="1" applyBorder="1"/>
    <xf numFmtId="0" fontId="0" fillId="0" borderId="0" xfId="0" applyFill="1" applyAlignment="1">
      <alignment horizontal="right"/>
    </xf>
    <xf numFmtId="0" fontId="4" fillId="0" borderId="0" xfId="0" applyFont="1" applyAlignment="1">
      <alignment horizontal="right"/>
    </xf>
    <xf numFmtId="164" fontId="2" fillId="0" borderId="1" xfId="0" applyNumberFormat="1" applyFont="1" applyBorder="1"/>
    <xf numFmtId="164" fontId="0" fillId="0" borderId="1" xfId="0" applyNumberFormat="1" applyBorder="1"/>
    <xf numFmtId="164" fontId="0" fillId="0" borderId="0" xfId="3" applyNumberFormat="1" applyFont="1"/>
    <xf numFmtId="44" fontId="0" fillId="0" borderId="0" xfId="0" applyNumberFormat="1"/>
    <xf numFmtId="0" fontId="0" fillId="0" borderId="0" xfId="0" applyFont="1"/>
    <xf numFmtId="44" fontId="7" fillId="0" borderId="0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44" fontId="2" fillId="0" borderId="0" xfId="0" applyNumberFormat="1" applyFont="1" applyFill="1" applyBorder="1"/>
    <xf numFmtId="0" fontId="10" fillId="0" borderId="0" xfId="0" applyFont="1" applyAlignment="1">
      <alignment horizontal="justify" wrapText="1"/>
    </xf>
    <xf numFmtId="2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4" fontId="0" fillId="0" borderId="0" xfId="0" applyNumberFormat="1" applyBorder="1" applyAlignment="1">
      <alignment horizontal="center"/>
    </xf>
    <xf numFmtId="0" fontId="0" fillId="0" borderId="0" xfId="0" applyFill="1"/>
    <xf numFmtId="2" fontId="0" fillId="0" borderId="2" xfId="0" applyNumberFormat="1" applyFill="1" applyBorder="1" applyAlignment="1">
      <alignment horizontal="center"/>
    </xf>
    <xf numFmtId="42" fontId="0" fillId="0" borderId="2" xfId="0" applyNumberFormat="1" applyBorder="1" applyAlignment="1">
      <alignment horizontal="center"/>
    </xf>
    <xf numFmtId="42" fontId="0" fillId="0" borderId="0" xfId="0" applyNumberFormat="1" applyBorder="1"/>
    <xf numFmtId="0" fontId="8" fillId="0" borderId="0" xfId="0" applyFont="1" applyAlignment="1">
      <alignment wrapText="1"/>
    </xf>
    <xf numFmtId="42" fontId="4" fillId="0" borderId="0" xfId="0" applyNumberFormat="1" applyFont="1" applyBorder="1"/>
    <xf numFmtId="0" fontId="0" fillId="0" borderId="0" xfId="0" applyAlignment="1">
      <alignment horizontal="right"/>
    </xf>
    <xf numFmtId="0" fontId="5" fillId="0" borderId="0" xfId="0" applyFont="1"/>
    <xf numFmtId="0" fontId="12" fillId="0" borderId="4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horizontal="left"/>
    </xf>
    <xf numFmtId="167" fontId="13" fillId="0" borderId="0" xfId="0" applyNumberFormat="1" applyFont="1"/>
    <xf numFmtId="42" fontId="0" fillId="0" borderId="0" xfId="0" applyNumberFormat="1"/>
    <xf numFmtId="167" fontId="14" fillId="0" borderId="0" xfId="0" applyNumberFormat="1" applyFont="1" applyAlignment="1">
      <alignment horizontal="right"/>
    </xf>
    <xf numFmtId="168" fontId="14" fillId="0" borderId="0" xfId="0" applyNumberFormat="1" applyFont="1" applyAlignment="1">
      <alignment horizontal="right"/>
    </xf>
    <xf numFmtId="167" fontId="15" fillId="0" borderId="0" xfId="0" applyNumberFormat="1" applyFont="1" applyAlignment="1">
      <alignment horizontal="right"/>
    </xf>
    <xf numFmtId="0" fontId="9" fillId="0" borderId="0" xfId="0" applyFont="1"/>
    <xf numFmtId="10" fontId="0" fillId="0" borderId="0" xfId="0" applyNumberFormat="1"/>
    <xf numFmtId="10" fontId="0" fillId="0" borderId="0" xfId="0" applyNumberFormat="1" applyAlignment="1">
      <alignment horizontal="center"/>
    </xf>
    <xf numFmtId="167" fontId="0" fillId="0" borderId="0" xfId="0" applyNumberFormat="1"/>
    <xf numFmtId="164" fontId="9" fillId="0" borderId="0" xfId="0" applyNumberFormat="1" applyFont="1"/>
    <xf numFmtId="0" fontId="4" fillId="0" borderId="0" xfId="0" applyFont="1" applyAlignment="1">
      <alignment horizontal="left"/>
    </xf>
    <xf numFmtId="164" fontId="0" fillId="0" borderId="5" xfId="0" applyNumberFormat="1" applyBorder="1"/>
    <xf numFmtId="0" fontId="3" fillId="0" borderId="0" xfId="0" applyFont="1"/>
    <xf numFmtId="44" fontId="7" fillId="0" borderId="0" xfId="0" applyNumberFormat="1" applyFont="1" applyFill="1" applyBorder="1" applyAlignment="1">
      <alignment horizontal="center"/>
    </xf>
    <xf numFmtId="44" fontId="0" fillId="0" borderId="0" xfId="0" applyNumberFormat="1" applyFill="1" applyBorder="1"/>
    <xf numFmtId="170" fontId="0" fillId="0" borderId="0" xfId="1" applyNumberFormat="1" applyFont="1" applyFill="1" applyBorder="1"/>
    <xf numFmtId="9" fontId="0" fillId="0" borderId="0" xfId="3" applyFont="1" applyFill="1" applyBorder="1"/>
    <xf numFmtId="0" fontId="8" fillId="0" borderId="0" xfId="0" applyFont="1" applyAlignment="1">
      <alignment horizontal="left"/>
    </xf>
    <xf numFmtId="0" fontId="0" fillId="0" borderId="0" xfId="0" applyAlignment="1">
      <alignment wrapText="1"/>
    </xf>
    <xf numFmtId="44" fontId="9" fillId="0" borderId="0" xfId="0" applyNumberFormat="1" applyFont="1" applyFill="1" applyBorder="1"/>
    <xf numFmtId="44" fontId="4" fillId="0" borderId="2" xfId="0" applyNumberFormat="1" applyFont="1" applyFill="1" applyBorder="1"/>
    <xf numFmtId="169" fontId="0" fillId="0" borderId="2" xfId="0" applyNumberFormat="1" applyFill="1" applyBorder="1" applyAlignment="1">
      <alignment horizontal="right"/>
    </xf>
    <xf numFmtId="44" fontId="4" fillId="0" borderId="5" xfId="0" applyNumberFormat="1" applyFont="1" applyFill="1" applyBorder="1"/>
    <xf numFmtId="0" fontId="9" fillId="0" borderId="0" xfId="0" applyFont="1" applyFill="1" applyBorder="1" applyProtection="1">
      <protection hidden="1"/>
    </xf>
    <xf numFmtId="44" fontId="0" fillId="0" borderId="6" xfId="0" applyNumberFormat="1" applyBorder="1"/>
    <xf numFmtId="43" fontId="4" fillId="0" borderId="5" xfId="0" applyNumberFormat="1" applyFont="1" applyBorder="1"/>
    <xf numFmtId="44" fontId="4" fillId="0" borderId="5" xfId="0" applyNumberFormat="1" applyFont="1" applyBorder="1"/>
    <xf numFmtId="0" fontId="0" fillId="0" borderId="0" xfId="0"/>
    <xf numFmtId="0" fontId="4" fillId="0" borderId="0" xfId="0" applyFont="1"/>
    <xf numFmtId="165" fontId="0" fillId="0" borderId="2" xfId="0" applyNumberFormat="1" applyFont="1" applyBorder="1" applyAlignment="1">
      <alignment horizontal="center"/>
    </xf>
    <xf numFmtId="164" fontId="2" fillId="0" borderId="0" xfId="0" applyNumberFormat="1" applyFont="1" applyBorder="1"/>
    <xf numFmtId="164" fontId="0" fillId="0" borderId="2" xfId="2" applyNumberFormat="1" applyFont="1" applyFill="1" applyBorder="1"/>
    <xf numFmtId="164" fontId="9" fillId="0" borderId="2" xfId="0" applyNumberFormat="1" applyFont="1" applyBorder="1"/>
    <xf numFmtId="164" fontId="9" fillId="0" borderId="2" xfId="0" applyNumberFormat="1" applyFont="1" applyBorder="1" applyAlignment="1">
      <alignment horizontal="center"/>
    </xf>
    <xf numFmtId="0" fontId="0" fillId="0" borderId="0" xfId="0"/>
    <xf numFmtId="0" fontId="0" fillId="0" borderId="0" xfId="0" applyFill="1" applyBorder="1"/>
    <xf numFmtId="164" fontId="0" fillId="0" borderId="2" xfId="0" applyNumberFormat="1" applyBorder="1"/>
    <xf numFmtId="9" fontId="0" fillId="0" borderId="2" xfId="3" applyFont="1" applyBorder="1"/>
    <xf numFmtId="0" fontId="0" fillId="0" borderId="0" xfId="0"/>
    <xf numFmtId="44" fontId="9" fillId="0" borderId="2" xfId="0" applyNumberFormat="1" applyFont="1" applyFill="1" applyBorder="1"/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/>
    <xf numFmtId="0" fontId="0" fillId="0" borderId="0" xfId="0"/>
    <xf numFmtId="0" fontId="0" fillId="0" borderId="0" xfId="0" applyFill="1" applyBorder="1"/>
    <xf numFmtId="0" fontId="10" fillId="0" borderId="0" xfId="0" applyFont="1"/>
    <xf numFmtId="0" fontId="0" fillId="0" borderId="0" xfId="0" quotePrefix="1" applyAlignment="1">
      <alignment horizontal="right"/>
    </xf>
    <xf numFmtId="0" fontId="0" fillId="0" borderId="16" xfId="0" applyFill="1" applyBorder="1"/>
    <xf numFmtId="0" fontId="0" fillId="0" borderId="17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5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0" fillId="0" borderId="0" xfId="0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/>
    <xf numFmtId="166" fontId="9" fillId="0" borderId="0" xfId="0" applyNumberFormat="1" applyFont="1" applyFill="1" applyBorder="1"/>
    <xf numFmtId="0" fontId="0" fillId="0" borderId="0" xfId="0" applyBorder="1" applyAlignment="1">
      <alignment horizontal="left"/>
    </xf>
    <xf numFmtId="0" fontId="6" fillId="0" borderId="13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9" fillId="0" borderId="2" xfId="0" applyNumberFormat="1" applyFont="1" applyFill="1" applyBorder="1"/>
    <xf numFmtId="44" fontId="9" fillId="0" borderId="0" xfId="0" applyNumberFormat="1" applyFont="1" applyBorder="1" applyAlignment="1">
      <alignment horizontal="center"/>
    </xf>
    <xf numFmtId="164" fontId="9" fillId="2" borderId="2" xfId="0" applyNumberFormat="1" applyFont="1" applyFill="1" applyBorder="1"/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Border="1"/>
    <xf numFmtId="164" fontId="9" fillId="0" borderId="0" xfId="0" applyNumberFormat="1" applyFont="1" applyAlignment="1">
      <alignment horizontal="center"/>
    </xf>
    <xf numFmtId="165" fontId="9" fillId="0" borderId="0" xfId="3" applyNumberFormat="1" applyFont="1" applyBorder="1" applyAlignment="1">
      <alignment horizontal="center"/>
    </xf>
    <xf numFmtId="44" fontId="9" fillId="0" borderId="0" xfId="2" applyNumberFormat="1" applyFont="1" applyFill="1" applyBorder="1"/>
    <xf numFmtId="44" fontId="9" fillId="0" borderId="2" xfId="2" applyNumberFormat="1" applyFont="1" applyFill="1" applyBorder="1"/>
    <xf numFmtId="0" fontId="4" fillId="0" borderId="0" xfId="0" applyFont="1" applyFill="1" applyBorder="1" applyAlignment="1">
      <alignment horizontal="center"/>
    </xf>
    <xf numFmtId="44" fontId="4" fillId="0" borderId="0" xfId="0" applyNumberFormat="1" applyFont="1" applyFill="1" applyBorder="1" applyAlignment="1">
      <alignment horizontal="center"/>
    </xf>
    <xf numFmtId="10" fontId="0" fillId="0" borderId="2" xfId="3" applyNumberFormat="1" applyFont="1" applyFill="1" applyBorder="1"/>
    <xf numFmtId="44" fontId="17" fillId="0" borderId="0" xfId="2" applyFont="1" applyFill="1" applyBorder="1"/>
    <xf numFmtId="44" fontId="2" fillId="0" borderId="0" xfId="0" applyNumberFormat="1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right"/>
    </xf>
    <xf numFmtId="0" fontId="0" fillId="0" borderId="0" xfId="0"/>
    <xf numFmtId="0" fontId="0" fillId="0" borderId="0" xfId="0" applyFill="1"/>
    <xf numFmtId="0" fontId="10" fillId="0" borderId="0" xfId="0" applyFont="1" applyFill="1"/>
    <xf numFmtId="0" fontId="4" fillId="0" borderId="0" xfId="0" applyFont="1"/>
    <xf numFmtId="0" fontId="0" fillId="0" borderId="0" xfId="0" applyFill="1" applyBorder="1"/>
    <xf numFmtId="0" fontId="8" fillId="0" borderId="0" xfId="0" applyFont="1" applyAlignment="1">
      <alignment wrapText="1"/>
    </xf>
    <xf numFmtId="0" fontId="17" fillId="0" borderId="0" xfId="0" applyFont="1" applyAlignment="1">
      <alignment horizontal="justify" vertical="top" wrapText="1"/>
    </xf>
    <xf numFmtId="0" fontId="4" fillId="0" borderId="0" xfId="0" applyFont="1" applyFill="1" applyBorder="1"/>
    <xf numFmtId="0" fontId="0" fillId="0" borderId="23" xfId="0" applyFill="1" applyBorder="1" applyAlignment="1">
      <alignment horizontal="left"/>
    </xf>
    <xf numFmtId="0" fontId="0" fillId="0" borderId="24" xfId="0" applyFill="1" applyBorder="1"/>
    <xf numFmtId="0" fontId="0" fillId="0" borderId="23" xfId="0" applyBorder="1"/>
    <xf numFmtId="0" fontId="0" fillId="0" borderId="24" xfId="0" applyBorder="1"/>
    <xf numFmtId="0" fontId="0" fillId="0" borderId="0" xfId="0" applyFill="1" applyBorder="1" applyAlignment="1">
      <alignment horizontal="left"/>
    </xf>
    <xf numFmtId="0" fontId="0" fillId="0" borderId="24" xfId="0" applyBorder="1" applyAlignment="1">
      <alignment horizontal="left"/>
    </xf>
    <xf numFmtId="0" fontId="4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0" applyFont="1"/>
    <xf numFmtId="0" fontId="0" fillId="0" borderId="0" xfId="0"/>
    <xf numFmtId="164" fontId="0" fillId="0" borderId="0" xfId="2" applyNumberFormat="1" applyFont="1" applyFill="1" applyBorder="1"/>
    <xf numFmtId="164" fontId="0" fillId="0" borderId="1" xfId="2" applyNumberFormat="1" applyFont="1" applyFill="1" applyBorder="1"/>
    <xf numFmtId="164" fontId="0" fillId="0" borderId="5" xfId="2" applyNumberFormat="1" applyFont="1" applyFill="1" applyBorder="1"/>
    <xf numFmtId="164" fontId="0" fillId="0" borderId="2" xfId="0" applyNumberFormat="1" applyFill="1" applyBorder="1"/>
    <xf numFmtId="0" fontId="4" fillId="0" borderId="0" xfId="0" quotePrefix="1" applyFont="1" applyFill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22" fillId="0" borderId="0" xfId="0" applyFont="1" applyFill="1"/>
    <xf numFmtId="0" fontId="5" fillId="0" borderId="0" xfId="0" applyFont="1" applyFill="1"/>
    <xf numFmtId="164" fontId="9" fillId="0" borderId="0" xfId="0" applyNumberFormat="1" applyFont="1" applyFill="1"/>
    <xf numFmtId="9" fontId="0" fillId="0" borderId="0" xfId="3" applyFont="1" applyFill="1"/>
    <xf numFmtId="169" fontId="0" fillId="0" borderId="2" xfId="0" applyNumberFormat="1" applyFill="1" applyBorder="1"/>
    <xf numFmtId="0" fontId="6" fillId="0" borderId="0" xfId="0" applyFont="1" applyFill="1"/>
    <xf numFmtId="0" fontId="16" fillId="0" borderId="0" xfId="0" applyFont="1" applyFill="1"/>
    <xf numFmtId="0" fontId="10" fillId="0" borderId="0" xfId="0" applyFont="1" applyFill="1" applyAlignment="1">
      <alignment horizontal="left"/>
    </xf>
    <xf numFmtId="44" fontId="0" fillId="0" borderId="0" xfId="0" applyNumberFormat="1" applyFill="1"/>
    <xf numFmtId="0" fontId="8" fillId="0" borderId="0" xfId="0" applyFont="1" applyFill="1"/>
    <xf numFmtId="0" fontId="8" fillId="0" borderId="0" xfId="0" applyFont="1" applyFill="1" applyAlignment="1">
      <alignment horizontal="left" indent="2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42" fontId="9" fillId="0" borderId="2" xfId="0" applyNumberFormat="1" applyFont="1" applyFill="1" applyBorder="1" applyAlignment="1">
      <alignment horizontal="center"/>
    </xf>
    <xf numFmtId="44" fontId="0" fillId="0" borderId="0" xfId="0" applyNumberFormat="1" applyFont="1"/>
    <xf numFmtId="42" fontId="9" fillId="0" borderId="0" xfId="0" applyNumberFormat="1" applyFont="1" applyFill="1" applyBorder="1" applyAlignment="1">
      <alignment horizontal="center"/>
    </xf>
    <xf numFmtId="42" fontId="9" fillId="0" borderId="25" xfId="0" applyNumberFormat="1" applyFont="1" applyFill="1" applyBorder="1" applyAlignment="1">
      <alignment horizontal="center"/>
    </xf>
    <xf numFmtId="164" fontId="4" fillId="0" borderId="5" xfId="2" applyNumberFormat="1" applyFont="1" applyFill="1" applyBorder="1"/>
    <xf numFmtId="0" fontId="0" fillId="0" borderId="0" xfId="0"/>
    <xf numFmtId="0" fontId="0" fillId="0" borderId="0" xfId="0" applyFill="1"/>
    <xf numFmtId="0" fontId="4" fillId="0" borderId="0" xfId="0" applyFont="1" applyFill="1"/>
    <xf numFmtId="44" fontId="4" fillId="0" borderId="6" xfId="0" applyNumberFormat="1" applyFont="1" applyFill="1" applyBorder="1"/>
    <xf numFmtId="0" fontId="0" fillId="0" borderId="0" xfId="0"/>
    <xf numFmtId="0" fontId="0" fillId="0" borderId="0" xfId="0" applyFill="1"/>
    <xf numFmtId="0" fontId="0" fillId="0" borderId="0" xfId="0" applyFill="1" applyBorder="1"/>
    <xf numFmtId="0" fontId="4" fillId="0" borderId="0" xfId="0" applyFont="1" applyFill="1" applyAlignment="1"/>
    <xf numFmtId="0" fontId="0" fillId="0" borderId="0" xfId="0" applyFill="1" applyAlignment="1"/>
    <xf numFmtId="10" fontId="9" fillId="3" borderId="2" xfId="3" applyNumberFormat="1" applyFont="1" applyFill="1" applyBorder="1"/>
    <xf numFmtId="10" fontId="1" fillId="0" borderId="2" xfId="3" applyNumberFormat="1" applyFont="1" applyFill="1" applyBorder="1"/>
    <xf numFmtId="164" fontId="0" fillId="0" borderId="0" xfId="0" applyNumberFormat="1" applyFill="1"/>
    <xf numFmtId="44" fontId="0" fillId="0" borderId="2" xfId="0" applyNumberFormat="1" applyFill="1" applyBorder="1"/>
    <xf numFmtId="2" fontId="0" fillId="0" borderId="14" xfId="3" applyNumberFormat="1" applyFont="1" applyFill="1" applyBorder="1"/>
    <xf numFmtId="37" fontId="4" fillId="0" borderId="2" xfId="0" applyNumberFormat="1" applyFont="1" applyFill="1" applyBorder="1"/>
    <xf numFmtId="0" fontId="9" fillId="0" borderId="0" xfId="0" applyFont="1" applyFill="1"/>
    <xf numFmtId="44" fontId="18" fillId="0" borderId="6" xfId="0" applyNumberFormat="1" applyFont="1" applyFill="1" applyBorder="1"/>
    <xf numFmtId="166" fontId="9" fillId="3" borderId="2" xfId="0" applyNumberFormat="1" applyFont="1" applyFill="1" applyBorder="1"/>
    <xf numFmtId="171" fontId="9" fillId="3" borderId="2" xfId="0" applyNumberFormat="1" applyFont="1" applyFill="1" applyBorder="1"/>
    <xf numFmtId="43" fontId="4" fillId="0" borderId="5" xfId="0" applyNumberFormat="1" applyFont="1" applyFill="1" applyBorder="1"/>
    <xf numFmtId="0" fontId="0" fillId="0" borderId="0" xfId="0"/>
    <xf numFmtId="169" fontId="0" fillId="0" borderId="2" xfId="3" applyNumberFormat="1" applyFont="1" applyFill="1" applyBorder="1"/>
    <xf numFmtId="164" fontId="4" fillId="0" borderId="2" xfId="0" applyNumberFormat="1" applyFont="1" applyFill="1" applyBorder="1"/>
    <xf numFmtId="164" fontId="0" fillId="0" borderId="5" xfId="2" applyNumberFormat="1" applyFont="1" applyBorder="1"/>
    <xf numFmtId="0" fontId="3" fillId="0" borderId="0" xfId="0" applyFont="1" applyFill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centerContinuous"/>
    </xf>
    <xf numFmtId="167" fontId="0" fillId="0" borderId="0" xfId="0" applyNumberFormat="1" applyAlignment="1">
      <alignment horizontal="centerContinuous"/>
    </xf>
    <xf numFmtId="0" fontId="20" fillId="0" borderId="0" xfId="0" applyFont="1" applyAlignment="1">
      <alignment horizontal="centerContinuous"/>
    </xf>
    <xf numFmtId="164" fontId="9" fillId="4" borderId="2" xfId="0" applyNumberFormat="1" applyFont="1" applyFill="1" applyBorder="1"/>
    <xf numFmtId="0" fontId="0" fillId="4" borderId="2" xfId="0" applyFill="1" applyBorder="1" applyAlignment="1">
      <alignment horizontal="left"/>
    </xf>
    <xf numFmtId="10" fontId="9" fillId="3" borderId="18" xfId="3" applyNumberFormat="1" applyFont="1" applyFill="1" applyBorder="1" applyProtection="1">
      <protection locked="0"/>
    </xf>
    <xf numFmtId="10" fontId="9" fillId="3" borderId="19" xfId="3" applyNumberFormat="1" applyFont="1" applyFill="1" applyBorder="1" applyProtection="1">
      <protection locked="0"/>
    </xf>
    <xf numFmtId="10" fontId="9" fillId="3" borderId="21" xfId="3" applyNumberFormat="1" applyFont="1" applyFill="1" applyBorder="1" applyProtection="1">
      <protection locked="0"/>
    </xf>
    <xf numFmtId="170" fontId="9" fillId="3" borderId="18" xfId="1" applyNumberFormat="1" applyFont="1" applyFill="1" applyBorder="1" applyProtection="1">
      <protection locked="0"/>
    </xf>
    <xf numFmtId="170" fontId="9" fillId="3" borderId="22" xfId="1" applyNumberFormat="1" applyFont="1" applyFill="1" applyBorder="1" applyProtection="1">
      <protection locked="0"/>
    </xf>
    <xf numFmtId="170" fontId="9" fillId="3" borderId="19" xfId="1" applyNumberFormat="1" applyFont="1" applyFill="1" applyBorder="1" applyProtection="1">
      <protection locked="0"/>
    </xf>
    <xf numFmtId="166" fontId="9" fillId="3" borderId="18" xfId="0" applyNumberFormat="1" applyFont="1" applyFill="1" applyBorder="1" applyProtection="1">
      <protection locked="0"/>
    </xf>
    <xf numFmtId="166" fontId="9" fillId="3" borderId="19" xfId="0" applyNumberFormat="1" applyFont="1" applyFill="1" applyBorder="1" applyProtection="1">
      <protection locked="0"/>
    </xf>
    <xf numFmtId="166" fontId="9" fillId="3" borderId="21" xfId="0" applyNumberFormat="1" applyFont="1" applyFill="1" applyBorder="1" applyProtection="1">
      <protection locked="0"/>
    </xf>
    <xf numFmtId="0" fontId="0" fillId="0" borderId="0" xfId="0"/>
    <xf numFmtId="170" fontId="0" fillId="0" borderId="0" xfId="1" applyNumberFormat="1" applyFont="1"/>
    <xf numFmtId="164" fontId="0" fillId="0" borderId="0" xfId="2" applyNumberFormat="1" applyFont="1"/>
    <xf numFmtId="0" fontId="0" fillId="0" borderId="0" xfId="0"/>
    <xf numFmtId="0" fontId="0" fillId="5" borderId="0" xfId="0" applyFill="1"/>
    <xf numFmtId="0" fontId="0" fillId="0" borderId="0" xfId="0" applyFill="1"/>
    <xf numFmtId="43" fontId="0" fillId="0" borderId="0" xfId="0" applyNumberFormat="1"/>
    <xf numFmtId="0" fontId="0" fillId="5" borderId="0" xfId="0" applyFill="1" applyAlignment="1">
      <alignment horizontal="right"/>
    </xf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Fill="1" applyBorder="1"/>
    <xf numFmtId="0" fontId="4" fillId="0" borderId="0" xfId="0" applyFont="1" applyAlignment="1">
      <alignment horizontal="centerContinuous"/>
    </xf>
    <xf numFmtId="0" fontId="27" fillId="6" borderId="2" xfId="0" applyFont="1" applyFill="1" applyBorder="1" applyAlignment="1" applyProtection="1">
      <alignment horizontal="center" vertical="center"/>
    </xf>
    <xf numFmtId="0" fontId="27" fillId="6" borderId="26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left"/>
    </xf>
    <xf numFmtId="44" fontId="0" fillId="0" borderId="2" xfId="2" applyFont="1" applyBorder="1"/>
    <xf numFmtId="170" fontId="0" fillId="0" borderId="2" xfId="1" applyNumberFormat="1" applyFont="1" applyBorder="1"/>
    <xf numFmtId="0" fontId="0" fillId="0" borderId="7" xfId="0" applyBorder="1"/>
    <xf numFmtId="0" fontId="0" fillId="0" borderId="8" xfId="0" applyBorder="1"/>
    <xf numFmtId="0" fontId="4" fillId="0" borderId="8" xfId="0" applyFont="1" applyBorder="1" applyAlignment="1">
      <alignment horizontal="center" wrapText="1"/>
    </xf>
    <xf numFmtId="0" fontId="9" fillId="3" borderId="1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0" fillId="5" borderId="2" xfId="0" applyFill="1" applyBorder="1" applyAlignment="1">
      <alignment horizontal="left"/>
    </xf>
    <xf numFmtId="0" fontId="9" fillId="0" borderId="2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>
      <alignment horizontal="centerContinuous"/>
    </xf>
    <xf numFmtId="0" fontId="0" fillId="0" borderId="2" xfId="0" applyBorder="1" applyAlignment="1" applyProtection="1">
      <alignment horizontal="centerContinuous"/>
    </xf>
    <xf numFmtId="0" fontId="0" fillId="0" borderId="0" xfId="0"/>
    <xf numFmtId="170" fontId="0" fillId="0" borderId="0" xfId="0" applyNumberFormat="1"/>
    <xf numFmtId="1" fontId="0" fillId="5" borderId="0" xfId="0" applyNumberFormat="1" applyFill="1"/>
    <xf numFmtId="170" fontId="3" fillId="0" borderId="20" xfId="1" applyNumberFormat="1" applyFont="1" applyFill="1" applyBorder="1" applyProtection="1"/>
    <xf numFmtId="9" fontId="3" fillId="0" borderId="21" xfId="3" applyFont="1" applyFill="1" applyBorder="1" applyProtection="1"/>
    <xf numFmtId="44" fontId="3" fillId="0" borderId="2" xfId="2" applyFont="1" applyFill="1" applyBorder="1" applyProtection="1"/>
    <xf numFmtId="0" fontId="0" fillId="0" borderId="0" xfId="0"/>
    <xf numFmtId="0" fontId="0" fillId="0" borderId="0" xfId="0" applyAlignment="1">
      <alignment horizontal="centerContinuous" wrapText="1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5" borderId="0" xfId="0" quotePrefix="1" applyNumberFormat="1" applyFill="1" applyAlignment="1">
      <alignment horizontal="center"/>
    </xf>
    <xf numFmtId="0" fontId="0" fillId="0" borderId="0" xfId="0" applyNumberFormat="1"/>
    <xf numFmtId="0" fontId="23" fillId="0" borderId="0" xfId="0" applyFont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10" fillId="0" borderId="0" xfId="0" applyFont="1" applyFill="1" applyAlignment="1">
      <alignment horizontal="justify" wrapText="1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/>
    </xf>
    <xf numFmtId="0" fontId="0" fillId="0" borderId="10" xfId="0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8" fillId="0" borderId="11" xfId="0" applyNumberFormat="1" applyFont="1" applyFill="1" applyBorder="1" applyAlignment="1">
      <alignment horizontal="center"/>
    </xf>
    <xf numFmtId="0" fontId="18" fillId="0" borderId="10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justify" wrapText="1"/>
    </xf>
    <xf numFmtId="0" fontId="0" fillId="0" borderId="0" xfId="0" applyAlignment="1"/>
    <xf numFmtId="0" fontId="10" fillId="0" borderId="0" xfId="0" applyFont="1" applyFill="1"/>
    <xf numFmtId="166" fontId="0" fillId="0" borderId="7" xfId="0" applyNumberFormat="1" applyFill="1" applyBorder="1" applyAlignment="1">
      <alignment horizontal="center" vertical="center"/>
    </xf>
    <xf numFmtId="166" fontId="0" fillId="0" borderId="8" xfId="0" applyNumberFormat="1" applyFill="1" applyBorder="1" applyAlignment="1">
      <alignment horizontal="center" vertical="center"/>
    </xf>
    <xf numFmtId="166" fontId="0" fillId="0" borderId="9" xfId="0" applyNumberForma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8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2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0" fontId="10" fillId="0" borderId="0" xfId="0" applyFont="1" applyFill="1" applyAlignment="1">
      <alignment wrapText="1"/>
    </xf>
    <xf numFmtId="0" fontId="0" fillId="0" borderId="14" xfId="0" applyBorder="1"/>
    <xf numFmtId="0" fontId="4" fillId="0" borderId="0" xfId="0" applyFont="1" applyFill="1" applyBorder="1"/>
    <xf numFmtId="0" fontId="4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justify" wrapText="1"/>
    </xf>
    <xf numFmtId="0" fontId="0" fillId="0" borderId="0" xfId="0" applyFill="1" applyBorder="1"/>
    <xf numFmtId="0" fontId="8" fillId="0" borderId="0" xfId="0" applyFont="1" applyAlignment="1">
      <alignment wrapText="1"/>
    </xf>
    <xf numFmtId="0" fontId="11" fillId="0" borderId="0" xfId="0" applyFont="1" applyAlignment="1">
      <alignment horizontal="left"/>
    </xf>
  </cellXfs>
  <cellStyles count="7">
    <cellStyle name="Comma" xfId="1" builtinId="3"/>
    <cellStyle name="Currency" xfId="2" builtinId="4"/>
    <cellStyle name="Normal" xfId="0" builtinId="0"/>
    <cellStyle name="Normal 2" xfId="6"/>
    <cellStyle name="Normal 2 2" xfId="4"/>
    <cellStyle name="Percent" xfId="3" builtinId="5"/>
    <cellStyle name="Percent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gpo.gov/fdsys/pkg/ERP-2015/pdf/ERP-2015-table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59"/>
  <sheetViews>
    <sheetView tabSelected="1" zoomScale="85" zoomScaleNormal="85" workbookViewId="0">
      <selection activeCell="F16" sqref="F16"/>
    </sheetView>
  </sheetViews>
  <sheetFormatPr defaultColWidth="8.88671875" defaultRowHeight="14.4" x14ac:dyDescent="0.3"/>
  <cols>
    <col min="1" max="1" width="2" style="79" customWidth="1"/>
    <col min="2" max="2" width="63.6640625" style="79" customWidth="1"/>
    <col min="3" max="3" width="13.109375" style="124" customWidth="1"/>
    <col min="4" max="4" width="12.5546875" style="99" customWidth="1"/>
    <col min="5" max="5" width="21.6640625" style="79" customWidth="1"/>
    <col min="6" max="6" width="15.6640625" style="79" customWidth="1"/>
    <col min="7" max="7" width="9.44140625" style="79" customWidth="1"/>
    <col min="8" max="8" width="64.5546875" style="79" customWidth="1"/>
    <col min="9" max="9" width="21.109375" style="79" customWidth="1"/>
    <col min="10" max="10" width="20.33203125" style="79" customWidth="1"/>
    <col min="11" max="16384" width="8.88671875" style="79"/>
  </cols>
  <sheetData>
    <row r="1" spans="1:10" ht="31.5" customHeight="1" x14ac:dyDescent="0.35">
      <c r="A1" s="199" t="s">
        <v>191</v>
      </c>
      <c r="B1" s="199"/>
      <c r="C1" s="199"/>
      <c r="D1" s="199"/>
      <c r="E1" s="199"/>
      <c r="F1" s="199"/>
      <c r="G1" s="199"/>
      <c r="H1" s="199"/>
      <c r="I1"/>
      <c r="J1"/>
    </row>
    <row r="2" spans="1:10" x14ac:dyDescent="0.3">
      <c r="D2" s="87" t="s">
        <v>88</v>
      </c>
      <c r="E2" s="235" t="str">
        <f>IFERROR(VLOOKUP(xrnStudyAreaCode,BBAvailability,2,FALSE),"Study Area Code Not Found")</f>
        <v>Study Area Code Not Found</v>
      </c>
      <c r="F2" s="236"/>
      <c r="H2"/>
      <c r="I2"/>
      <c r="J2"/>
    </row>
    <row r="3" spans="1:10" x14ac:dyDescent="0.3">
      <c r="D3" s="12" t="s">
        <v>2120</v>
      </c>
      <c r="E3" s="231"/>
      <c r="H3"/>
      <c r="I3"/>
      <c r="J3"/>
    </row>
    <row r="4" spans="1:10" s="84" customFormat="1" x14ac:dyDescent="0.3">
      <c r="C4" s="124"/>
      <c r="D4" s="34" t="s">
        <v>104</v>
      </c>
      <c r="E4" s="234">
        <v>2015</v>
      </c>
      <c r="H4"/>
      <c r="I4"/>
      <c r="J4"/>
    </row>
    <row r="5" spans="1:10" ht="14.25" customHeight="1" x14ac:dyDescent="0.3">
      <c r="G5" s="1"/>
      <c r="H5"/>
      <c r="I5"/>
      <c r="J5"/>
    </row>
    <row r="6" spans="1:10" ht="15" thickBot="1" x14ac:dyDescent="0.35">
      <c r="B6" s="49" t="s">
        <v>119</v>
      </c>
      <c r="C6" s="49"/>
      <c r="D6" s="138"/>
      <c r="E6" s="80" t="str">
        <f>E4&amp;" Depreciable %"</f>
        <v>2015 Depreciable %</v>
      </c>
      <c r="F6" s="80" t="str">
        <f>E4&amp;" Depr Life"</f>
        <v>2015 Depr Life</v>
      </c>
      <c r="H6"/>
      <c r="I6"/>
      <c r="J6"/>
    </row>
    <row r="7" spans="1:10" x14ac:dyDescent="0.3">
      <c r="B7" s="93" t="s">
        <v>2074</v>
      </c>
      <c r="C7" s="132"/>
      <c r="D7" s="132"/>
      <c r="E7" s="202"/>
      <c r="F7" s="163" t="str">
        <f>IF(E7=0,0,ROUND(1/E7,0))&amp;" years"</f>
        <v>0 years</v>
      </c>
      <c r="H7"/>
      <c r="I7"/>
      <c r="J7"/>
    </row>
    <row r="8" spans="1:10" x14ac:dyDescent="0.3">
      <c r="B8" s="88" t="s">
        <v>2075</v>
      </c>
      <c r="C8" s="128"/>
      <c r="D8" s="100"/>
      <c r="E8" s="203"/>
      <c r="F8" s="163" t="str">
        <f>IF(E8=0,0,ROUND(1/E8,0))&amp;" years"</f>
        <v>0 years</v>
      </c>
      <c r="H8"/>
      <c r="I8"/>
      <c r="J8"/>
    </row>
    <row r="9" spans="1:10" x14ac:dyDescent="0.3">
      <c r="B9" s="88" t="s">
        <v>2076</v>
      </c>
      <c r="C9" s="128"/>
      <c r="D9" s="100"/>
      <c r="E9" s="203"/>
      <c r="F9" s="163" t="str">
        <f>IF(E9=0,0,ROUND(1/E9,0))&amp;" years"</f>
        <v>0 years</v>
      </c>
      <c r="H9"/>
      <c r="I9"/>
      <c r="J9"/>
    </row>
    <row r="10" spans="1:10" x14ac:dyDescent="0.3">
      <c r="B10" s="88" t="s">
        <v>2077</v>
      </c>
      <c r="C10" s="128"/>
      <c r="D10" s="100"/>
      <c r="E10" s="203"/>
      <c r="F10" s="163" t="str">
        <f>IF(E10=0,0,ROUND(1/E10,0))&amp;" years"</f>
        <v>0 years</v>
      </c>
      <c r="H10"/>
      <c r="I10"/>
      <c r="J10"/>
    </row>
    <row r="11" spans="1:10" ht="15" thickBot="1" x14ac:dyDescent="0.35">
      <c r="B11" s="89" t="s">
        <v>2078</v>
      </c>
      <c r="C11" s="133"/>
      <c r="D11" s="133"/>
      <c r="E11" s="204"/>
      <c r="F11" s="163" t="str">
        <f>IF(E11=0,0,ROUND(1/E11,0))&amp;" years"</f>
        <v>0 years</v>
      </c>
      <c r="H11"/>
      <c r="I11"/>
      <c r="J11"/>
    </row>
    <row r="12" spans="1:10" x14ac:dyDescent="0.3">
      <c r="H12"/>
      <c r="I12"/>
      <c r="J12"/>
    </row>
    <row r="13" spans="1:10" ht="15" thickBot="1" x14ac:dyDescent="0.35">
      <c r="B13" s="83" t="s">
        <v>89</v>
      </c>
      <c r="C13" s="127"/>
      <c r="D13" s="102"/>
      <c r="E13" s="80" t="str">
        <f>$E$4&amp;" Year End"</f>
        <v>2015 Year End</v>
      </c>
      <c r="F13" s="80"/>
      <c r="H13"/>
      <c r="I13"/>
      <c r="J13"/>
    </row>
    <row r="14" spans="1:10" x14ac:dyDescent="0.3">
      <c r="B14" s="90" t="s">
        <v>90</v>
      </c>
      <c r="C14" s="134"/>
      <c r="D14" s="134"/>
      <c r="E14" s="205"/>
      <c r="H14"/>
      <c r="I14"/>
      <c r="J14"/>
    </row>
    <row r="15" spans="1:10" x14ac:dyDescent="0.3">
      <c r="B15" s="91" t="s">
        <v>181</v>
      </c>
      <c r="C15" s="6"/>
      <c r="D15" s="6"/>
      <c r="E15" s="206"/>
      <c r="H15"/>
      <c r="I15"/>
      <c r="J15"/>
    </row>
    <row r="16" spans="1:10" x14ac:dyDescent="0.3">
      <c r="B16" s="91" t="s">
        <v>91</v>
      </c>
      <c r="C16" s="6"/>
      <c r="D16" s="6"/>
      <c r="E16" s="207"/>
      <c r="G16" s="84"/>
      <c r="H16"/>
      <c r="I16"/>
      <c r="J16"/>
    </row>
    <row r="17" spans="1:10" s="84" customFormat="1" x14ac:dyDescent="0.3">
      <c r="B17" s="91" t="s">
        <v>182</v>
      </c>
      <c r="C17" s="6"/>
      <c r="D17" s="6"/>
      <c r="E17" s="207"/>
      <c r="G17" s="79"/>
      <c r="H17"/>
      <c r="I17"/>
      <c r="J17"/>
    </row>
    <row r="18" spans="1:10" x14ac:dyDescent="0.3">
      <c r="A18" s="174"/>
      <c r="B18" s="91" t="s">
        <v>2121</v>
      </c>
      <c r="C18" s="6"/>
      <c r="D18" s="6"/>
      <c r="E18" s="240">
        <f>IFERROR(VLOOKUP($E$3,'Admin Inputs'!$D$67:$E$1160,2,FALSE),0)</f>
        <v>0</v>
      </c>
      <c r="F18" s="174"/>
      <c r="H18"/>
      <c r="I18"/>
      <c r="J18"/>
    </row>
    <row r="19" spans="1:10" ht="15" thickBot="1" x14ac:dyDescent="0.35">
      <c r="B19" s="92" t="s">
        <v>118</v>
      </c>
      <c r="C19" s="135"/>
      <c r="D19" s="135"/>
      <c r="E19" s="241">
        <f>IFERROR(VLOOKUP($E$3,BBAvailability,4,FALSE),0)</f>
        <v>0</v>
      </c>
      <c r="H19"/>
      <c r="I19"/>
      <c r="J19"/>
    </row>
    <row r="20" spans="1:10" x14ac:dyDescent="0.3">
      <c r="H20"/>
      <c r="I20"/>
      <c r="J20"/>
    </row>
    <row r="21" spans="1:10" ht="15" thickBot="1" x14ac:dyDescent="0.35">
      <c r="B21" s="83" t="s">
        <v>105</v>
      </c>
      <c r="C21" s="127"/>
      <c r="D21" s="102"/>
      <c r="E21" s="80" t="str">
        <f>$E$4&amp;" Year End****"</f>
        <v>2015 Year End****</v>
      </c>
      <c r="F21" s="80"/>
      <c r="H21"/>
      <c r="I21"/>
      <c r="J21"/>
    </row>
    <row r="22" spans="1:10" s="99" customFormat="1" x14ac:dyDescent="0.3">
      <c r="A22" s="79"/>
      <c r="B22" s="90" t="s">
        <v>92</v>
      </c>
      <c r="C22" s="134"/>
      <c r="D22" s="134"/>
      <c r="E22" s="208"/>
      <c r="F22" s="79"/>
      <c r="G22" s="79"/>
      <c r="H22"/>
      <c r="I22"/>
      <c r="J22"/>
    </row>
    <row r="23" spans="1:10" x14ac:dyDescent="0.3">
      <c r="A23" s="99"/>
      <c r="B23" s="91" t="s">
        <v>93</v>
      </c>
      <c r="C23" s="6"/>
      <c r="D23" s="6"/>
      <c r="E23" s="209"/>
      <c r="H23"/>
      <c r="I23"/>
      <c r="J23"/>
    </row>
    <row r="24" spans="1:10" x14ac:dyDescent="0.3">
      <c r="B24" s="91" t="s">
        <v>94</v>
      </c>
      <c r="C24" s="6"/>
      <c r="D24" s="6"/>
      <c r="E24" s="209"/>
      <c r="F24" s="81"/>
      <c r="H24"/>
      <c r="I24"/>
      <c r="J24"/>
    </row>
    <row r="25" spans="1:10" ht="15" thickBot="1" x14ac:dyDescent="0.35">
      <c r="B25" s="92" t="s">
        <v>95</v>
      </c>
      <c r="C25" s="135"/>
      <c r="D25" s="135"/>
      <c r="E25" s="210"/>
      <c r="F25" s="81"/>
      <c r="G25" s="84"/>
      <c r="H25"/>
      <c r="I25"/>
      <c r="J25"/>
    </row>
    <row r="26" spans="1:10" x14ac:dyDescent="0.3">
      <c r="B26" s="85"/>
      <c r="C26" s="128"/>
      <c r="D26" s="100"/>
      <c r="E26" s="103"/>
      <c r="F26" s="81"/>
      <c r="H26"/>
      <c r="I26"/>
      <c r="J26"/>
    </row>
    <row r="27" spans="1:10" s="84" customFormat="1" ht="15" thickBot="1" x14ac:dyDescent="0.35">
      <c r="B27" s="82" t="s">
        <v>96</v>
      </c>
      <c r="C27" s="131"/>
      <c r="D27" s="101"/>
      <c r="E27" s="4" t="str">
        <f>$E$4&amp;" Year End****"</f>
        <v>2015 Year End****</v>
      </c>
      <c r="F27" s="85"/>
      <c r="G27" s="79"/>
      <c r="H27"/>
      <c r="I27"/>
      <c r="J27"/>
    </row>
    <row r="28" spans="1:10" ht="15" customHeight="1" x14ac:dyDescent="0.3">
      <c r="B28" s="93" t="s">
        <v>2052</v>
      </c>
      <c r="C28" s="132"/>
      <c r="D28" s="132"/>
      <c r="E28" s="208"/>
      <c r="F28" s="80"/>
      <c r="H28"/>
      <c r="I28"/>
      <c r="J28"/>
    </row>
    <row r="29" spans="1:10" x14ac:dyDescent="0.3">
      <c r="B29" s="94" t="s">
        <v>2053</v>
      </c>
      <c r="C29" s="136"/>
      <c r="D29" s="136"/>
      <c r="E29" s="209"/>
      <c r="H29"/>
      <c r="I29"/>
      <c r="J29"/>
    </row>
    <row r="30" spans="1:10" x14ac:dyDescent="0.3">
      <c r="B30" s="94" t="s">
        <v>2054</v>
      </c>
      <c r="C30" s="136"/>
      <c r="D30" s="136"/>
      <c r="E30" s="209"/>
      <c r="H30"/>
      <c r="I30"/>
      <c r="J30"/>
    </row>
    <row r="31" spans="1:10" x14ac:dyDescent="0.3">
      <c r="B31" s="94" t="s">
        <v>2055</v>
      </c>
      <c r="C31" s="136"/>
      <c r="D31" s="136"/>
      <c r="E31" s="209"/>
      <c r="H31"/>
      <c r="I31"/>
      <c r="J31"/>
    </row>
    <row r="32" spans="1:10" x14ac:dyDescent="0.3">
      <c r="B32" s="94" t="s">
        <v>2056</v>
      </c>
      <c r="C32" s="136"/>
      <c r="D32" s="136"/>
      <c r="E32" s="209"/>
      <c r="H32"/>
      <c r="I32"/>
      <c r="J32"/>
    </row>
    <row r="33" spans="2:10" x14ac:dyDescent="0.3">
      <c r="B33" s="94" t="s">
        <v>2057</v>
      </c>
      <c r="C33" s="136"/>
      <c r="D33" s="136"/>
      <c r="E33" s="209"/>
      <c r="H33"/>
      <c r="I33"/>
      <c r="J33"/>
    </row>
    <row r="34" spans="2:10" x14ac:dyDescent="0.3">
      <c r="B34" s="94" t="s">
        <v>2058</v>
      </c>
      <c r="C34" s="136"/>
      <c r="D34" s="136"/>
      <c r="E34" s="209"/>
      <c r="H34"/>
      <c r="I34"/>
      <c r="J34"/>
    </row>
    <row r="35" spans="2:10" x14ac:dyDescent="0.3">
      <c r="B35" s="94" t="s">
        <v>2059</v>
      </c>
      <c r="C35" s="136"/>
      <c r="D35" s="136"/>
      <c r="E35" s="209"/>
      <c r="H35"/>
      <c r="I35"/>
      <c r="J35"/>
    </row>
    <row r="36" spans="2:10" x14ac:dyDescent="0.3">
      <c r="B36" s="201" t="s">
        <v>2060</v>
      </c>
      <c r="C36" s="201" t="s">
        <v>2079</v>
      </c>
      <c r="D36" s="201"/>
      <c r="E36" s="209"/>
      <c r="H36"/>
      <c r="I36"/>
      <c r="J36"/>
    </row>
    <row r="37" spans="2:10" x14ac:dyDescent="0.3">
      <c r="B37" s="201" t="s">
        <v>2061</v>
      </c>
      <c r="C37" s="201" t="s">
        <v>2079</v>
      </c>
      <c r="D37" s="201"/>
      <c r="E37" s="209"/>
      <c r="H37"/>
      <c r="I37"/>
      <c r="J37"/>
    </row>
    <row r="38" spans="2:10" x14ac:dyDescent="0.3">
      <c r="B38" s="201" t="s">
        <v>2062</v>
      </c>
      <c r="C38" s="201" t="s">
        <v>2079</v>
      </c>
      <c r="D38" s="201"/>
      <c r="E38" s="209"/>
      <c r="H38"/>
      <c r="I38"/>
      <c r="J38"/>
    </row>
    <row r="39" spans="2:10" x14ac:dyDescent="0.3">
      <c r="B39" s="201" t="s">
        <v>2063</v>
      </c>
      <c r="C39" s="201" t="s">
        <v>2079</v>
      </c>
      <c r="D39" s="201"/>
      <c r="E39" s="209"/>
      <c r="H39"/>
      <c r="I39"/>
      <c r="J39"/>
    </row>
    <row r="40" spans="2:10" x14ac:dyDescent="0.3">
      <c r="B40" s="201" t="s">
        <v>2064</v>
      </c>
      <c r="C40" s="201" t="s">
        <v>2079</v>
      </c>
      <c r="D40" s="201"/>
      <c r="E40" s="209"/>
      <c r="H40"/>
      <c r="I40"/>
      <c r="J40"/>
    </row>
    <row r="41" spans="2:10" x14ac:dyDescent="0.3">
      <c r="B41" s="201" t="s">
        <v>2065</v>
      </c>
      <c r="C41" s="201" t="s">
        <v>2079</v>
      </c>
      <c r="D41" s="201"/>
      <c r="E41" s="209"/>
      <c r="H41"/>
      <c r="I41"/>
      <c r="J41"/>
    </row>
    <row r="42" spans="2:10" x14ac:dyDescent="0.3">
      <c r="B42" s="201" t="s">
        <v>2066</v>
      </c>
      <c r="C42" s="201" t="s">
        <v>2079</v>
      </c>
      <c r="D42" s="201"/>
      <c r="E42" s="209"/>
      <c r="H42"/>
      <c r="I42"/>
      <c r="J42"/>
    </row>
    <row r="43" spans="2:10" x14ac:dyDescent="0.3">
      <c r="B43" s="95" t="s">
        <v>2067</v>
      </c>
      <c r="C43" s="104"/>
      <c r="D43" s="104"/>
      <c r="E43" s="209"/>
      <c r="F43" s="51" t="str">
        <f t="shared" ref="F43:F49" si="0">IF(E43&lt;0,"credit balances should be entered as positve","")</f>
        <v/>
      </c>
      <c r="H43"/>
      <c r="I43"/>
      <c r="J43"/>
    </row>
    <row r="44" spans="2:10" x14ac:dyDescent="0.3">
      <c r="B44" s="88" t="s">
        <v>2068</v>
      </c>
      <c r="C44" s="128"/>
      <c r="D44" s="100"/>
      <c r="E44" s="209"/>
      <c r="F44" s="51" t="str">
        <f t="shared" si="0"/>
        <v/>
      </c>
      <c r="H44"/>
      <c r="I44"/>
      <c r="J44"/>
    </row>
    <row r="45" spans="2:10" x14ac:dyDescent="0.3">
      <c r="B45" s="95" t="s">
        <v>2069</v>
      </c>
      <c r="C45" s="104"/>
      <c r="D45" s="104"/>
      <c r="E45" s="209"/>
      <c r="F45" s="51" t="str">
        <f t="shared" si="0"/>
        <v/>
      </c>
      <c r="H45"/>
      <c r="I45"/>
      <c r="J45"/>
    </row>
    <row r="46" spans="2:10" x14ac:dyDescent="0.3">
      <c r="B46" s="95" t="s">
        <v>2070</v>
      </c>
      <c r="C46" s="104"/>
      <c r="D46" s="104"/>
      <c r="E46" s="209"/>
      <c r="F46" s="51" t="str">
        <f t="shared" si="0"/>
        <v/>
      </c>
      <c r="H46"/>
      <c r="I46"/>
      <c r="J46"/>
    </row>
    <row r="47" spans="2:10" x14ac:dyDescent="0.3">
      <c r="B47" s="95" t="s">
        <v>2071</v>
      </c>
      <c r="C47" s="104"/>
      <c r="D47" s="104"/>
      <c r="E47" s="209"/>
      <c r="F47" s="51" t="str">
        <f t="shared" si="0"/>
        <v/>
      </c>
      <c r="H47"/>
      <c r="I47"/>
      <c r="J47"/>
    </row>
    <row r="48" spans="2:10" x14ac:dyDescent="0.3">
      <c r="B48" s="88" t="s">
        <v>2072</v>
      </c>
      <c r="C48" s="128"/>
      <c r="D48" s="100"/>
      <c r="E48" s="209"/>
      <c r="F48" s="51" t="str">
        <f t="shared" si="0"/>
        <v/>
      </c>
      <c r="H48"/>
      <c r="I48"/>
      <c r="J48"/>
    </row>
    <row r="49" spans="1:11" ht="15" thickBot="1" x14ac:dyDescent="0.35">
      <c r="B49" s="96" t="s">
        <v>2073</v>
      </c>
      <c r="C49" s="137"/>
      <c r="D49" s="137"/>
      <c r="E49" s="210"/>
      <c r="F49" s="51" t="str">
        <f t="shared" si="0"/>
        <v/>
      </c>
      <c r="G49" s="84"/>
      <c r="H49"/>
      <c r="I49"/>
      <c r="J49"/>
    </row>
    <row r="50" spans="1:11" x14ac:dyDescent="0.3">
      <c r="B50" s="104"/>
      <c r="C50" s="104"/>
      <c r="D50" s="104"/>
      <c r="E50" s="103"/>
      <c r="G50" s="84"/>
      <c r="H50"/>
      <c r="I50"/>
      <c r="J50"/>
    </row>
    <row r="51" spans="1:11" s="99" customFormat="1" ht="15" thickBot="1" x14ac:dyDescent="0.35">
      <c r="A51" s="141"/>
      <c r="B51" s="221" t="s">
        <v>2088</v>
      </c>
      <c r="C51" s="219"/>
      <c r="D51" s="219"/>
      <c r="E51" s="220" t="str">
        <f>$E$4&amp;" Payments"</f>
        <v>2015 Payments</v>
      </c>
      <c r="F51"/>
      <c r="G51"/>
      <c r="H51"/>
      <c r="I51"/>
      <c r="J51"/>
    </row>
    <row r="52" spans="1:11" s="99" customFormat="1" ht="15" thickBot="1" x14ac:dyDescent="0.35">
      <c r="B52" s="228" t="s">
        <v>2122</v>
      </c>
      <c r="C52" s="229"/>
      <c r="D52" s="230"/>
      <c r="E52" s="242">
        <f>IFERROR(VLOOKUP($E$3,'Admin Inputs'!$A$2266:$K$3361,11,FALSE),0)</f>
        <v>0</v>
      </c>
      <c r="F52"/>
      <c r="G52"/>
      <c r="H52"/>
      <c r="I52"/>
      <c r="J52"/>
    </row>
    <row r="53" spans="1:11" s="99" customFormat="1" x14ac:dyDescent="0.3">
      <c r="B53" s="219" t="s">
        <v>2123</v>
      </c>
      <c r="C53" s="219"/>
      <c r="D53" s="219"/>
      <c r="E53" s="219"/>
      <c r="F53"/>
      <c r="G53" s="79"/>
      <c r="H53"/>
      <c r="I53"/>
      <c r="J53"/>
    </row>
    <row r="54" spans="1:11" s="99" customFormat="1" x14ac:dyDescent="0.3">
      <c r="F54"/>
      <c r="G54" s="79"/>
      <c r="H54"/>
      <c r="I54"/>
      <c r="J54"/>
    </row>
    <row r="55" spans="1:11" s="99" customFormat="1" x14ac:dyDescent="0.3">
      <c r="B55" s="97" t="s">
        <v>97</v>
      </c>
      <c r="C55" s="97"/>
      <c r="D55" s="97"/>
      <c r="E55" s="79"/>
      <c r="G55" s="97" t="s">
        <v>101</v>
      </c>
      <c r="H55" s="79"/>
      <c r="I55"/>
      <c r="J55"/>
    </row>
    <row r="56" spans="1:11" s="84" customFormat="1" x14ac:dyDescent="0.3">
      <c r="A56" s="99"/>
      <c r="B56" s="97" t="s">
        <v>190</v>
      </c>
      <c r="C56" s="97"/>
      <c r="D56" s="97"/>
      <c r="E56" s="79"/>
      <c r="F56" s="79"/>
      <c r="G56" s="98" t="s">
        <v>102</v>
      </c>
      <c r="H56" s="99"/>
      <c r="I56"/>
      <c r="J56"/>
      <c r="K56" s="79"/>
    </row>
    <row r="57" spans="1:11" x14ac:dyDescent="0.3">
      <c r="A57" s="84"/>
      <c r="B57" s="79" t="s">
        <v>99</v>
      </c>
      <c r="D57" s="97"/>
      <c r="E57" s="99"/>
      <c r="G57" s="98" t="s">
        <v>103</v>
      </c>
      <c r="I57" s="84"/>
    </row>
    <row r="58" spans="1:11" s="99" customFormat="1" x14ac:dyDescent="0.3">
      <c r="A58" s="79"/>
      <c r="B58" s="97" t="s">
        <v>98</v>
      </c>
      <c r="C58" s="97"/>
      <c r="D58" s="97"/>
      <c r="E58" s="79"/>
      <c r="G58" s="79" t="s">
        <v>150</v>
      </c>
      <c r="H58" s="79"/>
      <c r="I58" s="79"/>
    </row>
    <row r="59" spans="1:11" ht="14.4" customHeight="1" x14ac:dyDescent="0.3">
      <c r="A59" s="99"/>
      <c r="B59" s="97" t="s">
        <v>100</v>
      </c>
      <c r="C59" s="97"/>
      <c r="D59" s="97"/>
      <c r="I59" s="99"/>
    </row>
  </sheetData>
  <sheetProtection sheet="1" objects="1" scenarios="1"/>
  <printOptions horizontalCentered="1"/>
  <pageMargins left="0.45" right="0.45" top="0.5" bottom="0.45" header="0.3" footer="0.3"/>
  <pageSetup scale="5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56"/>
  <sheetViews>
    <sheetView zoomScale="90" zoomScaleNormal="90" workbookViewId="0">
      <selection sqref="A1:M1"/>
    </sheetView>
  </sheetViews>
  <sheetFormatPr defaultRowHeight="14.4" x14ac:dyDescent="0.3"/>
  <cols>
    <col min="1" max="1" width="9.109375" style="34" customWidth="1"/>
    <col min="2" max="2" width="7.44140625" customWidth="1"/>
    <col min="3" max="3" width="20.33203125" customWidth="1"/>
    <col min="4" max="4" width="16.6640625" customWidth="1"/>
    <col min="5" max="5" width="17.88671875" customWidth="1"/>
    <col min="6" max="7" width="17.33203125" customWidth="1"/>
    <col min="8" max="11" width="14.6640625" customWidth="1"/>
    <col min="12" max="12" width="14.6640625" style="66" customWidth="1"/>
    <col min="13" max="13" width="14.6640625" customWidth="1"/>
    <col min="14" max="14" width="14.88671875" style="1" customWidth="1"/>
    <col min="15" max="15" width="48.88671875" bestFit="1" customWidth="1"/>
    <col min="16" max="16" width="13.88671875" customWidth="1"/>
    <col min="18" max="18" width="11" customWidth="1"/>
  </cols>
  <sheetData>
    <row r="1" spans="1:19" s="140" customFormat="1" ht="18" x14ac:dyDescent="0.35">
      <c r="A1" s="249" t="s">
        <v>80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139"/>
    </row>
    <row r="2" spans="1:19" ht="19.5" customHeight="1" x14ac:dyDescent="0.3">
      <c r="A2" s="265" t="str">
        <f>"Worksheet to Calculate the Total Loop Plant Investment for Capital Investment Allowances- "&amp;Input!E4&amp;" Data"</f>
        <v>Worksheet to Calculate the Total Loop Plant Investment for Capital Investment Allowances- 2015 Data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</row>
    <row r="3" spans="1:19" ht="21" customHeight="1" x14ac:dyDescent="0.3">
      <c r="A3" s="266" t="s">
        <v>0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</row>
    <row r="4" spans="1:19" ht="18" customHeight="1" x14ac:dyDescent="0.3">
      <c r="A4" s="251" t="s">
        <v>1</v>
      </c>
      <c r="B4" s="252"/>
      <c r="C4" s="263">
        <f>Input!E3</f>
        <v>0</v>
      </c>
      <c r="D4" s="264"/>
      <c r="E4" s="253" t="s">
        <v>2</v>
      </c>
      <c r="F4" s="254"/>
      <c r="G4" s="267" t="str">
        <f>Input!E2</f>
        <v>Study Area Code Not Found</v>
      </c>
      <c r="H4" s="267"/>
      <c r="I4" s="267"/>
      <c r="J4" s="267"/>
      <c r="K4" s="267"/>
      <c r="L4" s="267"/>
      <c r="M4" s="268"/>
    </row>
    <row r="5" spans="1:19" x14ac:dyDescent="0.3">
      <c r="A5" s="255"/>
      <c r="B5" s="255"/>
    </row>
    <row r="6" spans="1:19" s="125" customFormat="1" ht="28.8" x14ac:dyDescent="0.3">
      <c r="A6" s="146" t="s">
        <v>4</v>
      </c>
      <c r="B6" s="147" t="s">
        <v>134</v>
      </c>
      <c r="H6" s="164" t="s">
        <v>107</v>
      </c>
      <c r="I6" s="164" t="s">
        <v>5</v>
      </c>
      <c r="J6" s="164" t="s">
        <v>6</v>
      </c>
      <c r="K6" s="164" t="s">
        <v>7</v>
      </c>
      <c r="L6" s="164" t="s">
        <v>75</v>
      </c>
      <c r="M6" s="164" t="s">
        <v>106</v>
      </c>
      <c r="N6" s="105"/>
      <c r="P6" s="128"/>
      <c r="Q6" s="128"/>
      <c r="R6" s="128"/>
      <c r="S6" s="128"/>
    </row>
    <row r="7" spans="1:19" s="125" customFormat="1" x14ac:dyDescent="0.3">
      <c r="A7" s="146"/>
      <c r="B7" s="146" t="s">
        <v>8</v>
      </c>
      <c r="C7" s="125" t="s">
        <v>9</v>
      </c>
      <c r="H7" s="109">
        <f>IF(Input!E14=0,0,ROUND((Input!E15/Input!E14)*Input!E22,0))</f>
        <v>0</v>
      </c>
      <c r="I7" s="107" t="s">
        <v>35</v>
      </c>
      <c r="J7" s="107"/>
      <c r="K7" s="107"/>
      <c r="L7" s="107"/>
      <c r="M7" s="107"/>
      <c r="N7" s="106"/>
      <c r="P7" s="128"/>
      <c r="Q7" s="128"/>
      <c r="R7" s="128"/>
      <c r="S7" s="128"/>
    </row>
    <row r="8" spans="1:19" s="125" customFormat="1" ht="14.4" customHeight="1" x14ac:dyDescent="0.3">
      <c r="A8" s="146"/>
      <c r="B8" s="146" t="s">
        <v>10</v>
      </c>
      <c r="C8" s="125" t="s">
        <v>11</v>
      </c>
      <c r="H8" s="109">
        <f>Input!E23</f>
        <v>0</v>
      </c>
      <c r="I8" s="107" t="s">
        <v>35</v>
      </c>
      <c r="J8" s="107"/>
      <c r="K8" s="107"/>
      <c r="L8" s="107"/>
      <c r="M8" s="107"/>
      <c r="N8" s="106"/>
      <c r="P8" s="9"/>
      <c r="Q8" s="128"/>
      <c r="R8" s="128"/>
      <c r="S8" s="128"/>
    </row>
    <row r="9" spans="1:19" s="125" customFormat="1" ht="14.4" customHeight="1" x14ac:dyDescent="0.3">
      <c r="A9" s="146"/>
      <c r="B9" s="146" t="s">
        <v>12</v>
      </c>
      <c r="C9" s="125" t="s">
        <v>13</v>
      </c>
      <c r="H9" s="107" t="s">
        <v>35</v>
      </c>
      <c r="I9" s="109">
        <f>Input!E24</f>
        <v>0</v>
      </c>
      <c r="J9" s="107"/>
      <c r="K9" s="107"/>
      <c r="L9" s="107"/>
      <c r="M9" s="107"/>
      <c r="N9" s="106"/>
      <c r="P9" s="9"/>
      <c r="Q9" s="128"/>
      <c r="R9" s="128"/>
      <c r="S9" s="128"/>
    </row>
    <row r="10" spans="1:19" s="125" customFormat="1" ht="14.4" customHeight="1" x14ac:dyDescent="0.3">
      <c r="A10" s="146"/>
      <c r="B10" s="146" t="s">
        <v>14</v>
      </c>
      <c r="C10" s="125" t="s">
        <v>15</v>
      </c>
      <c r="H10" s="107"/>
      <c r="I10" s="109">
        <f>IF(Input!E14=0,0,ROUND((Input!E15/Input!E14)*Input!E25,0))</f>
        <v>0</v>
      </c>
      <c r="J10" s="107"/>
      <c r="K10" s="107"/>
      <c r="L10" s="107"/>
      <c r="M10" s="107"/>
      <c r="N10" s="106"/>
      <c r="P10" s="9"/>
      <c r="Q10" s="128"/>
      <c r="R10" s="128"/>
      <c r="S10" s="128"/>
    </row>
    <row r="11" spans="1:19" ht="14.4" customHeight="1" x14ac:dyDescent="0.3">
      <c r="A11" s="2"/>
      <c r="B11" s="2" t="s">
        <v>16</v>
      </c>
      <c r="C11" s="6" t="s">
        <v>142</v>
      </c>
      <c r="D11" s="6"/>
      <c r="E11" s="142"/>
      <c r="H11" s="44"/>
      <c r="I11" s="44"/>
      <c r="J11" s="109">
        <f>ROUND(Input!E28*$G$19,0)</f>
        <v>0</v>
      </c>
      <c r="K11" s="44"/>
      <c r="L11" s="44"/>
      <c r="M11" s="108"/>
      <c r="N11" s="106"/>
      <c r="P11" s="74"/>
      <c r="Q11" s="74"/>
      <c r="R11" s="74"/>
      <c r="S11" s="74"/>
    </row>
    <row r="12" spans="1:19" ht="14.4" customHeight="1" x14ac:dyDescent="0.3">
      <c r="A12" s="2"/>
      <c r="B12" s="2" t="s">
        <v>17</v>
      </c>
      <c r="C12" s="6" t="s">
        <v>83</v>
      </c>
      <c r="D12" s="6"/>
      <c r="E12" s="142"/>
      <c r="H12" s="44"/>
      <c r="I12" s="44"/>
      <c r="J12" s="44"/>
      <c r="K12" s="109">
        <f>ROUND((Input!E34+Input!E35)*$G$19,0)</f>
        <v>0</v>
      </c>
      <c r="L12" s="48"/>
      <c r="M12" s="108"/>
      <c r="N12" s="106"/>
      <c r="P12" s="9"/>
      <c r="Q12" s="74"/>
      <c r="R12" s="74"/>
      <c r="S12" s="74"/>
    </row>
    <row r="13" spans="1:19" s="66" customFormat="1" x14ac:dyDescent="0.3">
      <c r="A13" s="2"/>
      <c r="B13" s="2" t="s">
        <v>18</v>
      </c>
      <c r="C13" t="s">
        <v>84</v>
      </c>
      <c r="D13"/>
      <c r="E13" s="142"/>
      <c r="H13" s="44"/>
      <c r="I13" s="44"/>
      <c r="J13" s="44"/>
      <c r="K13" s="48"/>
      <c r="L13" s="109">
        <f>ROUND(Input!E32*$G$19,0)</f>
        <v>0</v>
      </c>
      <c r="M13" s="108"/>
      <c r="N13" s="106"/>
      <c r="P13" s="9"/>
      <c r="Q13" s="74"/>
      <c r="R13" s="74"/>
      <c r="S13" s="74"/>
    </row>
    <row r="14" spans="1:19" x14ac:dyDescent="0.3">
      <c r="A14" s="2"/>
      <c r="B14" s="2" t="s">
        <v>73</v>
      </c>
      <c r="C14" s="6" t="s">
        <v>141</v>
      </c>
      <c r="E14" s="142"/>
      <c r="H14" s="44"/>
      <c r="I14" s="44"/>
      <c r="J14" s="44"/>
      <c r="K14" s="44"/>
      <c r="L14" s="44"/>
      <c r="M14" s="200">
        <f>ROUND(SUM(Input!E36:E42)*$G$19,0)</f>
        <v>0</v>
      </c>
      <c r="N14" s="106"/>
      <c r="P14" s="74"/>
      <c r="Q14" s="74"/>
      <c r="R14" s="74"/>
      <c r="S14" s="74"/>
    </row>
    <row r="15" spans="1:19" s="73" customFormat="1" x14ac:dyDescent="0.3">
      <c r="A15" s="2"/>
      <c r="C15" s="11"/>
      <c r="E15" s="143"/>
      <c r="F15" s="6"/>
      <c r="G15" s="6"/>
      <c r="H15" s="5"/>
      <c r="I15" s="7"/>
      <c r="J15" s="9"/>
      <c r="K15" s="20"/>
      <c r="L15" s="20"/>
      <c r="M15" s="9"/>
      <c r="N15" s="106"/>
    </row>
    <row r="16" spans="1:19" x14ac:dyDescent="0.3">
      <c r="A16" s="2"/>
      <c r="C16" s="258" t="s">
        <v>76</v>
      </c>
      <c r="D16" s="259"/>
      <c r="E16" s="259"/>
      <c r="F16" s="259"/>
      <c r="G16" s="260"/>
      <c r="H16" s="5"/>
      <c r="I16" s="7"/>
      <c r="J16" s="9"/>
      <c r="K16" s="9"/>
      <c r="N16" s="106"/>
    </row>
    <row r="17" spans="1:14" s="73" customFormat="1" ht="18" customHeight="1" x14ac:dyDescent="0.3">
      <c r="A17" s="2"/>
      <c r="C17" s="261" t="s">
        <v>110</v>
      </c>
      <c r="D17" s="261" t="s">
        <v>19</v>
      </c>
      <c r="E17" s="261" t="s">
        <v>108</v>
      </c>
      <c r="F17" s="261" t="s">
        <v>109</v>
      </c>
      <c r="G17" s="269" t="s">
        <v>111</v>
      </c>
      <c r="H17" s="5"/>
      <c r="I17" s="7"/>
      <c r="J17" s="9"/>
      <c r="K17" s="9"/>
      <c r="L17" s="20"/>
      <c r="N17" s="106"/>
    </row>
    <row r="18" spans="1:14" s="73" customFormat="1" ht="17.25" customHeight="1" x14ac:dyDescent="0.3">
      <c r="A18" s="2"/>
      <c r="C18" s="262"/>
      <c r="D18" s="262"/>
      <c r="E18" s="262"/>
      <c r="F18" s="262"/>
      <c r="G18" s="270"/>
      <c r="H18" s="5"/>
      <c r="I18" s="7"/>
      <c r="J18" s="9"/>
      <c r="K18" s="9"/>
      <c r="L18" s="20"/>
      <c r="N18" s="106"/>
    </row>
    <row r="19" spans="1:14" x14ac:dyDescent="0.3">
      <c r="A19" s="2"/>
      <c r="B19" s="12"/>
      <c r="C19" s="75">
        <f>+H7+I10+H8+I9</f>
        <v>0</v>
      </c>
      <c r="D19" s="70">
        <f>SUM(Input!E29:E31)</f>
        <v>0</v>
      </c>
      <c r="E19" s="70">
        <f>Input!E33</f>
        <v>0</v>
      </c>
      <c r="F19" s="75">
        <f>+D19+E19</f>
        <v>0</v>
      </c>
      <c r="G19" s="76">
        <f>IF(F19=0,0,ROUND(C19/F19,2))</f>
        <v>0</v>
      </c>
      <c r="H19" s="69"/>
      <c r="I19" s="8"/>
      <c r="J19" s="15"/>
      <c r="K19" s="15"/>
      <c r="L19" s="15"/>
      <c r="N19" s="106"/>
    </row>
    <row r="20" spans="1:14" x14ac:dyDescent="0.3">
      <c r="A20" s="2"/>
      <c r="B20" s="12"/>
      <c r="F20" s="16"/>
      <c r="H20" s="13"/>
      <c r="I20" s="14"/>
      <c r="J20" s="13"/>
      <c r="K20" s="14"/>
      <c r="L20" s="14"/>
      <c r="M20" s="13"/>
      <c r="N20" s="106"/>
    </row>
    <row r="21" spans="1:14" s="125" customFormat="1" x14ac:dyDescent="0.3">
      <c r="A21" s="146"/>
      <c r="B21" s="146" t="s">
        <v>78</v>
      </c>
      <c r="C21" s="256" t="s">
        <v>135</v>
      </c>
      <c r="D21" s="256"/>
      <c r="E21" s="256"/>
      <c r="F21" s="256"/>
      <c r="G21" s="256"/>
      <c r="H21" s="109">
        <f>SUM(H7:H8)</f>
        <v>0</v>
      </c>
      <c r="I21" s="109">
        <f>SUM(I9:I10)</f>
        <v>0</v>
      </c>
      <c r="J21" s="109">
        <f>+J11</f>
        <v>0</v>
      </c>
      <c r="K21" s="109">
        <f>+K12</f>
        <v>0</v>
      </c>
      <c r="L21" s="109">
        <f>+L13</f>
        <v>0</v>
      </c>
      <c r="M21" s="109">
        <f>+M14</f>
        <v>0</v>
      </c>
      <c r="N21" s="26"/>
    </row>
    <row r="22" spans="1:14" s="125" customFormat="1" ht="13.95" customHeight="1" x14ac:dyDescent="0.3">
      <c r="A22" s="148"/>
      <c r="C22" s="257"/>
      <c r="D22" s="257"/>
      <c r="E22" s="257"/>
      <c r="F22" s="257"/>
      <c r="G22" s="257"/>
      <c r="N22" s="26"/>
    </row>
    <row r="23" spans="1:14" s="125" customFormat="1" x14ac:dyDescent="0.3">
      <c r="A23" s="146" t="s">
        <v>20</v>
      </c>
      <c r="B23" s="147" t="s">
        <v>136</v>
      </c>
      <c r="N23" s="26"/>
    </row>
    <row r="24" spans="1:14" x14ac:dyDescent="0.3">
      <c r="A24" s="2"/>
      <c r="B24" s="2" t="s">
        <v>21</v>
      </c>
      <c r="C24" s="3" t="s">
        <v>22</v>
      </c>
      <c r="H24" s="68">
        <f>IF(H26=0,0,ROUND(H25/H26,3))</f>
        <v>0</v>
      </c>
      <c r="I24" s="17"/>
      <c r="J24" s="17"/>
      <c r="K24" s="17"/>
      <c r="L24" s="17"/>
      <c r="M24" s="17"/>
    </row>
    <row r="25" spans="1:14" x14ac:dyDescent="0.3">
      <c r="A25" s="2"/>
      <c r="C25" s="250" t="s">
        <v>143</v>
      </c>
      <c r="D25" s="250"/>
      <c r="E25" s="250"/>
      <c r="F25" s="250"/>
      <c r="G25" s="250"/>
      <c r="H25" s="109">
        <f>(Input!E49)</f>
        <v>0</v>
      </c>
      <c r="I25" s="108"/>
      <c r="J25" s="110"/>
      <c r="K25" s="108"/>
      <c r="L25" s="108"/>
      <c r="M25" s="18"/>
    </row>
    <row r="26" spans="1:14" x14ac:dyDescent="0.3">
      <c r="A26" s="2"/>
      <c r="B26" s="2"/>
      <c r="C26" s="250" t="s">
        <v>23</v>
      </c>
      <c r="D26" s="250"/>
      <c r="E26" s="250"/>
      <c r="F26" s="250"/>
      <c r="G26" s="250"/>
      <c r="H26" s="111">
        <f>Input!E33</f>
        <v>0</v>
      </c>
      <c r="I26" s="108"/>
      <c r="J26" s="108"/>
      <c r="K26" s="108"/>
      <c r="L26" s="108"/>
      <c r="M26" s="18"/>
    </row>
    <row r="27" spans="1:14" x14ac:dyDescent="0.3">
      <c r="A27" s="2"/>
      <c r="B27" s="2" t="s">
        <v>24</v>
      </c>
      <c r="C27" s="3" t="s">
        <v>22</v>
      </c>
      <c r="H27" s="48"/>
      <c r="I27" s="68">
        <f>IF(I29=0,0,ROUND(I28/I29,3))</f>
        <v>0</v>
      </c>
      <c r="J27" s="112"/>
      <c r="K27" s="112"/>
      <c r="L27" s="112"/>
      <c r="M27" s="19"/>
    </row>
    <row r="28" spans="1:14" x14ac:dyDescent="0.3">
      <c r="A28" s="2"/>
      <c r="C28" s="250" t="s">
        <v>144</v>
      </c>
      <c r="D28" s="250"/>
      <c r="E28" s="250"/>
      <c r="F28" s="250"/>
      <c r="G28" s="250"/>
      <c r="H28" s="108"/>
      <c r="I28" s="109">
        <f>(Input!E47)</f>
        <v>0</v>
      </c>
      <c r="J28" s="110"/>
      <c r="K28" s="108"/>
      <c r="L28" s="108"/>
      <c r="M28" s="20"/>
    </row>
    <row r="29" spans="1:14" x14ac:dyDescent="0.3">
      <c r="A29" s="2"/>
      <c r="B29" s="2"/>
      <c r="C29" s="250" t="s">
        <v>25</v>
      </c>
      <c r="D29" s="250"/>
      <c r="E29" s="250"/>
      <c r="F29" s="250"/>
      <c r="G29" s="250"/>
      <c r="H29" s="108"/>
      <c r="I29" s="111">
        <f>Input!E31</f>
        <v>0</v>
      </c>
      <c r="J29" s="113"/>
      <c r="K29" s="113"/>
      <c r="L29" s="113"/>
      <c r="M29" s="20"/>
    </row>
    <row r="30" spans="1:14" x14ac:dyDescent="0.3">
      <c r="A30" s="2"/>
      <c r="B30" s="2" t="s">
        <v>26</v>
      </c>
      <c r="C30" s="3" t="s">
        <v>22</v>
      </c>
      <c r="H30" s="108"/>
      <c r="I30" s="113"/>
      <c r="J30" s="68">
        <f>IF(J32=0,0,ROUND(J31/J32,3))</f>
        <v>0</v>
      </c>
      <c r="K30" s="114"/>
      <c r="L30" s="114"/>
      <c r="M30" s="19"/>
    </row>
    <row r="31" spans="1:14" x14ac:dyDescent="0.3">
      <c r="A31" s="2"/>
      <c r="C31" s="250" t="s">
        <v>145</v>
      </c>
      <c r="D31" s="250"/>
      <c r="E31" s="250"/>
      <c r="F31" s="250"/>
      <c r="G31" s="250"/>
      <c r="H31" s="108"/>
      <c r="I31" s="113"/>
      <c r="J31" s="109">
        <f>Input!E44</f>
        <v>0</v>
      </c>
      <c r="K31" s="114"/>
      <c r="L31" s="114"/>
      <c r="M31" s="19"/>
    </row>
    <row r="32" spans="1:14" x14ac:dyDescent="0.3">
      <c r="A32" s="2"/>
      <c r="B32" s="2"/>
      <c r="C32" s="250" t="s">
        <v>27</v>
      </c>
      <c r="D32" s="250"/>
      <c r="E32" s="250"/>
      <c r="F32" s="250"/>
      <c r="G32" s="250"/>
      <c r="H32" s="108"/>
      <c r="I32" s="113"/>
      <c r="J32" s="109">
        <f>Input!E28</f>
        <v>0</v>
      </c>
      <c r="K32" s="113"/>
      <c r="L32" s="113"/>
      <c r="M32" s="20"/>
    </row>
    <row r="33" spans="1:14" x14ac:dyDescent="0.3">
      <c r="A33" s="2"/>
      <c r="B33" s="2" t="s">
        <v>49</v>
      </c>
      <c r="C33" s="3" t="s">
        <v>22</v>
      </c>
      <c r="H33" s="108"/>
      <c r="I33" s="113"/>
      <c r="J33" s="48"/>
      <c r="K33" s="68">
        <f>IF(K35=0,0,ROUND(K34/K35,3))</f>
        <v>0</v>
      </c>
      <c r="L33" s="115"/>
      <c r="M33" s="20"/>
    </row>
    <row r="34" spans="1:14" x14ac:dyDescent="0.3">
      <c r="A34" s="2"/>
      <c r="C34" s="250" t="s">
        <v>146</v>
      </c>
      <c r="D34" s="250"/>
      <c r="E34" s="250"/>
      <c r="F34" s="250"/>
      <c r="G34" s="250"/>
      <c r="H34" s="108"/>
      <c r="I34" s="113"/>
      <c r="J34" s="48"/>
      <c r="K34" s="117">
        <f>Input!E43</f>
        <v>0</v>
      </c>
      <c r="L34" s="116"/>
      <c r="M34" s="20"/>
    </row>
    <row r="35" spans="1:14" x14ac:dyDescent="0.3">
      <c r="A35" s="2"/>
      <c r="B35" s="2"/>
      <c r="C35" s="250" t="s">
        <v>28</v>
      </c>
      <c r="D35" s="250"/>
      <c r="E35" s="250"/>
      <c r="F35" s="250"/>
      <c r="G35" s="250"/>
      <c r="H35" s="108"/>
      <c r="I35" s="113"/>
      <c r="J35" s="48"/>
      <c r="K35" s="78">
        <f>SUM(Input!E34:E35)</f>
        <v>0</v>
      </c>
      <c r="L35" s="58"/>
      <c r="M35" s="20"/>
    </row>
    <row r="36" spans="1:14" s="66" customFormat="1" x14ac:dyDescent="0.3">
      <c r="A36" s="2"/>
      <c r="B36" s="2" t="s">
        <v>74</v>
      </c>
      <c r="C36" s="67" t="s">
        <v>22</v>
      </c>
      <c r="H36" s="108"/>
      <c r="I36" s="113"/>
      <c r="J36" s="48"/>
      <c r="K36" s="58"/>
      <c r="L36" s="68">
        <f>IF(L38=0,0,ROUND(L37/L38,3))</f>
        <v>0</v>
      </c>
      <c r="M36" s="20"/>
      <c r="N36" s="1"/>
    </row>
    <row r="37" spans="1:14" s="66" customFormat="1" x14ac:dyDescent="0.3">
      <c r="A37" s="2"/>
      <c r="B37" s="2"/>
      <c r="C37" s="250" t="s">
        <v>147</v>
      </c>
      <c r="D37" s="250"/>
      <c r="E37" s="250"/>
      <c r="F37" s="250"/>
      <c r="G37" s="250"/>
      <c r="H37" s="108"/>
      <c r="I37" s="113"/>
      <c r="J37" s="48"/>
      <c r="K37" s="58"/>
      <c r="L37" s="117">
        <f>Input!E48</f>
        <v>0</v>
      </c>
      <c r="M37" s="20"/>
      <c r="N37" s="1"/>
    </row>
    <row r="38" spans="1:14" x14ac:dyDescent="0.3">
      <c r="A38" s="2"/>
      <c r="B38" s="2"/>
      <c r="C38" s="250" t="s">
        <v>77</v>
      </c>
      <c r="D38" s="250"/>
      <c r="E38" s="250"/>
      <c r="F38" s="250"/>
      <c r="G38" s="250"/>
      <c r="H38" s="18"/>
      <c r="I38" s="20"/>
      <c r="J38" s="20"/>
      <c r="K38" s="20"/>
      <c r="L38" s="10">
        <f>Input!E32</f>
        <v>0</v>
      </c>
      <c r="M38" s="20"/>
    </row>
    <row r="39" spans="1:14" x14ac:dyDescent="0.3">
      <c r="A39" s="2"/>
      <c r="B39" s="2"/>
      <c r="H39" s="18"/>
      <c r="I39" s="20"/>
      <c r="J39" s="20"/>
      <c r="K39" s="20"/>
      <c r="L39" s="20"/>
      <c r="M39" s="20"/>
    </row>
    <row r="40" spans="1:14" ht="15" customHeight="1" x14ac:dyDescent="0.3">
      <c r="A40" s="12"/>
      <c r="B40" s="2" t="s">
        <v>79</v>
      </c>
      <c r="C40" s="3" t="s">
        <v>29</v>
      </c>
      <c r="D40" s="3"/>
      <c r="E40" s="3"/>
      <c r="F40" s="3"/>
      <c r="G40" s="3"/>
      <c r="H40" s="71">
        <f>ROUND(H21*H24,2)</f>
        <v>0</v>
      </c>
      <c r="I40" s="71">
        <f>ROUND(I21*I27,2)</f>
        <v>0</v>
      </c>
      <c r="J40" s="71">
        <f>ROUND(J21*J30,2)</f>
        <v>0</v>
      </c>
      <c r="K40" s="71">
        <f>ROUND(K21*K33,2)</f>
        <v>0</v>
      </c>
      <c r="L40" s="71">
        <f>ROUND(L21*L36,2)</f>
        <v>0</v>
      </c>
      <c r="M40" s="72" t="s">
        <v>72</v>
      </c>
    </row>
    <row r="41" spans="1:14" ht="13.95" customHeight="1" x14ac:dyDescent="0.3">
      <c r="A41" s="12"/>
      <c r="C41" s="273" t="s">
        <v>160</v>
      </c>
      <c r="D41" s="273"/>
      <c r="E41" s="273"/>
      <c r="F41" s="273"/>
      <c r="G41" s="273"/>
      <c r="H41" s="274"/>
      <c r="I41" s="7"/>
      <c r="J41" s="7"/>
      <c r="K41" s="7"/>
      <c r="L41" s="7"/>
      <c r="M41" s="7"/>
    </row>
    <row r="42" spans="1:14" ht="16.5" customHeight="1" x14ac:dyDescent="0.3">
      <c r="A42" s="12"/>
      <c r="C42" s="21"/>
      <c r="D42" s="21"/>
      <c r="E42" s="21"/>
      <c r="F42" s="21"/>
      <c r="G42" s="21"/>
    </row>
    <row r="43" spans="1:14" x14ac:dyDescent="0.3">
      <c r="A43" s="2" t="s">
        <v>30</v>
      </c>
      <c r="B43" t="s">
        <v>31</v>
      </c>
    </row>
    <row r="44" spans="1:14" ht="16.5" customHeight="1" x14ac:dyDescent="0.3">
      <c r="A44" s="12"/>
      <c r="C44" s="279" t="s">
        <v>161</v>
      </c>
      <c r="D44" s="279"/>
      <c r="E44" s="279"/>
      <c r="F44" s="279"/>
      <c r="G44" s="279"/>
      <c r="H44" s="22">
        <f>IF(H21=0,0,(H40/H21))</f>
        <v>0</v>
      </c>
      <c r="I44" s="22">
        <f>IF(I21=0,0,I40/I21)</f>
        <v>0</v>
      </c>
      <c r="J44" s="22">
        <f>IF(J21=0,0,J40/J21)</f>
        <v>0</v>
      </c>
      <c r="K44" s="22">
        <f>IF(K21=0,0,K40/K21)</f>
        <v>0</v>
      </c>
      <c r="L44" s="22">
        <f>IF(L21=0,0,L40/L21)</f>
        <v>0</v>
      </c>
      <c r="M44" s="22">
        <f>IFERROR(M40/M21,0)</f>
        <v>0</v>
      </c>
    </row>
    <row r="45" spans="1:14" x14ac:dyDescent="0.3">
      <c r="A45" s="12"/>
      <c r="H45" s="23"/>
      <c r="I45" s="23"/>
      <c r="J45" s="23"/>
      <c r="K45" s="23"/>
      <c r="L45" s="23"/>
      <c r="M45" s="23"/>
    </row>
    <row r="46" spans="1:14" x14ac:dyDescent="0.3">
      <c r="A46" s="2" t="s">
        <v>32</v>
      </c>
      <c r="B46" s="3" t="s">
        <v>33</v>
      </c>
      <c r="H46" s="24">
        <f>IF(Input!E10=0,0,ROUND(1/Input!E10,0))</f>
        <v>0</v>
      </c>
      <c r="I46" s="24">
        <f>IF(Input!E8=0,0,ROUND(1/Input!E8,0))</f>
        <v>0</v>
      </c>
      <c r="J46" s="24">
        <f>IF(Input!E7=0,0,ROUND(1/Input!E7,0))</f>
        <v>0</v>
      </c>
      <c r="K46" s="24">
        <f>IF(Input!E11=0,0,ROUND(1/Input!E11,0))</f>
        <v>0</v>
      </c>
      <c r="L46" s="24">
        <f>IF(Input!E9=0,0,ROUND(1/Input!E9,0))</f>
        <v>0</v>
      </c>
      <c r="M46" s="25">
        <v>0</v>
      </c>
    </row>
    <row r="47" spans="1:14" ht="15.75" customHeight="1" x14ac:dyDescent="0.3">
      <c r="A47" s="12"/>
      <c r="C47" s="280"/>
      <c r="D47" s="281"/>
      <c r="E47" s="281"/>
      <c r="F47" s="281"/>
      <c r="G47" s="281"/>
      <c r="H47" s="1"/>
      <c r="I47" s="1"/>
      <c r="J47" s="1"/>
      <c r="K47" s="26"/>
      <c r="L47" s="26"/>
      <c r="M47" s="26"/>
    </row>
    <row r="48" spans="1:14" x14ac:dyDescent="0.3">
      <c r="A48" s="2" t="s">
        <v>34</v>
      </c>
      <c r="B48" s="250" t="s">
        <v>120</v>
      </c>
      <c r="C48" s="250"/>
      <c r="D48" s="250"/>
      <c r="E48" s="250"/>
      <c r="F48" s="250"/>
      <c r="H48" s="24">
        <f>MAX(ROUND(Input!$E$4-(H46*H44),0),1965)</f>
        <v>2015</v>
      </c>
      <c r="I48" s="24">
        <f>MAX(ROUND(Input!$E$4-(I46*I44),0),1965)</f>
        <v>2015</v>
      </c>
      <c r="J48" s="24">
        <f>MAX(ROUND(Input!$E$4-(J46*J44),0),1965)</f>
        <v>2015</v>
      </c>
      <c r="K48" s="24">
        <f>MAX(ROUND(Input!$E$4-(K46*K44),0),1965)</f>
        <v>2015</v>
      </c>
      <c r="L48" s="24">
        <f>MAX(ROUND(Input!$E$4-(L46*L44),0),1965)</f>
        <v>2015</v>
      </c>
      <c r="M48" s="24">
        <f>MAX(ROUND(Input!$E$4-(M46*M44),0),1965)</f>
        <v>2015</v>
      </c>
    </row>
    <row r="49" spans="1:13" x14ac:dyDescent="0.3">
      <c r="A49" s="12"/>
      <c r="C49" s="86" t="str">
        <f>"("&amp;Input!E4&amp;" - Years Total Plant has been Depreciated)"</f>
        <v>(2015 - Years Total Plant has been Depreciated)</v>
      </c>
      <c r="H49" s="27" t="s">
        <v>35</v>
      </c>
      <c r="I49" s="1"/>
      <c r="J49" s="1"/>
      <c r="K49" s="26"/>
      <c r="L49" s="26"/>
      <c r="M49" s="26"/>
    </row>
    <row r="50" spans="1:13" x14ac:dyDescent="0.3">
      <c r="A50" s="2" t="s">
        <v>36</v>
      </c>
      <c r="B50" s="282" t="s">
        <v>37</v>
      </c>
      <c r="C50" s="282"/>
      <c r="D50" s="282"/>
      <c r="E50" s="282"/>
      <c r="F50" s="282"/>
      <c r="G50" s="28"/>
      <c r="H50" s="29">
        <f>ROUND(LOOKUP(Input!$E$4,'Admin Inputs'!$B$5:$B$1012,'Admin Inputs'!$C$5:$C$1012)/LOOKUP(H48,'Admin Inputs'!$B$5:$B$1012,'Admin Inputs'!$C$5:$C$1012),2)</f>
        <v>1</v>
      </c>
      <c r="I50" s="29">
        <f>ROUND(LOOKUP(Input!$E$4,'Admin Inputs'!$B$5:$B$1012,'Admin Inputs'!$C$5:$C$1012)/LOOKUP(I48,'Admin Inputs'!$B$5:$B$1012,'Admin Inputs'!$C$5:$C$1012),2)</f>
        <v>1</v>
      </c>
      <c r="J50" s="29">
        <f>ROUND(LOOKUP(Input!$E$4,'Admin Inputs'!$B$5:$B$1012,'Admin Inputs'!$C$5:$C$1012)/LOOKUP(J48,'Admin Inputs'!$B$5:$B$1012,'Admin Inputs'!$C$5:$C$1012),2)</f>
        <v>1</v>
      </c>
      <c r="K50" s="29">
        <f>ROUND(LOOKUP(Input!$E$4,'Admin Inputs'!$B$5:$B$1012,'Admin Inputs'!$C$5:$C$1012)/LOOKUP(K48,'Admin Inputs'!$B$5:$B$1012,'Admin Inputs'!$C$5:$C$1012),2)</f>
        <v>1</v>
      </c>
      <c r="L50" s="29">
        <f>ROUND(LOOKUP(Input!$E$4,'Admin Inputs'!$B$5:$B$1012,'Admin Inputs'!$C$5:$C$1012)/LOOKUP(L48,'Admin Inputs'!$B$5:$B$1012,'Admin Inputs'!$C$5:$C$1012),2)</f>
        <v>1</v>
      </c>
      <c r="M50" s="29">
        <f>ROUND(LOOKUP(Input!$E$4,'Admin Inputs'!$B$5:$B$1012,'Admin Inputs'!$C$5:$C$1012)/LOOKUP(M48,'Admin Inputs'!$B$5:$B$1012,'Admin Inputs'!$C$5:$C$1012),2)</f>
        <v>1</v>
      </c>
    </row>
    <row r="51" spans="1:13" x14ac:dyDescent="0.3">
      <c r="A51" s="12"/>
      <c r="C51" s="275" t="s">
        <v>113</v>
      </c>
      <c r="D51" s="275"/>
      <c r="E51" s="275"/>
      <c r="F51" s="275"/>
      <c r="G51" s="275"/>
      <c r="H51" s="1"/>
      <c r="I51" s="1"/>
      <c r="J51" s="1"/>
      <c r="K51" s="1"/>
      <c r="L51" s="1"/>
      <c r="M51" s="1"/>
    </row>
    <row r="52" spans="1:13" ht="15" customHeight="1" x14ac:dyDescent="0.3">
      <c r="A52" s="2" t="s">
        <v>38</v>
      </c>
      <c r="B52" s="250" t="s">
        <v>39</v>
      </c>
      <c r="C52" s="250"/>
      <c r="D52" s="250"/>
      <c r="E52" s="250"/>
      <c r="F52" s="250"/>
      <c r="G52" s="6"/>
      <c r="H52" s="30">
        <f t="shared" ref="H52:M52" si="0">ROUND(H21*H50,0)</f>
        <v>0</v>
      </c>
      <c r="I52" s="30">
        <f t="shared" si="0"/>
        <v>0</v>
      </c>
      <c r="J52" s="30">
        <f t="shared" si="0"/>
        <v>0</v>
      </c>
      <c r="K52" s="30">
        <f t="shared" si="0"/>
        <v>0</v>
      </c>
      <c r="L52" s="30">
        <f t="shared" si="0"/>
        <v>0</v>
      </c>
      <c r="M52" s="30">
        <f t="shared" si="0"/>
        <v>0</v>
      </c>
    </row>
    <row r="53" spans="1:13" ht="15" customHeight="1" x14ac:dyDescent="0.3">
      <c r="A53" s="12"/>
      <c r="C53" s="279" t="s">
        <v>162</v>
      </c>
      <c r="D53" s="279"/>
      <c r="E53" s="279"/>
      <c r="F53" s="279"/>
      <c r="G53" s="279"/>
      <c r="H53" s="31"/>
    </row>
    <row r="54" spans="1:13" ht="15" customHeight="1" thickBot="1" x14ac:dyDescent="0.35">
      <c r="A54" s="12"/>
      <c r="C54" s="32"/>
      <c r="D54" s="32"/>
      <c r="E54" s="32"/>
      <c r="F54" s="32"/>
      <c r="G54" s="32"/>
      <c r="H54" s="33"/>
      <c r="I54" s="3"/>
      <c r="J54" s="3"/>
      <c r="K54" s="3"/>
      <c r="L54" s="67"/>
    </row>
    <row r="55" spans="1:13" ht="15" customHeight="1" thickBot="1" x14ac:dyDescent="0.35">
      <c r="A55" s="2" t="s">
        <v>40</v>
      </c>
      <c r="B55" s="250" t="s">
        <v>41</v>
      </c>
      <c r="C55" s="250"/>
      <c r="D55" s="250"/>
      <c r="E55" s="250"/>
      <c r="F55" s="250"/>
      <c r="G55" s="32"/>
      <c r="H55" s="276">
        <f>H52+I52+J52+K52+L52+M52</f>
        <v>0</v>
      </c>
      <c r="I55" s="277"/>
      <c r="J55" s="277"/>
      <c r="K55" s="277"/>
      <c r="L55" s="277"/>
      <c r="M55" s="278"/>
    </row>
    <row r="56" spans="1:13" x14ac:dyDescent="0.3">
      <c r="A56" s="12"/>
      <c r="B56" s="6"/>
      <c r="C56" s="271" t="s">
        <v>112</v>
      </c>
      <c r="D56" s="272"/>
      <c r="E56" s="272"/>
      <c r="F56" s="272"/>
      <c r="G56" s="272"/>
    </row>
  </sheetData>
  <sheetProtection sheet="1" objects="1" scenarios="1"/>
  <mergeCells count="37">
    <mergeCell ref="B55:F55"/>
    <mergeCell ref="C56:G56"/>
    <mergeCell ref="C38:G38"/>
    <mergeCell ref="C41:H41"/>
    <mergeCell ref="C51:G51"/>
    <mergeCell ref="H55:M55"/>
    <mergeCell ref="C53:G53"/>
    <mergeCell ref="C44:G44"/>
    <mergeCell ref="C47:G47"/>
    <mergeCell ref="B48:F48"/>
    <mergeCell ref="B50:F50"/>
    <mergeCell ref="B52:F52"/>
    <mergeCell ref="C37:G37"/>
    <mergeCell ref="A2:M2"/>
    <mergeCell ref="A3:M3"/>
    <mergeCell ref="G4:M4"/>
    <mergeCell ref="C17:C18"/>
    <mergeCell ref="G17:G18"/>
    <mergeCell ref="C29:G29"/>
    <mergeCell ref="C31:G31"/>
    <mergeCell ref="C32:G32"/>
    <mergeCell ref="C34:G34"/>
    <mergeCell ref="C35:G35"/>
    <mergeCell ref="A1:M1"/>
    <mergeCell ref="C28:G28"/>
    <mergeCell ref="A4:B4"/>
    <mergeCell ref="E4:F4"/>
    <mergeCell ref="A5:B5"/>
    <mergeCell ref="C21:G21"/>
    <mergeCell ref="C22:G22"/>
    <mergeCell ref="C25:G25"/>
    <mergeCell ref="C26:G26"/>
    <mergeCell ref="C16:G16"/>
    <mergeCell ref="D17:D18"/>
    <mergeCell ref="E17:E18"/>
    <mergeCell ref="F17:F18"/>
    <mergeCell ref="C4:D4"/>
  </mergeCells>
  <hyperlinks>
    <hyperlink ref="C51" r:id="rId1" display="GDP-CPI Factor * : http://www.gpo.gov/fdsys/pkg/ERP-2015/pdf/ERP-2015-table3.pdf"/>
  </hyperlinks>
  <printOptions horizontalCentered="1"/>
  <pageMargins left="0.5" right="0.5" top="0.75" bottom="0.5" header="0.3" footer="0.3"/>
  <pageSetup scale="6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64"/>
  <sheetViews>
    <sheetView zoomScale="90" zoomScaleNormal="90" workbookViewId="0">
      <selection activeCell="C53" sqref="C53"/>
    </sheetView>
  </sheetViews>
  <sheetFormatPr defaultColWidth="9.109375" defaultRowHeight="14.4" x14ac:dyDescent="0.3"/>
  <cols>
    <col min="1" max="1" width="9.109375" style="11"/>
    <col min="2" max="2" width="7.44140625" style="125" customWidth="1"/>
    <col min="3" max="3" width="14.88671875" style="125" customWidth="1"/>
    <col min="4" max="4" width="11.6640625" style="125" customWidth="1"/>
    <col min="5" max="5" width="12.33203125" style="125" customWidth="1"/>
    <col min="6" max="6" width="14" style="125" customWidth="1"/>
    <col min="7" max="7" width="14.109375" style="125" customWidth="1"/>
    <col min="8" max="8" width="23.33203125" style="125" customWidth="1"/>
    <col min="9" max="9" width="21.44140625" style="125" customWidth="1"/>
    <col min="10" max="11" width="9.109375" style="125"/>
    <col min="12" max="12" width="18" style="125" customWidth="1"/>
    <col min="13" max="13" width="28.5546875" style="125" bestFit="1" customWidth="1"/>
    <col min="14" max="14" width="20.109375" style="125" customWidth="1"/>
    <col min="15" max="15" width="18.33203125" style="125" customWidth="1"/>
    <col min="16" max="16" width="15.33203125" style="125" customWidth="1"/>
    <col min="17" max="17" width="19.44140625" style="125" customWidth="1"/>
    <col min="18" max="18" width="16.33203125" style="125" customWidth="1"/>
    <col min="19" max="19" width="16" style="125" customWidth="1"/>
    <col min="20" max="20" width="14.44140625" style="125" customWidth="1"/>
    <col min="21" max="23" width="14.88671875" style="125" customWidth="1"/>
    <col min="24" max="24" width="14.33203125" style="125" bestFit="1" customWidth="1"/>
    <col min="25" max="16384" width="9.109375" style="125"/>
  </cols>
  <sheetData>
    <row r="1" spans="1:10" s="150" customFormat="1" ht="18" x14ac:dyDescent="0.35">
      <c r="A1" s="283" t="s">
        <v>80</v>
      </c>
      <c r="B1" s="283"/>
      <c r="C1" s="283"/>
      <c r="D1" s="283"/>
      <c r="E1" s="283"/>
      <c r="F1" s="283"/>
      <c r="G1" s="283"/>
      <c r="H1" s="283"/>
      <c r="I1" s="283"/>
    </row>
    <row r="2" spans="1:10" ht="19.5" customHeight="1" x14ac:dyDescent="0.3">
      <c r="A2" s="284" t="str">
        <f>"Worksheet to Calculate the Annual Allowed Loop Plant Investment for Capital Investment Allowances - "&amp;Input!E4&amp;" Data"</f>
        <v>Worksheet to Calculate the Annual Allowed Loop Plant Investment for Capital Investment Allowances - 2015 Data</v>
      </c>
      <c r="B2" s="284"/>
      <c r="C2" s="284"/>
      <c r="D2" s="284"/>
      <c r="E2" s="284"/>
      <c r="F2" s="284"/>
      <c r="G2" s="284"/>
      <c r="H2" s="284"/>
      <c r="I2" s="284"/>
    </row>
    <row r="3" spans="1:10" ht="19.5" customHeight="1" x14ac:dyDescent="0.3">
      <c r="A3" s="285" t="s">
        <v>132</v>
      </c>
      <c r="B3" s="285"/>
      <c r="C3" s="285"/>
      <c r="D3" s="285"/>
      <c r="E3" s="285"/>
      <c r="F3" s="285"/>
      <c r="G3" s="286"/>
      <c r="H3" s="286"/>
      <c r="I3" s="286"/>
    </row>
    <row r="4" spans="1:10" ht="19.5" customHeight="1" x14ac:dyDescent="0.3">
      <c r="A4" s="287" t="s">
        <v>1</v>
      </c>
      <c r="B4" s="288"/>
      <c r="C4" s="263">
        <f>Input!E3</f>
        <v>0</v>
      </c>
      <c r="D4" s="264"/>
      <c r="E4" s="289" t="s">
        <v>2</v>
      </c>
      <c r="F4" s="290"/>
      <c r="G4" s="263" t="str">
        <f>Input!E2</f>
        <v>Study Area Code Not Found</v>
      </c>
      <c r="H4" s="267"/>
      <c r="I4" s="268"/>
    </row>
    <row r="5" spans="1:10" x14ac:dyDescent="0.3">
      <c r="B5" s="151" t="s">
        <v>3</v>
      </c>
    </row>
    <row r="6" spans="1:10" ht="14.4" customHeight="1" x14ac:dyDescent="0.3">
      <c r="A6" s="146" t="s">
        <v>4</v>
      </c>
      <c r="B6" s="177" t="s">
        <v>148</v>
      </c>
      <c r="C6" s="178"/>
      <c r="D6" s="178"/>
      <c r="E6" s="178"/>
      <c r="F6" s="178"/>
      <c r="I6" s="109">
        <f>+TLPI!H55</f>
        <v>0</v>
      </c>
    </row>
    <row r="7" spans="1:10" ht="14.4" customHeight="1" x14ac:dyDescent="0.3">
      <c r="C7" s="257" t="s">
        <v>114</v>
      </c>
      <c r="D7" s="257"/>
      <c r="E7" s="257"/>
      <c r="F7" s="257"/>
      <c r="G7" s="257"/>
      <c r="H7" s="257"/>
      <c r="I7" s="152"/>
    </row>
    <row r="8" spans="1:10" x14ac:dyDescent="0.3">
      <c r="A8" s="148"/>
      <c r="I8" s="152"/>
    </row>
    <row r="9" spans="1:10" x14ac:dyDescent="0.3">
      <c r="A9" s="146" t="s">
        <v>20</v>
      </c>
      <c r="B9" s="172" t="s">
        <v>149</v>
      </c>
      <c r="I9" s="152"/>
    </row>
    <row r="10" spans="1:10" x14ac:dyDescent="0.3">
      <c r="A10" s="148"/>
      <c r="I10" s="152"/>
    </row>
    <row r="11" spans="1:10" x14ac:dyDescent="0.3">
      <c r="A11" s="125"/>
      <c r="B11" s="146" t="s">
        <v>21</v>
      </c>
      <c r="C11" s="147" t="s">
        <v>46</v>
      </c>
      <c r="I11" s="109">
        <f>SUM(TLPI!$H$21:$M$21)</f>
        <v>0</v>
      </c>
    </row>
    <row r="12" spans="1:10" ht="14.4" customHeight="1" x14ac:dyDescent="0.3">
      <c r="A12" s="125"/>
      <c r="B12" s="148"/>
      <c r="C12" s="257" t="s">
        <v>154</v>
      </c>
      <c r="D12" s="257"/>
      <c r="E12" s="257"/>
      <c r="F12" s="257"/>
      <c r="G12" s="257"/>
      <c r="H12" s="257"/>
      <c r="I12" s="152"/>
    </row>
    <row r="13" spans="1:10" x14ac:dyDescent="0.3">
      <c r="A13" s="125"/>
      <c r="B13" s="148"/>
      <c r="I13" s="152"/>
    </row>
    <row r="14" spans="1:10" x14ac:dyDescent="0.3">
      <c r="A14" s="125"/>
      <c r="B14" s="146" t="s">
        <v>24</v>
      </c>
      <c r="C14" s="147" t="s">
        <v>47</v>
      </c>
      <c r="I14" s="109">
        <f>SUM(TLPI!$H$40:$M$40)</f>
        <v>0</v>
      </c>
      <c r="J14" s="153"/>
    </row>
    <row r="15" spans="1:10" ht="14.4" customHeight="1" x14ac:dyDescent="0.3">
      <c r="A15" s="125"/>
      <c r="B15" s="148"/>
      <c r="C15" s="257" t="s">
        <v>155</v>
      </c>
      <c r="D15" s="257"/>
      <c r="E15" s="257"/>
      <c r="F15" s="257"/>
      <c r="G15" s="257"/>
      <c r="H15" s="257"/>
    </row>
    <row r="16" spans="1:10" x14ac:dyDescent="0.3">
      <c r="A16" s="125"/>
      <c r="B16" s="148"/>
    </row>
    <row r="17" spans="1:9" ht="17.25" customHeight="1" x14ac:dyDescent="0.3">
      <c r="A17" s="125"/>
      <c r="B17" s="146" t="s">
        <v>26</v>
      </c>
      <c r="C17" s="147" t="s">
        <v>48</v>
      </c>
      <c r="I17" s="154">
        <f>IF(I11=0,0,ROUND(I14/I11,5))</f>
        <v>0</v>
      </c>
    </row>
    <row r="18" spans="1:9" ht="15" customHeight="1" x14ac:dyDescent="0.3">
      <c r="A18" s="125"/>
      <c r="B18" s="148"/>
      <c r="C18" s="291" t="s">
        <v>156</v>
      </c>
      <c r="D18" s="291"/>
      <c r="E18" s="291"/>
      <c r="F18" s="291"/>
      <c r="G18" s="291"/>
      <c r="H18" s="291"/>
    </row>
    <row r="19" spans="1:9" x14ac:dyDescent="0.3">
      <c r="A19" s="125"/>
      <c r="B19" s="148"/>
    </row>
    <row r="20" spans="1:9" x14ac:dyDescent="0.3">
      <c r="A20" s="125"/>
      <c r="B20" s="146" t="s">
        <v>49</v>
      </c>
      <c r="C20" s="147" t="s">
        <v>50</v>
      </c>
      <c r="I20" s="145">
        <f>ROUND(I6*I17,0)</f>
        <v>0</v>
      </c>
    </row>
    <row r="21" spans="1:9" x14ac:dyDescent="0.3">
      <c r="A21" s="125"/>
      <c r="B21" s="148"/>
      <c r="C21" s="126" t="s">
        <v>157</v>
      </c>
    </row>
    <row r="22" spans="1:9" x14ac:dyDescent="0.3">
      <c r="A22" s="125"/>
      <c r="B22" s="149"/>
    </row>
    <row r="23" spans="1:9" x14ac:dyDescent="0.3">
      <c r="A23" s="148"/>
      <c r="C23" s="126"/>
    </row>
    <row r="24" spans="1:9" x14ac:dyDescent="0.3">
      <c r="A24" s="147"/>
      <c r="I24" s="155" t="s">
        <v>35</v>
      </c>
    </row>
    <row r="25" spans="1:9" x14ac:dyDescent="0.3">
      <c r="A25" s="146" t="s">
        <v>30</v>
      </c>
      <c r="B25" s="125" t="s">
        <v>51</v>
      </c>
      <c r="I25" s="155" t="s">
        <v>35</v>
      </c>
    </row>
    <row r="26" spans="1:9" x14ac:dyDescent="0.3">
      <c r="A26" s="148"/>
      <c r="I26" s="155" t="s">
        <v>35</v>
      </c>
    </row>
    <row r="27" spans="1:9" x14ac:dyDescent="0.3">
      <c r="A27" s="125"/>
      <c r="B27" s="146" t="s">
        <v>60</v>
      </c>
      <c r="C27" s="147" t="s">
        <v>53</v>
      </c>
      <c r="I27" s="191">
        <f>ROUND(IF(I17&lt;100%, (15%*I17+5%),20%),5)</f>
        <v>0.05</v>
      </c>
    </row>
    <row r="28" spans="1:9" x14ac:dyDescent="0.3">
      <c r="A28" s="125"/>
      <c r="B28" s="146"/>
      <c r="C28" s="126" t="s">
        <v>126</v>
      </c>
    </row>
    <row r="29" spans="1:9" x14ac:dyDescent="0.3">
      <c r="A29" s="125"/>
      <c r="B29" s="146"/>
      <c r="C29" s="156"/>
    </row>
    <row r="30" spans="1:9" x14ac:dyDescent="0.3">
      <c r="A30" s="125"/>
      <c r="B30" s="148" t="s">
        <v>85</v>
      </c>
      <c r="C30" s="147" t="s">
        <v>55</v>
      </c>
      <c r="I30" s="145">
        <f>ROUND(I6*I27,0)</f>
        <v>0</v>
      </c>
    </row>
    <row r="31" spans="1:9" x14ac:dyDescent="0.3">
      <c r="A31" s="125"/>
      <c r="B31" s="148"/>
      <c r="C31" s="157" t="s">
        <v>158</v>
      </c>
      <c r="I31" s="158"/>
    </row>
    <row r="32" spans="1:9" x14ac:dyDescent="0.3">
      <c r="A32" s="125"/>
      <c r="B32" s="148"/>
      <c r="C32" s="159"/>
      <c r="I32" s="158"/>
    </row>
    <row r="33" spans="1:13" x14ac:dyDescent="0.3">
      <c r="A33" s="125"/>
      <c r="B33" s="148" t="s">
        <v>86</v>
      </c>
      <c r="C33" s="147" t="s">
        <v>124</v>
      </c>
      <c r="H33" s="183"/>
      <c r="I33" s="145">
        <f>ROUND(I30*(($G$35-$G$34)/1),0)</f>
        <v>0</v>
      </c>
      <c r="J33" s="171"/>
      <c r="K33" s="171"/>
      <c r="L33" s="171"/>
      <c r="M33" s="171"/>
    </row>
    <row r="34" spans="1:13" x14ac:dyDescent="0.3">
      <c r="A34" s="125"/>
      <c r="B34" s="148" t="s">
        <v>35</v>
      </c>
      <c r="C34" s="159" t="s">
        <v>115</v>
      </c>
      <c r="G34" s="120">
        <f>Input!E19</f>
        <v>0</v>
      </c>
      <c r="J34" s="171"/>
      <c r="K34" s="171"/>
      <c r="L34" s="171"/>
      <c r="M34" s="171"/>
    </row>
    <row r="35" spans="1:13" ht="15" customHeight="1" x14ac:dyDescent="0.3">
      <c r="A35" s="125"/>
      <c r="B35" s="148"/>
      <c r="C35" s="159" t="s">
        <v>116</v>
      </c>
      <c r="D35" s="171"/>
      <c r="E35" s="171"/>
      <c r="F35" s="171"/>
      <c r="G35" s="180">
        <f>'Admin Inputs'!I12</f>
        <v>0.74390000000000001</v>
      </c>
      <c r="I35" s="158"/>
      <c r="J35" s="171"/>
      <c r="K35" s="171"/>
      <c r="L35" s="171"/>
      <c r="M35" s="171"/>
    </row>
    <row r="36" spans="1:13" x14ac:dyDescent="0.3">
      <c r="A36" s="125"/>
      <c r="B36" s="148"/>
      <c r="C36" s="160"/>
      <c r="I36" s="142"/>
      <c r="J36" s="171"/>
      <c r="K36" s="171"/>
      <c r="L36" s="171"/>
      <c r="M36" s="171"/>
    </row>
    <row r="37" spans="1:13" x14ac:dyDescent="0.3">
      <c r="A37" s="146"/>
      <c r="B37" s="148" t="s">
        <v>87</v>
      </c>
      <c r="C37" s="149" t="s">
        <v>140</v>
      </c>
      <c r="I37" s="142"/>
    </row>
    <row r="38" spans="1:13" x14ac:dyDescent="0.3">
      <c r="A38" s="125"/>
      <c r="B38" s="146"/>
      <c r="C38" s="160" t="s">
        <v>128</v>
      </c>
      <c r="I38" s="109">
        <f>Input!I49</f>
        <v>0</v>
      </c>
    </row>
    <row r="39" spans="1:13" x14ac:dyDescent="0.3">
      <c r="A39" s="125"/>
      <c r="B39" s="148"/>
      <c r="C39" s="160" t="s">
        <v>129</v>
      </c>
      <c r="I39" s="109">
        <f>Input!I50</f>
        <v>0</v>
      </c>
    </row>
    <row r="40" spans="1:13" x14ac:dyDescent="0.3">
      <c r="A40" s="125"/>
      <c r="B40" s="148"/>
      <c r="C40" s="160" t="s">
        <v>130</v>
      </c>
      <c r="I40" s="109">
        <f>Input!I51</f>
        <v>0</v>
      </c>
    </row>
    <row r="41" spans="1:13" x14ac:dyDescent="0.3">
      <c r="A41" s="125"/>
      <c r="B41" s="148"/>
      <c r="C41" s="160" t="s">
        <v>131</v>
      </c>
      <c r="I41" s="109">
        <f>Input!I52</f>
        <v>0</v>
      </c>
    </row>
    <row r="42" spans="1:13" s="171" customFormat="1" x14ac:dyDescent="0.3">
      <c r="B42" s="148"/>
      <c r="C42" s="160" t="s">
        <v>189</v>
      </c>
      <c r="I42" s="109">
        <f>+Input!I48</f>
        <v>0</v>
      </c>
    </row>
    <row r="43" spans="1:13" s="195" customFormat="1" ht="15" thickBot="1" x14ac:dyDescent="0.35">
      <c r="B43" s="148"/>
      <c r="C43" s="160"/>
      <c r="I43" s="142"/>
    </row>
    <row r="44" spans="1:13" ht="15" thickBot="1" x14ac:dyDescent="0.35">
      <c r="A44" s="125"/>
      <c r="B44" s="148" t="s">
        <v>123</v>
      </c>
      <c r="C44" s="147" t="s">
        <v>151</v>
      </c>
      <c r="I44" s="144">
        <f>I30+I33+I38+I39+I40+I41+I42</f>
        <v>0</v>
      </c>
    </row>
    <row r="45" spans="1:13" x14ac:dyDescent="0.3">
      <c r="A45" s="148"/>
      <c r="C45" s="157" t="s">
        <v>152</v>
      </c>
      <c r="I45" s="142"/>
      <c r="L45" s="181"/>
    </row>
    <row r="46" spans="1:13" ht="15" thickBot="1" x14ac:dyDescent="0.35">
      <c r="A46" s="148"/>
      <c r="C46" s="160"/>
      <c r="I46" s="142"/>
    </row>
    <row r="47" spans="1:13" s="171" customFormat="1" ht="15" thickBot="1" x14ac:dyDescent="0.35">
      <c r="A47" s="148"/>
      <c r="B47" s="148" t="s">
        <v>125</v>
      </c>
      <c r="C47" s="147" t="s">
        <v>59</v>
      </c>
      <c r="D47" s="125"/>
      <c r="E47" s="125"/>
      <c r="F47" s="125"/>
      <c r="G47" s="125"/>
      <c r="H47" s="125"/>
      <c r="I47" s="144">
        <f>'Admin Inputs'!I6</f>
        <v>4000000</v>
      </c>
    </row>
    <row r="48" spans="1:13" s="171" customFormat="1" x14ac:dyDescent="0.3">
      <c r="A48" s="148"/>
      <c r="B48" s="148"/>
      <c r="C48" s="157" t="s">
        <v>127</v>
      </c>
      <c r="D48" s="125"/>
      <c r="E48" s="125"/>
      <c r="F48" s="125"/>
      <c r="G48" s="125"/>
      <c r="H48" s="125"/>
      <c r="I48" s="142"/>
    </row>
    <row r="49" spans="1:24" s="171" customFormat="1" ht="15" thickBot="1" x14ac:dyDescent="0.35">
      <c r="A49" s="148"/>
      <c r="B49" s="148"/>
      <c r="C49" s="160"/>
      <c r="D49" s="125"/>
      <c r="E49" s="125"/>
      <c r="F49" s="125"/>
      <c r="G49" s="125"/>
      <c r="H49" s="125"/>
      <c r="I49" s="142"/>
    </row>
    <row r="50" spans="1:24" s="171" customFormat="1" ht="15" thickBot="1" x14ac:dyDescent="0.35">
      <c r="A50" s="148"/>
      <c r="B50" s="148" t="s">
        <v>2136</v>
      </c>
      <c r="C50" s="147" t="s">
        <v>58</v>
      </c>
      <c r="D50" s="125"/>
      <c r="E50" s="125"/>
      <c r="F50" s="125"/>
      <c r="G50" s="125"/>
      <c r="H50" s="125"/>
      <c r="I50" s="144">
        <f>IF(I44&lt;I47,MIN(I47,I20),I44)</f>
        <v>0</v>
      </c>
    </row>
    <row r="51" spans="1:24" s="171" customFormat="1" x14ac:dyDescent="0.3">
      <c r="A51" s="148"/>
      <c r="B51" s="125"/>
      <c r="C51" s="157" t="s">
        <v>159</v>
      </c>
      <c r="D51" s="125"/>
      <c r="E51" s="125"/>
      <c r="F51" s="125"/>
      <c r="G51" s="125"/>
      <c r="H51" s="125"/>
      <c r="I51" s="142"/>
    </row>
    <row r="52" spans="1:24" s="171" customFormat="1" x14ac:dyDescent="0.3">
      <c r="A52" s="148"/>
      <c r="B52" s="125"/>
      <c r="C52" s="157" t="s">
        <v>2137</v>
      </c>
      <c r="D52" s="125"/>
      <c r="E52" s="125"/>
      <c r="F52" s="125"/>
      <c r="G52" s="125"/>
      <c r="H52" s="125"/>
      <c r="I52" s="142"/>
    </row>
    <row r="53" spans="1:24" x14ac:dyDescent="0.3">
      <c r="A53" s="148"/>
      <c r="C53" s="160"/>
      <c r="I53" s="142"/>
    </row>
    <row r="54" spans="1:24" x14ac:dyDescent="0.3">
      <c r="A54" s="148"/>
      <c r="C54" s="160"/>
      <c r="I54" s="142"/>
    </row>
    <row r="55" spans="1:24" x14ac:dyDescent="0.3">
      <c r="A55" s="148"/>
      <c r="C55" s="159" t="s">
        <v>121</v>
      </c>
      <c r="E55" s="161"/>
      <c r="F55" s="162"/>
      <c r="G55" s="121"/>
      <c r="I55" s="15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</row>
    <row r="56" spans="1:24" x14ac:dyDescent="0.3">
      <c r="A56" s="148"/>
      <c r="C56" s="280" t="s">
        <v>117</v>
      </c>
      <c r="D56" s="280"/>
      <c r="E56" s="280"/>
      <c r="F56" s="280"/>
      <c r="G56" s="280"/>
      <c r="H56" s="280"/>
      <c r="I56" s="15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</row>
    <row r="57" spans="1:24" x14ac:dyDescent="0.3">
      <c r="K57" s="146"/>
      <c r="L57" s="148"/>
      <c r="M57" s="128"/>
      <c r="N57" s="128"/>
      <c r="O57" s="128"/>
      <c r="P57" s="128"/>
      <c r="Q57" s="128"/>
      <c r="R57" s="128"/>
      <c r="S57" s="20"/>
      <c r="T57" s="128"/>
      <c r="U57" s="55"/>
      <c r="V57" s="55"/>
      <c r="W57" s="55"/>
      <c r="X57" s="128"/>
    </row>
    <row r="58" spans="1:24" x14ac:dyDescent="0.3">
      <c r="A58" s="125"/>
      <c r="J58" s="171"/>
      <c r="K58" s="171"/>
      <c r="L58" s="171"/>
    </row>
    <row r="59" spans="1:24" x14ac:dyDescent="0.3">
      <c r="A59" s="125"/>
    </row>
    <row r="60" spans="1:24" x14ac:dyDescent="0.3">
      <c r="A60" s="125"/>
    </row>
    <row r="61" spans="1:24" x14ac:dyDescent="0.3">
      <c r="A61" s="125"/>
    </row>
    <row r="62" spans="1:24" x14ac:dyDescent="0.3">
      <c r="A62" s="148"/>
    </row>
    <row r="63" spans="1:24" x14ac:dyDescent="0.3">
      <c r="A63" s="148"/>
    </row>
    <row r="64" spans="1:24" x14ac:dyDescent="0.3">
      <c r="A64" s="148"/>
      <c r="C64" s="160"/>
      <c r="I64" s="142"/>
    </row>
  </sheetData>
  <sheetProtection sheet="1" objects="1" scenarios="1"/>
  <mergeCells count="12">
    <mergeCell ref="C56:H56"/>
    <mergeCell ref="C7:H7"/>
    <mergeCell ref="C12:H12"/>
    <mergeCell ref="C15:H15"/>
    <mergeCell ref="C18:H18"/>
    <mergeCell ref="A1:I1"/>
    <mergeCell ref="A2:I2"/>
    <mergeCell ref="A3:I3"/>
    <mergeCell ref="A4:B4"/>
    <mergeCell ref="E4:F4"/>
    <mergeCell ref="G4:I4"/>
    <mergeCell ref="C4:D4"/>
  </mergeCells>
  <printOptions horizontalCentered="1"/>
  <pageMargins left="0.7" right="0.7" top="0.75" bottom="0.75" header="0.3" footer="0.3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3"/>
  <sheetViews>
    <sheetView zoomScale="90" zoomScaleNormal="90" workbookViewId="0">
      <selection sqref="A1:I1"/>
    </sheetView>
  </sheetViews>
  <sheetFormatPr defaultColWidth="9.109375" defaultRowHeight="14.4" x14ac:dyDescent="0.3"/>
  <cols>
    <col min="1" max="1" width="9.109375" style="34" customWidth="1"/>
    <col min="2" max="2" width="7.44140625" customWidth="1"/>
    <col min="3" max="3" width="13.44140625" customWidth="1"/>
    <col min="4" max="4" width="15.44140625" customWidth="1"/>
    <col min="5" max="5" width="15.88671875" customWidth="1"/>
    <col min="6" max="6" width="12.44140625" customWidth="1"/>
    <col min="7" max="7" width="13" customWidth="1"/>
    <col min="8" max="8" width="14.5546875" customWidth="1"/>
    <col min="9" max="9" width="16.88671875" customWidth="1"/>
    <col min="10" max="10" width="2.44140625" customWidth="1"/>
    <col min="11" max="11" width="1.6640625" customWidth="1"/>
    <col min="12" max="12" width="21.109375" customWidth="1"/>
    <col min="14" max="14" width="11" customWidth="1"/>
  </cols>
  <sheetData>
    <row r="1" spans="1:12" s="140" customFormat="1" ht="18" x14ac:dyDescent="0.35">
      <c r="A1" s="249" t="s">
        <v>80</v>
      </c>
      <c r="B1" s="249"/>
      <c r="C1" s="249"/>
      <c r="D1" s="249"/>
      <c r="E1" s="249"/>
      <c r="F1" s="249"/>
      <c r="G1" s="249"/>
      <c r="H1" s="249"/>
      <c r="I1" s="249"/>
    </row>
    <row r="2" spans="1:12" ht="19.5" customHeight="1" x14ac:dyDescent="0.3">
      <c r="A2" s="265" t="str">
        <f>"Worksheet to Calculate the Construction Allowance Adjustment for Rate of Return Companies - "&amp;Input!E4&amp;" Data"</f>
        <v>Worksheet to Calculate the Construction Allowance Adjustment for Rate of Return Companies - 2015 Data</v>
      </c>
      <c r="B2" s="265"/>
      <c r="C2" s="265"/>
      <c r="D2" s="265"/>
      <c r="E2" s="265"/>
      <c r="F2" s="265"/>
      <c r="G2" s="265"/>
      <c r="H2" s="265"/>
      <c r="I2" s="265"/>
    </row>
    <row r="3" spans="1:12" ht="19.5" customHeight="1" x14ac:dyDescent="0.3">
      <c r="A3" s="294" t="s">
        <v>133</v>
      </c>
      <c r="B3" s="294"/>
      <c r="C3" s="294"/>
      <c r="D3" s="294"/>
      <c r="E3" s="294"/>
      <c r="F3" s="294"/>
      <c r="G3" s="266"/>
      <c r="H3" s="266"/>
      <c r="I3" s="266"/>
    </row>
    <row r="4" spans="1:12" ht="19.5" customHeight="1" x14ac:dyDescent="0.3">
      <c r="A4" s="251" t="s">
        <v>1</v>
      </c>
      <c r="B4" s="252"/>
      <c r="C4" s="263">
        <f>Input!E3</f>
        <v>0</v>
      </c>
      <c r="D4" s="264"/>
      <c r="E4" s="253" t="s">
        <v>2</v>
      </c>
      <c r="F4" s="254"/>
      <c r="G4" s="263" t="str">
        <f>Input!E2</f>
        <v>Study Area Code Not Found</v>
      </c>
      <c r="H4" s="267"/>
      <c r="I4" s="268"/>
    </row>
    <row r="5" spans="1:12" x14ac:dyDescent="0.3">
      <c r="A5" s="255"/>
      <c r="B5" s="255"/>
    </row>
    <row r="6" spans="1:12" x14ac:dyDescent="0.3">
      <c r="A6" s="2" t="s">
        <v>4</v>
      </c>
      <c r="B6" s="3" t="s">
        <v>2091</v>
      </c>
      <c r="I6" s="4"/>
      <c r="L6" s="118"/>
    </row>
    <row r="7" spans="1:12" x14ac:dyDescent="0.3">
      <c r="A7" s="2"/>
      <c r="B7" s="86" t="s">
        <v>163</v>
      </c>
      <c r="L7" s="85"/>
    </row>
    <row r="8" spans="1:12" x14ac:dyDescent="0.3">
      <c r="A8" s="2"/>
      <c r="B8" s="2" t="s">
        <v>8</v>
      </c>
      <c r="C8" s="250" t="s">
        <v>9</v>
      </c>
      <c r="D8" s="250"/>
      <c r="E8" s="250"/>
      <c r="F8" s="250"/>
      <c r="G8" s="250"/>
      <c r="H8" s="250"/>
      <c r="I8" s="109">
        <f>+TLPI!H7</f>
        <v>0</v>
      </c>
      <c r="L8" s="122"/>
    </row>
    <row r="9" spans="1:12" x14ac:dyDescent="0.3">
      <c r="A9" s="2"/>
      <c r="B9" s="2" t="s">
        <v>10</v>
      </c>
      <c r="C9" s="250" t="s">
        <v>11</v>
      </c>
      <c r="D9" s="250"/>
      <c r="E9" s="250"/>
      <c r="F9" s="250"/>
      <c r="G9" s="250"/>
      <c r="H9" s="250"/>
      <c r="I9" s="109">
        <f>+TLPI!H8</f>
        <v>0</v>
      </c>
      <c r="L9" s="119"/>
    </row>
    <row r="10" spans="1:12" x14ac:dyDescent="0.3">
      <c r="A10" s="2"/>
      <c r="B10" s="2" t="s">
        <v>12</v>
      </c>
      <c r="C10" s="250" t="s">
        <v>13</v>
      </c>
      <c r="D10" s="250"/>
      <c r="E10" s="250"/>
      <c r="F10" s="250"/>
      <c r="G10" s="250"/>
      <c r="H10" s="250"/>
      <c r="I10" s="109">
        <f>+TLPI!I9</f>
        <v>0</v>
      </c>
      <c r="L10" s="119"/>
    </row>
    <row r="11" spans="1:12" x14ac:dyDescent="0.3">
      <c r="A11" s="2"/>
      <c r="B11" s="12" t="s">
        <v>14</v>
      </c>
      <c r="C11" s="250" t="s">
        <v>15</v>
      </c>
      <c r="D11" s="250"/>
      <c r="E11" s="250"/>
      <c r="F11" s="250"/>
      <c r="G11" s="250"/>
      <c r="H11" s="250"/>
      <c r="I11" s="109">
        <f>+TLPI!I10</f>
        <v>0</v>
      </c>
    </row>
    <row r="12" spans="1:12" s="77" customFormat="1" x14ac:dyDescent="0.3">
      <c r="A12" s="2"/>
      <c r="B12" s="2" t="s">
        <v>16</v>
      </c>
      <c r="C12" s="250" t="s">
        <v>82</v>
      </c>
      <c r="D12" s="250"/>
      <c r="E12" s="250"/>
      <c r="F12" s="250"/>
      <c r="G12" s="250"/>
      <c r="H12" s="250"/>
      <c r="I12" s="109">
        <f>TLPI!J11</f>
        <v>0</v>
      </c>
    </row>
    <row r="13" spans="1:12" s="77" customFormat="1" x14ac:dyDescent="0.3">
      <c r="A13" s="2"/>
      <c r="B13" s="12" t="s">
        <v>17</v>
      </c>
      <c r="C13" s="250" t="s">
        <v>83</v>
      </c>
      <c r="D13" s="250"/>
      <c r="E13" s="250"/>
      <c r="F13" s="250"/>
      <c r="G13" s="250"/>
      <c r="H13" s="250"/>
      <c r="I13" s="109">
        <f>TLPI!K12</f>
        <v>0</v>
      </c>
    </row>
    <row r="14" spans="1:12" s="77" customFormat="1" x14ac:dyDescent="0.3">
      <c r="A14" s="2"/>
      <c r="B14" s="12" t="s">
        <v>18</v>
      </c>
      <c r="C14" s="250" t="s">
        <v>84</v>
      </c>
      <c r="D14" s="250"/>
      <c r="E14" s="250"/>
      <c r="F14" s="250"/>
      <c r="G14" s="250"/>
      <c r="H14" s="250"/>
      <c r="I14" s="109">
        <f>TLPI!L13</f>
        <v>0</v>
      </c>
    </row>
    <row r="15" spans="1:12" s="77" customFormat="1" x14ac:dyDescent="0.3">
      <c r="A15" s="2"/>
      <c r="B15" s="12" t="s">
        <v>81</v>
      </c>
      <c r="C15" s="250" t="s">
        <v>141</v>
      </c>
      <c r="D15" s="250"/>
      <c r="E15" s="250"/>
      <c r="F15" s="250"/>
      <c r="G15" s="250"/>
      <c r="H15" s="292"/>
      <c r="I15" s="109">
        <f>TLPI!M14</f>
        <v>0</v>
      </c>
    </row>
    <row r="16" spans="1:12" x14ac:dyDescent="0.3">
      <c r="A16" s="2"/>
      <c r="B16" s="12" t="s">
        <v>78</v>
      </c>
      <c r="C16" s="293" t="s">
        <v>135</v>
      </c>
      <c r="D16" s="293"/>
      <c r="E16" s="293"/>
      <c r="F16" s="293"/>
      <c r="G16" s="293"/>
      <c r="H16" s="293"/>
      <c r="I16" s="192">
        <f>SUM(I8:I15)</f>
        <v>0</v>
      </c>
      <c r="L16" s="195"/>
    </row>
    <row r="17" spans="1:14" x14ac:dyDescent="0.3">
      <c r="A17" s="2"/>
      <c r="B17" s="257"/>
      <c r="C17" s="257"/>
      <c r="D17" s="257"/>
      <c r="E17" s="257"/>
      <c r="F17" s="257"/>
      <c r="G17" s="257"/>
      <c r="L17" s="195"/>
    </row>
    <row r="18" spans="1:14" x14ac:dyDescent="0.3">
      <c r="A18" s="2" t="s">
        <v>20</v>
      </c>
      <c r="B18" s="147" t="s">
        <v>183</v>
      </c>
      <c r="C18" s="128"/>
      <c r="D18" s="128"/>
      <c r="E18" s="128"/>
      <c r="F18" s="128"/>
      <c r="G18" s="128"/>
      <c r="H18" s="128"/>
      <c r="I18" s="184">
        <f>Input!E18</f>
        <v>0</v>
      </c>
      <c r="L18" s="195"/>
    </row>
    <row r="19" spans="1:14" x14ac:dyDescent="0.3">
      <c r="I19" s="17"/>
      <c r="L19" s="195"/>
    </row>
    <row r="20" spans="1:14" x14ac:dyDescent="0.3">
      <c r="A20" s="2" t="s">
        <v>30</v>
      </c>
      <c r="B20" s="147" t="s">
        <v>2089</v>
      </c>
      <c r="C20" s="125"/>
      <c r="D20" s="125"/>
      <c r="E20" s="125"/>
      <c r="F20" s="125"/>
      <c r="G20" s="125"/>
      <c r="H20" s="125"/>
      <c r="I20" s="59">
        <f>IF(I18=0,0,ROUND(I16/I18,2))</f>
        <v>0</v>
      </c>
      <c r="L20" s="195"/>
    </row>
    <row r="21" spans="1:14" x14ac:dyDescent="0.3">
      <c r="B21" s="2"/>
      <c r="C21" s="86" t="s">
        <v>179</v>
      </c>
      <c r="L21" s="185"/>
    </row>
    <row r="22" spans="1:14" x14ac:dyDescent="0.3">
      <c r="I22" s="17"/>
      <c r="L22" s="195"/>
    </row>
    <row r="23" spans="1:14" x14ac:dyDescent="0.3">
      <c r="A23" s="2" t="s">
        <v>32</v>
      </c>
      <c r="B23" s="3" t="s">
        <v>61</v>
      </c>
      <c r="L23" s="195"/>
    </row>
    <row r="24" spans="1:14" x14ac:dyDescent="0.3">
      <c r="B24" s="2" t="s">
        <v>52</v>
      </c>
      <c r="C24" t="s">
        <v>62</v>
      </c>
      <c r="I24" s="173">
        <f>'Admin Inputs'!I8</f>
        <v>10000</v>
      </c>
      <c r="L24" s="195"/>
    </row>
    <row r="25" spans="1:14" x14ac:dyDescent="0.3">
      <c r="B25" s="2" t="s">
        <v>54</v>
      </c>
      <c r="C25" t="s">
        <v>63</v>
      </c>
      <c r="I25" s="123">
        <f>Input!E4</f>
        <v>2015</v>
      </c>
      <c r="L25" s="195"/>
    </row>
    <row r="26" spans="1:14" ht="15" thickBot="1" x14ac:dyDescent="0.35">
      <c r="B26" s="2" t="s">
        <v>56</v>
      </c>
      <c r="C26" t="s">
        <v>188</v>
      </c>
      <c r="I26" s="60">
        <f>1+('Admin Inputs'!I16-'Admin Inputs'!I14)</f>
        <v>1</v>
      </c>
      <c r="L26" s="195"/>
    </row>
    <row r="27" spans="1:14" ht="15" thickBot="1" x14ac:dyDescent="0.35">
      <c r="B27" s="2" t="s">
        <v>57</v>
      </c>
      <c r="C27" t="s">
        <v>175</v>
      </c>
      <c r="I27" s="61">
        <f>ROUND(I24*I26,2)</f>
        <v>10000</v>
      </c>
      <c r="L27" s="195"/>
    </row>
    <row r="28" spans="1:14" x14ac:dyDescent="0.3">
      <c r="L28" s="195"/>
    </row>
    <row r="29" spans="1:14" x14ac:dyDescent="0.3">
      <c r="A29" s="3" t="s">
        <v>64</v>
      </c>
    </row>
    <row r="31" spans="1:14" x14ac:dyDescent="0.3">
      <c r="A31" s="2" t="s">
        <v>34</v>
      </c>
      <c r="B31" s="3" t="s">
        <v>65</v>
      </c>
      <c r="C31" s="66"/>
      <c r="D31" s="66"/>
      <c r="E31" s="66"/>
      <c r="F31" s="66"/>
      <c r="G31" s="66"/>
      <c r="H31" s="66"/>
      <c r="I31" s="66"/>
    </row>
    <row r="32" spans="1:14" x14ac:dyDescent="0.3">
      <c r="B32" s="2" t="s">
        <v>66</v>
      </c>
      <c r="C32" s="62" t="s">
        <v>176</v>
      </c>
      <c r="I32" s="186">
        <v>3000</v>
      </c>
      <c r="L32" s="175"/>
      <c r="M32" s="194"/>
      <c r="N32" s="175"/>
    </row>
    <row r="33" spans="1:13" ht="15" thickBot="1" x14ac:dyDescent="0.35">
      <c r="B33" s="2" t="s">
        <v>67</v>
      </c>
      <c r="C33" t="s">
        <v>185</v>
      </c>
      <c r="I33" s="63">
        <f>+Input!E52</f>
        <v>0</v>
      </c>
      <c r="L33" s="51"/>
      <c r="M33" s="51"/>
    </row>
    <row r="34" spans="1:13" ht="15" thickBot="1" x14ac:dyDescent="0.35">
      <c r="B34" s="2" t="s">
        <v>68</v>
      </c>
      <c r="C34" t="s">
        <v>180</v>
      </c>
      <c r="I34" s="189">
        <f>IF(I33=0,1,IF((I32/I33&lt;1),ROUND(I32/I33,2),1))</f>
        <v>1</v>
      </c>
      <c r="L34" s="51"/>
      <c r="M34" s="51"/>
    </row>
    <row r="35" spans="1:13" x14ac:dyDescent="0.3">
      <c r="I35" s="171"/>
      <c r="L35" s="51"/>
      <c r="M35" s="51"/>
    </row>
    <row r="36" spans="1:13" x14ac:dyDescent="0.3">
      <c r="A36" s="2" t="s">
        <v>36</v>
      </c>
      <c r="B36" s="3" t="s">
        <v>122</v>
      </c>
      <c r="I36" s="171"/>
    </row>
    <row r="37" spans="1:13" x14ac:dyDescent="0.3">
      <c r="B37" s="2" t="s">
        <v>69</v>
      </c>
      <c r="C37" s="171" t="s">
        <v>2090</v>
      </c>
      <c r="D37" s="171"/>
      <c r="E37" s="171"/>
      <c r="I37" s="182">
        <f>I20</f>
        <v>0</v>
      </c>
      <c r="L37" s="185"/>
    </row>
    <row r="38" spans="1:13" ht="15" thickBot="1" x14ac:dyDescent="0.35">
      <c r="B38" s="2" t="s">
        <v>70</v>
      </c>
      <c r="C38" s="171" t="s">
        <v>164</v>
      </c>
      <c r="D38" s="171"/>
      <c r="E38" s="171"/>
      <c r="I38" s="173">
        <f>'Admin Inputs'!I10</f>
        <v>4562.5445476929544</v>
      </c>
      <c r="L38" s="185"/>
    </row>
    <row r="39" spans="1:13" ht="15" thickBot="1" x14ac:dyDescent="0.35">
      <c r="B39" s="2" t="s">
        <v>71</v>
      </c>
      <c r="C39" s="171" t="s">
        <v>177</v>
      </c>
      <c r="D39" s="171"/>
      <c r="E39" s="171"/>
      <c r="I39" s="189">
        <f>IF(I38=0,0,ROUND(I37/I38,2))</f>
        <v>0</v>
      </c>
    </row>
    <row r="40" spans="1:13" ht="15" thickBot="1" x14ac:dyDescent="0.35">
      <c r="I40" s="171"/>
    </row>
    <row r="41" spans="1:13" ht="15" thickBot="1" x14ac:dyDescent="0.35">
      <c r="A41" s="2">
        <v>7</v>
      </c>
      <c r="B41" s="3" t="s">
        <v>184</v>
      </c>
      <c r="I41" s="64">
        <f>ROUND(I34*I39,2)</f>
        <v>0</v>
      </c>
    </row>
    <row r="42" spans="1:13" ht="15" thickBot="1" x14ac:dyDescent="0.35"/>
    <row r="43" spans="1:13" ht="15" thickBot="1" x14ac:dyDescent="0.35">
      <c r="A43" s="2">
        <v>8</v>
      </c>
      <c r="B43" s="3" t="s">
        <v>178</v>
      </c>
      <c r="I43" s="65">
        <f>ROUND(I27*I41,2)</f>
        <v>0</v>
      </c>
    </row>
  </sheetData>
  <sheetProtection sheet="1" objects="1" scenarios="1"/>
  <mergeCells count="18">
    <mergeCell ref="A5:B5"/>
    <mergeCell ref="C8:H8"/>
    <mergeCell ref="C9:H9"/>
    <mergeCell ref="C10:H10"/>
    <mergeCell ref="C11:H11"/>
    <mergeCell ref="A1:I1"/>
    <mergeCell ref="A2:I2"/>
    <mergeCell ref="A3:I3"/>
    <mergeCell ref="A4:B4"/>
    <mergeCell ref="E4:F4"/>
    <mergeCell ref="G4:I4"/>
    <mergeCell ref="C4:D4"/>
    <mergeCell ref="C12:H12"/>
    <mergeCell ref="C13:H13"/>
    <mergeCell ref="C14:H14"/>
    <mergeCell ref="C15:H15"/>
    <mergeCell ref="B17:G17"/>
    <mergeCell ref="C16:H16"/>
  </mergeCells>
  <printOptions horizontalCentered="1"/>
  <pageMargins left="0.7" right="0.7" top="0.75" bottom="0.75" header="0.3" footer="0.3"/>
  <pageSetup scale="75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36"/>
  <sheetViews>
    <sheetView topLeftCell="A2" zoomScale="90" zoomScaleNormal="90" workbookViewId="0">
      <selection activeCell="I31" sqref="I31"/>
    </sheetView>
  </sheetViews>
  <sheetFormatPr defaultColWidth="8.88671875" defaultRowHeight="14.4" x14ac:dyDescent="0.3"/>
  <cols>
    <col min="1" max="1" width="9.109375" style="34" customWidth="1"/>
    <col min="2" max="2" width="7.44140625" style="124" customWidth="1"/>
    <col min="3" max="3" width="14.88671875" style="124" customWidth="1"/>
    <col min="4" max="4" width="11.6640625" style="124" customWidth="1"/>
    <col min="5" max="5" width="12.33203125" style="124" customWidth="1"/>
    <col min="6" max="6" width="13.33203125" style="124" customWidth="1"/>
    <col min="7" max="7" width="14.109375" style="124" customWidth="1"/>
    <col min="8" max="8" width="14.88671875" style="124" customWidth="1"/>
    <col min="9" max="9" width="21.44140625" style="124" customWidth="1"/>
    <col min="10" max="10" width="28.5546875" style="124" bestFit="1" customWidth="1"/>
    <col min="11" max="11" width="20.109375" style="124" customWidth="1"/>
    <col min="12" max="12" width="18.33203125" style="124" customWidth="1"/>
    <col min="13" max="13" width="15.33203125" style="124" customWidth="1"/>
    <col min="14" max="14" width="19.44140625" style="124" customWidth="1"/>
    <col min="15" max="15" width="16.33203125" style="124" customWidth="1"/>
    <col min="16" max="16" width="16" style="124" customWidth="1"/>
    <col min="17" max="17" width="14.44140625" style="124" customWidth="1"/>
    <col min="18" max="20" width="14.88671875" style="124" customWidth="1"/>
    <col min="21" max="21" width="14.33203125" style="124" bestFit="1" customWidth="1"/>
    <col min="22" max="16384" width="8.88671875" style="124"/>
  </cols>
  <sheetData>
    <row r="1" spans="1:21" s="140" customFormat="1" ht="18" x14ac:dyDescent="0.35">
      <c r="A1" s="249" t="s">
        <v>80</v>
      </c>
      <c r="B1" s="249"/>
      <c r="C1" s="249"/>
      <c r="D1" s="249"/>
      <c r="E1" s="249"/>
      <c r="F1" s="249"/>
      <c r="G1" s="249"/>
      <c r="H1" s="249"/>
      <c r="I1" s="249"/>
    </row>
    <row r="2" spans="1:21" ht="19.5" customHeight="1" x14ac:dyDescent="0.3">
      <c r="A2" s="265" t="str">
        <f>"Worksheet to Test the Annual Allowed Loop Plant Investment for Capital Investment Allowances - "&amp;Input!E4&amp;" Data"</f>
        <v>Worksheet to Test the Annual Allowed Loop Plant Investment for Capital Investment Allowances - 2015 Data</v>
      </c>
      <c r="B2" s="265"/>
      <c r="C2" s="265"/>
      <c r="D2" s="265"/>
      <c r="E2" s="265"/>
      <c r="F2" s="265"/>
      <c r="G2" s="265"/>
      <c r="H2" s="265"/>
      <c r="I2" s="265"/>
    </row>
    <row r="3" spans="1:21" ht="19.5" customHeight="1" x14ac:dyDescent="0.3">
      <c r="A3" s="294" t="s">
        <v>137</v>
      </c>
      <c r="B3" s="294"/>
      <c r="C3" s="294"/>
      <c r="D3" s="294"/>
      <c r="E3" s="294"/>
      <c r="F3" s="294"/>
      <c r="G3" s="266"/>
      <c r="H3" s="266"/>
      <c r="I3" s="266"/>
    </row>
    <row r="4" spans="1:21" ht="19.5" customHeight="1" x14ac:dyDescent="0.3">
      <c r="A4" s="251" t="s">
        <v>1</v>
      </c>
      <c r="B4" s="252"/>
      <c r="C4" s="263">
        <f>Input!E3</f>
        <v>0</v>
      </c>
      <c r="D4" s="264"/>
      <c r="E4" s="253" t="s">
        <v>2</v>
      </c>
      <c r="F4" s="254"/>
      <c r="G4" s="263" t="str">
        <f>Input!E2</f>
        <v>Study Area Code Not Found</v>
      </c>
      <c r="H4" s="267"/>
      <c r="I4" s="268"/>
    </row>
    <row r="5" spans="1:21" ht="15" thickBot="1" x14ac:dyDescent="0.35">
      <c r="B5" s="35" t="s">
        <v>3</v>
      </c>
    </row>
    <row r="6" spans="1:21" s="125" customFormat="1" ht="15" thickBot="1" x14ac:dyDescent="0.35">
      <c r="A6" s="2" t="s">
        <v>4</v>
      </c>
      <c r="B6" s="172" t="s">
        <v>173</v>
      </c>
      <c r="I6" s="169">
        <f>'TALPI &amp; AALPI'!I50</f>
        <v>0</v>
      </c>
      <c r="J6" s="195"/>
      <c r="K6" s="195"/>
      <c r="L6" s="195"/>
      <c r="M6" s="195"/>
      <c r="N6" s="195"/>
      <c r="O6" s="195"/>
    </row>
    <row r="7" spans="1:21" s="125" customFormat="1" x14ac:dyDescent="0.3">
      <c r="A7" s="12"/>
      <c r="C7" s="257" t="s">
        <v>172</v>
      </c>
      <c r="D7" s="257"/>
      <c r="E7" s="257"/>
      <c r="F7" s="257"/>
      <c r="G7" s="257"/>
      <c r="H7" s="257"/>
      <c r="I7" s="142"/>
      <c r="J7" s="195"/>
      <c r="K7" s="195"/>
      <c r="L7" s="195"/>
      <c r="M7" s="195"/>
      <c r="N7" s="195"/>
      <c r="O7" s="195"/>
    </row>
    <row r="8" spans="1:21" s="125" customFormat="1" x14ac:dyDescent="0.3">
      <c r="A8" s="12"/>
      <c r="C8" s="86"/>
      <c r="I8" s="142"/>
      <c r="J8" s="195"/>
      <c r="K8" s="195"/>
      <c r="L8" s="195"/>
      <c r="M8" s="195"/>
      <c r="N8" s="195"/>
      <c r="O8" s="195"/>
    </row>
    <row r="9" spans="1:21" x14ac:dyDescent="0.3">
      <c r="A9" s="2" t="s">
        <v>20</v>
      </c>
      <c r="B9" s="127" t="s">
        <v>165</v>
      </c>
      <c r="I9" s="165">
        <f>SUM(Input!I7:I20)</f>
        <v>0</v>
      </c>
      <c r="J9" s="196"/>
      <c r="K9" s="196"/>
      <c r="L9" s="196"/>
      <c r="M9" s="196"/>
      <c r="N9" s="196"/>
      <c r="O9" s="196"/>
      <c r="P9" s="128"/>
      <c r="Q9" s="128"/>
      <c r="R9" s="128"/>
      <c r="S9" s="128"/>
      <c r="T9" s="128"/>
      <c r="U9" s="128"/>
    </row>
    <row r="10" spans="1:21" x14ac:dyDescent="0.3">
      <c r="A10" s="12"/>
      <c r="B10" s="127"/>
      <c r="I10" s="166"/>
      <c r="J10" s="296"/>
      <c r="K10" s="296"/>
      <c r="L10" s="296"/>
      <c r="M10" s="296"/>
      <c r="N10" s="296"/>
      <c r="O10" s="296"/>
      <c r="P10" s="20"/>
      <c r="Q10" s="52"/>
      <c r="R10" s="52"/>
      <c r="S10" s="52"/>
      <c r="T10" s="52"/>
      <c r="U10" s="128"/>
    </row>
    <row r="11" spans="1:21" x14ac:dyDescent="0.3">
      <c r="A11" s="2" t="s">
        <v>30</v>
      </c>
      <c r="B11" s="127" t="s">
        <v>166</v>
      </c>
      <c r="I11" s="165">
        <f>IF(Input!I25&gt;'Constr. Allow Adj'!I43,Input!I23,0)</f>
        <v>0</v>
      </c>
      <c r="J11" s="128"/>
      <c r="K11" s="128"/>
      <c r="L11" s="128"/>
      <c r="M11" s="128"/>
      <c r="N11" s="128"/>
      <c r="O11" s="128"/>
      <c r="P11" s="20"/>
      <c r="Q11" s="52"/>
      <c r="R11" s="52"/>
      <c r="S11" s="52"/>
      <c r="T11" s="52"/>
      <c r="U11" s="128"/>
    </row>
    <row r="12" spans="1:21" x14ac:dyDescent="0.3">
      <c r="A12" s="12"/>
      <c r="B12" s="157"/>
      <c r="I12" s="167"/>
      <c r="J12" s="128"/>
      <c r="K12" s="128"/>
      <c r="L12" s="128"/>
      <c r="M12" s="128"/>
      <c r="N12" s="128"/>
      <c r="O12" s="128"/>
      <c r="P12" s="20"/>
      <c r="Q12" s="52"/>
      <c r="R12" s="52"/>
      <c r="S12" s="52"/>
      <c r="T12" s="52"/>
      <c r="U12" s="128"/>
    </row>
    <row r="13" spans="1:21" x14ac:dyDescent="0.3">
      <c r="A13" s="2" t="s">
        <v>32</v>
      </c>
      <c r="B13" s="127" t="s">
        <v>167</v>
      </c>
      <c r="I13" s="165">
        <f>IF(Input!I28&gt;'Constr. Allow Adj'!I43,Input!I26,0)</f>
        <v>0</v>
      </c>
      <c r="J13" s="128"/>
      <c r="K13" s="128"/>
      <c r="L13" s="128"/>
      <c r="M13" s="128"/>
      <c r="N13" s="128"/>
      <c r="O13" s="128"/>
      <c r="P13" s="20"/>
      <c r="Q13" s="52"/>
      <c r="R13" s="52"/>
      <c r="S13" s="52"/>
      <c r="T13" s="52"/>
      <c r="U13" s="128"/>
    </row>
    <row r="14" spans="1:21" x14ac:dyDescent="0.3">
      <c r="A14" s="12"/>
      <c r="B14" s="127"/>
      <c r="I14" s="168"/>
      <c r="J14" s="128"/>
      <c r="K14" s="128"/>
      <c r="L14" s="128"/>
      <c r="M14" s="128"/>
      <c r="N14" s="128"/>
      <c r="O14" s="128"/>
      <c r="P14" s="20"/>
      <c r="Q14" s="52"/>
      <c r="R14" s="52"/>
      <c r="S14" s="52"/>
      <c r="T14" s="52"/>
      <c r="U14" s="128"/>
    </row>
    <row r="15" spans="1:21" x14ac:dyDescent="0.3">
      <c r="A15" s="2" t="s">
        <v>34</v>
      </c>
      <c r="B15" s="127" t="s">
        <v>168</v>
      </c>
      <c r="I15" s="165">
        <f>I9-I11-I13</f>
        <v>0</v>
      </c>
      <c r="J15" s="128"/>
      <c r="K15" s="128"/>
      <c r="L15" s="128"/>
      <c r="M15" s="128"/>
      <c r="N15" s="128"/>
      <c r="O15" s="128"/>
      <c r="P15" s="20"/>
      <c r="Q15" s="52"/>
      <c r="R15" s="52"/>
      <c r="S15" s="52"/>
      <c r="T15" s="52"/>
      <c r="U15" s="128"/>
    </row>
    <row r="16" spans="1:21" x14ac:dyDescent="0.3">
      <c r="A16" s="12"/>
      <c r="C16" s="257" t="s">
        <v>138</v>
      </c>
      <c r="D16" s="257"/>
      <c r="E16" s="257"/>
      <c r="F16" s="257"/>
      <c r="G16" s="257"/>
      <c r="H16" s="257"/>
      <c r="I16" s="167"/>
      <c r="J16" s="128"/>
      <c r="K16" s="128"/>
      <c r="L16" s="128"/>
      <c r="M16" s="128"/>
      <c r="N16" s="128"/>
      <c r="O16" s="128"/>
      <c r="P16" s="20"/>
      <c r="Q16" s="52"/>
      <c r="R16" s="52"/>
      <c r="S16" s="52"/>
      <c r="T16" s="52"/>
      <c r="U16" s="128"/>
    </row>
    <row r="17" spans="1:21" x14ac:dyDescent="0.3">
      <c r="A17" s="124"/>
      <c r="C17" s="127"/>
      <c r="I17" s="167"/>
      <c r="J17" s="128"/>
      <c r="K17" s="128"/>
      <c r="L17" s="128"/>
      <c r="M17" s="128"/>
      <c r="N17" s="128"/>
      <c r="O17" s="128"/>
      <c r="P17" s="20"/>
      <c r="Q17" s="52"/>
      <c r="R17" s="52"/>
      <c r="S17" s="52"/>
      <c r="T17" s="52"/>
      <c r="U17" s="128"/>
    </row>
    <row r="18" spans="1:21" x14ac:dyDescent="0.3">
      <c r="A18" s="2" t="s">
        <v>36</v>
      </c>
      <c r="B18" s="127" t="s">
        <v>169</v>
      </c>
      <c r="I18" s="165">
        <f>SUM(Input!I32:I45)</f>
        <v>0</v>
      </c>
      <c r="J18" s="296"/>
      <c r="K18" s="296"/>
      <c r="L18" s="296"/>
      <c r="M18" s="296"/>
      <c r="N18" s="296"/>
      <c r="O18" s="296"/>
      <c r="P18" s="20"/>
      <c r="Q18" s="52"/>
      <c r="R18" s="52"/>
      <c r="S18" s="52"/>
      <c r="T18" s="52"/>
      <c r="U18" s="128"/>
    </row>
    <row r="19" spans="1:21" ht="15" thickBot="1" x14ac:dyDescent="0.35">
      <c r="A19" s="124"/>
      <c r="J19" s="296"/>
      <c r="K19" s="296"/>
      <c r="L19" s="296"/>
      <c r="M19" s="296"/>
      <c r="N19" s="296"/>
      <c r="O19" s="296"/>
      <c r="P19" s="52"/>
      <c r="Q19" s="20"/>
      <c r="R19" s="52"/>
      <c r="S19" s="52"/>
      <c r="T19" s="52"/>
      <c r="U19" s="128"/>
    </row>
    <row r="20" spans="1:21" ht="15" thickBot="1" x14ac:dyDescent="0.35">
      <c r="A20" s="2" t="s">
        <v>38</v>
      </c>
      <c r="B20" s="127" t="s">
        <v>170</v>
      </c>
      <c r="I20" s="50">
        <f>IF((I15+I18)&gt;I6,I6,(I15+I18))</f>
        <v>0</v>
      </c>
      <c r="J20" s="296"/>
      <c r="K20" s="296"/>
      <c r="L20" s="296"/>
      <c r="M20" s="296"/>
      <c r="N20" s="296"/>
      <c r="O20" s="296"/>
      <c r="P20" s="52"/>
      <c r="Q20" s="20"/>
      <c r="R20" s="52"/>
      <c r="S20" s="52"/>
      <c r="T20" s="52"/>
      <c r="U20" s="128"/>
    </row>
    <row r="21" spans="1:21" ht="14.4" customHeight="1" x14ac:dyDescent="0.3">
      <c r="C21" s="257" t="s">
        <v>139</v>
      </c>
      <c r="D21" s="257"/>
      <c r="E21" s="257"/>
      <c r="F21" s="257"/>
      <c r="G21" s="257"/>
      <c r="H21" s="257"/>
      <c r="J21" s="296"/>
      <c r="K21" s="296"/>
      <c r="L21" s="296"/>
      <c r="M21" s="296"/>
      <c r="N21" s="296"/>
      <c r="O21" s="296"/>
      <c r="P21" s="52"/>
      <c r="Q21" s="20"/>
      <c r="R21" s="52"/>
      <c r="S21" s="52"/>
      <c r="T21" s="52"/>
      <c r="U21" s="128"/>
    </row>
    <row r="22" spans="1:21" ht="15" thickBot="1" x14ac:dyDescent="0.35">
      <c r="C22" s="129"/>
      <c r="D22" s="129"/>
      <c r="E22" s="129"/>
      <c r="F22" s="129"/>
      <c r="G22" s="129"/>
      <c r="H22" s="129"/>
      <c r="J22" s="128"/>
      <c r="K22" s="128"/>
      <c r="L22" s="128"/>
      <c r="M22" s="128"/>
      <c r="N22" s="128"/>
      <c r="O22" s="128"/>
      <c r="P22" s="52"/>
      <c r="Q22" s="128"/>
      <c r="R22" s="52"/>
      <c r="S22" s="52"/>
      <c r="T22" s="52"/>
      <c r="U22" s="128"/>
    </row>
    <row r="23" spans="1:21" ht="15" thickBot="1" x14ac:dyDescent="0.35">
      <c r="A23" s="2" t="s">
        <v>40</v>
      </c>
      <c r="B23" s="127" t="s">
        <v>171</v>
      </c>
      <c r="F23" s="129"/>
      <c r="G23" s="129"/>
      <c r="H23" s="129"/>
      <c r="I23" s="193">
        <f>IF((I15+I18)&lt;I6,0,(I15+I18-I6))</f>
        <v>0</v>
      </c>
      <c r="J23" s="176"/>
      <c r="K23" s="128"/>
      <c r="L23" s="128"/>
      <c r="M23" s="128"/>
      <c r="N23" s="128"/>
      <c r="O23" s="128"/>
      <c r="P23" s="52"/>
      <c r="Q23" s="128"/>
      <c r="R23" s="52"/>
      <c r="S23" s="52"/>
      <c r="T23" s="52"/>
      <c r="U23" s="128"/>
    </row>
    <row r="24" spans="1:21" x14ac:dyDescent="0.3">
      <c r="C24" s="297" t="s">
        <v>174</v>
      </c>
      <c r="D24" s="297"/>
      <c r="E24" s="297"/>
      <c r="F24" s="297"/>
      <c r="G24" s="297"/>
      <c r="H24" s="297"/>
      <c r="J24" s="53"/>
      <c r="K24" s="128"/>
      <c r="L24" s="128"/>
      <c r="M24" s="128"/>
      <c r="N24" s="128"/>
      <c r="O24" s="128"/>
      <c r="P24" s="52"/>
      <c r="Q24" s="128"/>
      <c r="R24" s="52"/>
      <c r="S24" s="52"/>
      <c r="T24" s="52"/>
      <c r="U24" s="128"/>
    </row>
    <row r="25" spans="1:21" x14ac:dyDescent="0.3">
      <c r="C25" s="129"/>
      <c r="D25" s="129"/>
      <c r="E25" s="129"/>
      <c r="F25" s="129"/>
      <c r="G25" s="129"/>
      <c r="H25" s="129"/>
      <c r="K25" s="54"/>
      <c r="L25" s="128"/>
      <c r="M25" s="53"/>
      <c r="N25" s="53"/>
      <c r="O25" s="55"/>
      <c r="P25" s="52"/>
      <c r="Q25" s="128"/>
      <c r="R25" s="52"/>
      <c r="S25" s="52"/>
      <c r="T25" s="52"/>
      <c r="U25" s="128"/>
    </row>
    <row r="26" spans="1:21" ht="18.75" customHeight="1" x14ac:dyDescent="0.3">
      <c r="A26" s="56"/>
      <c r="C26" s="129"/>
      <c r="D26" s="57"/>
      <c r="E26" s="57"/>
      <c r="F26" s="57"/>
      <c r="G26" s="57"/>
      <c r="H26" s="57"/>
      <c r="J26" s="128"/>
      <c r="K26" s="128"/>
      <c r="L26" s="9"/>
      <c r="M26" s="128"/>
      <c r="N26" s="128"/>
      <c r="O26" s="128"/>
      <c r="P26" s="52"/>
      <c r="Q26" s="128"/>
      <c r="R26" s="20"/>
      <c r="S26" s="20"/>
      <c r="T26" s="20"/>
      <c r="U26" s="128"/>
    </row>
    <row r="27" spans="1:21" ht="29.25" customHeight="1" x14ac:dyDescent="0.3">
      <c r="A27" s="130" t="s">
        <v>35</v>
      </c>
      <c r="B27" s="130"/>
      <c r="C27" s="130"/>
      <c r="D27" s="130"/>
      <c r="E27" s="130"/>
      <c r="F27" s="130"/>
      <c r="G27" s="130"/>
      <c r="H27" s="130"/>
      <c r="I27" s="130"/>
      <c r="J27" s="128"/>
      <c r="K27" s="128"/>
      <c r="L27" s="9"/>
      <c r="M27" s="128"/>
      <c r="N27" s="128"/>
      <c r="O27" s="128"/>
      <c r="P27" s="52"/>
      <c r="Q27" s="128"/>
      <c r="R27" s="20"/>
      <c r="S27" s="20"/>
      <c r="T27" s="20"/>
      <c r="U27" s="128"/>
    </row>
    <row r="28" spans="1:21" x14ac:dyDescent="0.3">
      <c r="J28" s="128"/>
      <c r="K28" s="128"/>
      <c r="L28" s="9"/>
      <c r="M28" s="128"/>
      <c r="N28" s="128"/>
      <c r="O28" s="128"/>
      <c r="P28" s="52"/>
      <c r="Q28" s="128"/>
      <c r="R28" s="20"/>
      <c r="S28" s="20"/>
      <c r="T28" s="20"/>
      <c r="U28" s="128"/>
    </row>
    <row r="29" spans="1:21" x14ac:dyDescent="0.3">
      <c r="J29" s="128"/>
      <c r="K29" s="128"/>
      <c r="L29" s="128"/>
      <c r="M29" s="128"/>
      <c r="N29" s="128"/>
      <c r="O29" s="128"/>
      <c r="P29" s="20"/>
      <c r="Q29" s="128"/>
      <c r="R29" s="55"/>
      <c r="S29" s="55"/>
      <c r="T29" s="55"/>
      <c r="U29" s="128"/>
    </row>
    <row r="30" spans="1:21" x14ac:dyDescent="0.3">
      <c r="J30" s="128"/>
      <c r="K30" s="53"/>
      <c r="L30" s="53"/>
      <c r="M30" s="53"/>
      <c r="N30" s="53"/>
      <c r="O30" s="128"/>
      <c r="P30" s="20"/>
      <c r="Q30" s="128"/>
      <c r="R30" s="55"/>
      <c r="S30" s="55"/>
      <c r="T30" s="55"/>
      <c r="U30" s="128"/>
    </row>
    <row r="31" spans="1:21" x14ac:dyDescent="0.3">
      <c r="J31" s="293"/>
      <c r="K31" s="293"/>
      <c r="L31" s="293"/>
      <c r="M31" s="293"/>
      <c r="N31" s="293"/>
      <c r="O31" s="293"/>
      <c r="P31" s="58"/>
      <c r="Q31" s="58"/>
      <c r="R31" s="58"/>
      <c r="S31" s="58"/>
      <c r="T31" s="58"/>
      <c r="U31" s="53"/>
    </row>
    <row r="32" spans="1:21" x14ac:dyDescent="0.3">
      <c r="J32" s="295"/>
      <c r="K32" s="295"/>
      <c r="L32" s="295"/>
      <c r="M32" s="295"/>
      <c r="N32" s="295"/>
      <c r="O32" s="295"/>
      <c r="P32" s="128"/>
      <c r="Q32" s="128"/>
      <c r="R32" s="128"/>
      <c r="S32" s="128"/>
      <c r="T32" s="128"/>
      <c r="U32" s="128"/>
    </row>
    <row r="33" spans="10:21" x14ac:dyDescent="0.3"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</row>
    <row r="34" spans="10:21" x14ac:dyDescent="0.3"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</row>
    <row r="35" spans="10:21" x14ac:dyDescent="0.3"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</row>
    <row r="36" spans="10:21" x14ac:dyDescent="0.3"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</row>
  </sheetData>
  <mergeCells count="18">
    <mergeCell ref="A1:I1"/>
    <mergeCell ref="A2:I2"/>
    <mergeCell ref="A3:I3"/>
    <mergeCell ref="A4:B4"/>
    <mergeCell ref="E4:F4"/>
    <mergeCell ref="G4:I4"/>
    <mergeCell ref="C4:D4"/>
    <mergeCell ref="J31:O31"/>
    <mergeCell ref="J32:O32"/>
    <mergeCell ref="C16:H16"/>
    <mergeCell ref="C7:H7"/>
    <mergeCell ref="J20:O20"/>
    <mergeCell ref="C21:H21"/>
    <mergeCell ref="J21:O21"/>
    <mergeCell ref="C24:H24"/>
    <mergeCell ref="J10:O10"/>
    <mergeCell ref="J18:O18"/>
    <mergeCell ref="J19:O19"/>
  </mergeCells>
  <printOptions horizontalCentered="1"/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3361"/>
  <sheetViews>
    <sheetView zoomScale="90" zoomScaleNormal="90" workbookViewId="0"/>
  </sheetViews>
  <sheetFormatPr defaultColWidth="8.88671875" defaultRowHeight="14.4" x14ac:dyDescent="0.3"/>
  <cols>
    <col min="1" max="1" width="8" style="34" customWidth="1"/>
    <col min="2" max="2" width="24.6640625" style="84" customWidth="1"/>
    <col min="3" max="3" width="20.33203125" style="84" customWidth="1"/>
    <col min="4" max="4" width="16.6640625" style="84" customWidth="1"/>
    <col min="5" max="5" width="30.33203125" style="84" customWidth="1"/>
    <col min="6" max="6" width="25.109375" style="84" customWidth="1"/>
    <col min="7" max="7" width="25" style="84" customWidth="1"/>
    <col min="8" max="8" width="19.6640625" style="84" customWidth="1"/>
    <col min="9" max="9" width="18.33203125" style="84" customWidth="1"/>
    <col min="10" max="10" width="16.33203125" style="84" customWidth="1"/>
    <col min="11" max="11" width="18.5546875" style="84" customWidth="1"/>
    <col min="12" max="12" width="17.88671875" style="84" customWidth="1"/>
    <col min="13" max="13" width="18.6640625" style="84" customWidth="1"/>
    <col min="14" max="14" width="14.88671875" style="1" customWidth="1"/>
    <col min="15" max="15" width="48.88671875" style="84" bestFit="1" customWidth="1"/>
    <col min="16" max="16" width="13.88671875" style="84" customWidth="1"/>
    <col min="17" max="17" width="8.88671875" style="84"/>
    <col min="18" max="18" width="11" style="84" customWidth="1"/>
    <col min="19" max="16384" width="8.88671875" style="84"/>
  </cols>
  <sheetData>
    <row r="1" spans="2:14" ht="15.6" x14ac:dyDescent="0.3">
      <c r="B1" s="298" t="s">
        <v>42</v>
      </c>
      <c r="C1" s="250"/>
      <c r="D1" s="250"/>
      <c r="E1" s="250"/>
      <c r="F1" s="250"/>
    </row>
    <row r="2" spans="2:14" ht="15.6" x14ac:dyDescent="0.3">
      <c r="B2" s="298" t="s">
        <v>43</v>
      </c>
      <c r="C2" s="250"/>
      <c r="D2" s="250"/>
      <c r="E2" s="250"/>
      <c r="F2" s="250"/>
    </row>
    <row r="3" spans="2:14" ht="15.75" customHeight="1" x14ac:dyDescent="0.3">
      <c r="B3" s="35" t="s">
        <v>3</v>
      </c>
      <c r="G3" s="4"/>
    </row>
    <row r="4" spans="2:14" ht="15" thickBot="1" x14ac:dyDescent="0.35">
      <c r="B4" s="36" t="s">
        <v>44</v>
      </c>
      <c r="C4" s="36" t="s">
        <v>45</v>
      </c>
      <c r="D4" s="37"/>
      <c r="F4" s="4"/>
      <c r="H4" s="1"/>
      <c r="N4" s="84"/>
    </row>
    <row r="5" spans="2:14" ht="15.6" thickTop="1" x14ac:dyDescent="0.35">
      <c r="B5" s="38">
        <v>1965</v>
      </c>
      <c r="C5" s="39">
        <v>18.744</v>
      </c>
      <c r="F5" s="40"/>
      <c r="H5" s="1"/>
      <c r="N5" s="84"/>
    </row>
    <row r="6" spans="2:14" ht="15" x14ac:dyDescent="0.35">
      <c r="B6" s="38">
        <f>+B5+1</f>
        <v>1966</v>
      </c>
      <c r="C6" s="39">
        <v>19.271000000000001</v>
      </c>
      <c r="D6" s="42"/>
      <c r="F6" s="190" t="s">
        <v>59</v>
      </c>
      <c r="G6" s="170"/>
      <c r="H6" s="1"/>
      <c r="I6" s="187">
        <v>4000000</v>
      </c>
      <c r="N6" s="84"/>
    </row>
    <row r="7" spans="2:14" ht="15" x14ac:dyDescent="0.35">
      <c r="B7" s="38">
        <f t="shared" ref="B7:B55" si="0">+B6+1</f>
        <v>1967</v>
      </c>
      <c r="C7" s="39">
        <v>19.831</v>
      </c>
      <c r="D7" s="42"/>
      <c r="F7" s="190"/>
      <c r="H7" s="1"/>
      <c r="N7" s="84"/>
    </row>
    <row r="8" spans="2:14" ht="15" x14ac:dyDescent="0.35">
      <c r="B8" s="38">
        <f t="shared" si="0"/>
        <v>1968</v>
      </c>
      <c r="C8" s="39">
        <v>20.673999999999999</v>
      </c>
      <c r="D8" s="42"/>
      <c r="F8" s="170" t="s">
        <v>62</v>
      </c>
      <c r="H8" s="1"/>
      <c r="I8" s="187">
        <v>10000</v>
      </c>
      <c r="N8" s="84"/>
    </row>
    <row r="9" spans="2:14" ht="15" x14ac:dyDescent="0.35">
      <c r="B9" s="38">
        <f t="shared" si="0"/>
        <v>1969</v>
      </c>
      <c r="C9" s="39">
        <v>21.690999999999999</v>
      </c>
      <c r="D9" s="42"/>
      <c r="F9" s="40"/>
      <c r="H9" s="1"/>
      <c r="N9" s="84"/>
    </row>
    <row r="10" spans="2:14" ht="15" x14ac:dyDescent="0.35">
      <c r="B10" s="38">
        <f t="shared" si="0"/>
        <v>1970</v>
      </c>
      <c r="C10" s="39">
        <v>22.835999999999999</v>
      </c>
      <c r="D10" s="42"/>
      <c r="F10" s="171" t="s">
        <v>164</v>
      </c>
      <c r="H10" s="1"/>
      <c r="I10" s="188">
        <f>+I19/I18</f>
        <v>4562.5445476929544</v>
      </c>
      <c r="J10" s="190"/>
      <c r="N10" s="84"/>
    </row>
    <row r="11" spans="2:14" ht="15" x14ac:dyDescent="0.35">
      <c r="B11" s="38">
        <f t="shared" si="0"/>
        <v>1971</v>
      </c>
      <c r="C11" s="39">
        <v>23.995999999999999</v>
      </c>
      <c r="D11" s="42"/>
      <c r="F11" s="40"/>
      <c r="H11" s="1"/>
      <c r="N11" s="84"/>
    </row>
    <row r="12" spans="2:14" ht="15" x14ac:dyDescent="0.35">
      <c r="B12" s="38">
        <f t="shared" si="0"/>
        <v>1972</v>
      </c>
      <c r="C12" s="39">
        <v>25.035</v>
      </c>
      <c r="D12" s="42"/>
      <c r="F12" s="190" t="s">
        <v>153</v>
      </c>
      <c r="H12" s="1"/>
      <c r="I12" s="179">
        <f>ROUND(F2262,4)</f>
        <v>0.74390000000000001</v>
      </c>
      <c r="N12" s="84"/>
    </row>
    <row r="13" spans="2:14" ht="15" x14ac:dyDescent="0.35">
      <c r="B13" s="38">
        <f t="shared" si="0"/>
        <v>1973</v>
      </c>
      <c r="C13" s="39">
        <v>26.396000000000001</v>
      </c>
      <c r="F13" s="40"/>
      <c r="G13" s="190"/>
      <c r="H13" s="1"/>
      <c r="I13" s="190"/>
      <c r="N13" s="84"/>
    </row>
    <row r="14" spans="2:14" ht="15" x14ac:dyDescent="0.35">
      <c r="B14" s="38">
        <f t="shared" si="0"/>
        <v>1974</v>
      </c>
      <c r="C14" s="39">
        <v>28.76</v>
      </c>
      <c r="F14" s="211" t="s">
        <v>186</v>
      </c>
      <c r="H14" s="1"/>
      <c r="I14" s="47">
        <f>VLOOKUP(2015,$B$5:$C$95,2,FALSE)</f>
        <v>109.77500000000001</v>
      </c>
      <c r="N14" s="84"/>
    </row>
    <row r="15" spans="2:14" ht="15" x14ac:dyDescent="0.35">
      <c r="B15" s="38">
        <f t="shared" si="0"/>
        <v>1975</v>
      </c>
      <c r="C15" s="39">
        <v>31.431000000000001</v>
      </c>
      <c r="F15" s="211"/>
      <c r="N15" s="84"/>
    </row>
    <row r="16" spans="2:14" ht="15" x14ac:dyDescent="0.35">
      <c r="B16" s="38">
        <f t="shared" si="0"/>
        <v>1976</v>
      </c>
      <c r="C16" s="39">
        <v>33.156999999999996</v>
      </c>
      <c r="F16" s="211" t="s">
        <v>187</v>
      </c>
      <c r="H16" s="1"/>
      <c r="I16" s="47">
        <f>VLOOKUP(Input!E4,$B$5:$C$95,2,FALSE)</f>
        <v>109.77500000000001</v>
      </c>
      <c r="N16" s="84"/>
    </row>
    <row r="17" spans="2:14" x14ac:dyDescent="0.3">
      <c r="B17" s="38">
        <f t="shared" si="0"/>
        <v>1977</v>
      </c>
      <c r="C17" s="41">
        <v>35.209000000000003</v>
      </c>
      <c r="F17" s="211"/>
      <c r="H17" s="1"/>
      <c r="N17" s="84"/>
    </row>
    <row r="18" spans="2:14" x14ac:dyDescent="0.3">
      <c r="B18" s="38">
        <f t="shared" si="0"/>
        <v>1978</v>
      </c>
      <c r="C18" s="41">
        <v>37.68</v>
      </c>
      <c r="F18" s="211" t="s">
        <v>2086</v>
      </c>
      <c r="H18" s="1"/>
      <c r="I18" s="212">
        <v>5341051</v>
      </c>
      <c r="K18" s="238"/>
      <c r="N18" s="84"/>
    </row>
    <row r="19" spans="2:14" x14ac:dyDescent="0.3">
      <c r="B19" s="38">
        <f t="shared" si="0"/>
        <v>1979</v>
      </c>
      <c r="C19" s="41">
        <v>40.79</v>
      </c>
      <c r="F19" s="211" t="s">
        <v>135</v>
      </c>
      <c r="H19" s="1"/>
      <c r="I19" s="213">
        <v>24368783119</v>
      </c>
      <c r="N19" s="84"/>
    </row>
    <row r="20" spans="2:14" x14ac:dyDescent="0.3">
      <c r="B20" s="38">
        <f t="shared" si="0"/>
        <v>1980</v>
      </c>
      <c r="C20" s="41">
        <v>44.48</v>
      </c>
      <c r="F20" s="216" t="s">
        <v>164</v>
      </c>
      <c r="I20" s="217">
        <f>+I19/I18</f>
        <v>4562.5445476929544</v>
      </c>
      <c r="N20" s="84"/>
    </row>
    <row r="21" spans="2:14" x14ac:dyDescent="0.3">
      <c r="B21" s="38">
        <f t="shared" si="0"/>
        <v>1981</v>
      </c>
      <c r="C21" s="41">
        <v>48.658000000000001</v>
      </c>
      <c r="N21" s="84"/>
    </row>
    <row r="22" spans="2:14" x14ac:dyDescent="0.3">
      <c r="B22" s="38">
        <f t="shared" si="0"/>
        <v>1982</v>
      </c>
      <c r="C22" s="41">
        <v>51.624000000000002</v>
      </c>
      <c r="N22" s="84"/>
    </row>
    <row r="23" spans="2:14" x14ac:dyDescent="0.3">
      <c r="B23" s="38">
        <f t="shared" si="0"/>
        <v>1983</v>
      </c>
      <c r="C23" s="41">
        <v>53.658000000000001</v>
      </c>
      <c r="F23" s="211"/>
      <c r="H23" s="1"/>
      <c r="N23" s="84"/>
    </row>
    <row r="24" spans="2:14" x14ac:dyDescent="0.3">
      <c r="B24" s="38">
        <f t="shared" si="0"/>
        <v>1984</v>
      </c>
      <c r="C24" s="41">
        <v>55.564</v>
      </c>
      <c r="F24"/>
      <c r="G24"/>
      <c r="H24"/>
      <c r="I24"/>
      <c r="J24"/>
      <c r="N24" s="84"/>
    </row>
    <row r="25" spans="2:14" x14ac:dyDescent="0.3">
      <c r="B25" s="38">
        <f t="shared" si="0"/>
        <v>1985</v>
      </c>
      <c r="C25" s="41">
        <v>57.341000000000001</v>
      </c>
      <c r="F25"/>
      <c r="G25"/>
      <c r="H25"/>
      <c r="I25"/>
      <c r="J25"/>
      <c r="N25" s="84"/>
    </row>
    <row r="26" spans="2:14" x14ac:dyDescent="0.3">
      <c r="B26" s="38">
        <f t="shared" si="0"/>
        <v>1986</v>
      </c>
      <c r="C26" s="41">
        <v>58.503999999999998</v>
      </c>
      <c r="F26"/>
      <c r="G26"/>
      <c r="H26"/>
      <c r="I26"/>
      <c r="J26"/>
      <c r="N26" s="84"/>
    </row>
    <row r="27" spans="2:14" x14ac:dyDescent="0.3">
      <c r="B27" s="38">
        <f t="shared" si="0"/>
        <v>1987</v>
      </c>
      <c r="C27" s="41">
        <v>59.935000000000002</v>
      </c>
      <c r="F27"/>
      <c r="G27"/>
      <c r="H27"/>
      <c r="I27"/>
      <c r="J27"/>
      <c r="N27" s="84"/>
    </row>
    <row r="28" spans="2:14" x14ac:dyDescent="0.3">
      <c r="B28" s="38">
        <f t="shared" si="0"/>
        <v>1988</v>
      </c>
      <c r="C28" s="41">
        <v>62.036000000000001</v>
      </c>
      <c r="F28"/>
      <c r="G28"/>
      <c r="H28"/>
      <c r="I28"/>
      <c r="J28"/>
      <c r="N28" s="84"/>
    </row>
    <row r="29" spans="2:14" x14ac:dyDescent="0.3">
      <c r="B29" s="38">
        <f t="shared" si="0"/>
        <v>1989</v>
      </c>
      <c r="C29" s="41">
        <v>64.447999999999993</v>
      </c>
      <c r="F29"/>
      <c r="G29"/>
      <c r="H29"/>
      <c r="I29"/>
      <c r="J29"/>
      <c r="N29" s="84"/>
    </row>
    <row r="30" spans="2:14" x14ac:dyDescent="0.3">
      <c r="B30" s="38">
        <f t="shared" si="0"/>
        <v>1990</v>
      </c>
      <c r="C30" s="41">
        <v>66.840999999999994</v>
      </c>
      <c r="D30" s="44"/>
      <c r="E30" s="44"/>
      <c r="F30" s="40"/>
      <c r="H30" s="1"/>
      <c r="N30" s="84"/>
    </row>
    <row r="31" spans="2:14" x14ac:dyDescent="0.3">
      <c r="B31" s="38">
        <f t="shared" si="0"/>
        <v>1991</v>
      </c>
      <c r="C31" s="41">
        <v>69.057000000000002</v>
      </c>
      <c r="F31" s="40"/>
      <c r="H31" s="1"/>
      <c r="N31" s="84"/>
    </row>
    <row r="32" spans="2:14" x14ac:dyDescent="0.3">
      <c r="B32" s="38">
        <f t="shared" si="0"/>
        <v>1992</v>
      </c>
      <c r="C32" s="41">
        <v>70.632000000000005</v>
      </c>
      <c r="F32" s="40"/>
      <c r="H32" s="1"/>
      <c r="N32" s="84"/>
    </row>
    <row r="33" spans="2:14" x14ac:dyDescent="0.3">
      <c r="B33" s="38">
        <f t="shared" si="0"/>
        <v>1993</v>
      </c>
      <c r="C33" s="41">
        <v>72.314999999999998</v>
      </c>
      <c r="F33" s="40"/>
      <c r="H33" s="1"/>
      <c r="N33" s="84"/>
    </row>
    <row r="34" spans="2:14" x14ac:dyDescent="0.3">
      <c r="B34" s="38">
        <f t="shared" si="0"/>
        <v>1994</v>
      </c>
      <c r="C34" s="41">
        <v>73.850999999999999</v>
      </c>
      <c r="F34" s="40"/>
      <c r="H34" s="1"/>
      <c r="N34" s="84"/>
    </row>
    <row r="35" spans="2:14" x14ac:dyDescent="0.3">
      <c r="B35" s="38">
        <f t="shared" si="0"/>
        <v>1995</v>
      </c>
      <c r="C35" s="41">
        <v>75.393000000000001</v>
      </c>
      <c r="F35" s="40"/>
      <c r="H35" s="1"/>
      <c r="N35" s="84"/>
    </row>
    <row r="36" spans="2:14" x14ac:dyDescent="0.3">
      <c r="B36" s="38">
        <f t="shared" si="0"/>
        <v>1996</v>
      </c>
      <c r="C36" s="41">
        <v>76.766999999999996</v>
      </c>
      <c r="F36" s="40"/>
      <c r="H36" s="1"/>
      <c r="N36" s="84"/>
    </row>
    <row r="37" spans="2:14" x14ac:dyDescent="0.3">
      <c r="B37" s="38">
        <f t="shared" si="0"/>
        <v>1997</v>
      </c>
      <c r="C37" s="41">
        <v>78.087999999999994</v>
      </c>
      <c r="F37" s="40"/>
      <c r="G37" s="45"/>
      <c r="H37" s="46"/>
      <c r="N37" s="84"/>
    </row>
    <row r="38" spans="2:14" x14ac:dyDescent="0.3">
      <c r="B38" s="38">
        <f t="shared" si="0"/>
        <v>1998</v>
      </c>
      <c r="C38" s="41">
        <v>78.935000000000002</v>
      </c>
      <c r="F38" s="40" t="s">
        <v>35</v>
      </c>
      <c r="H38" s="1"/>
      <c r="N38" s="84"/>
    </row>
    <row r="39" spans="2:14" x14ac:dyDescent="0.3">
      <c r="B39" s="38">
        <f t="shared" si="0"/>
        <v>1999</v>
      </c>
      <c r="C39" s="41">
        <v>80.064999999999998</v>
      </c>
      <c r="H39" s="1"/>
      <c r="N39" s="84"/>
    </row>
    <row r="40" spans="2:14" x14ac:dyDescent="0.3">
      <c r="B40" s="38">
        <f t="shared" si="0"/>
        <v>2000</v>
      </c>
      <c r="C40" s="41">
        <v>81.89</v>
      </c>
      <c r="N40" s="84"/>
    </row>
    <row r="41" spans="2:14" x14ac:dyDescent="0.3">
      <c r="B41" s="38">
        <f t="shared" si="0"/>
        <v>2001</v>
      </c>
      <c r="C41" s="43">
        <v>83.754999999999995</v>
      </c>
      <c r="N41" s="84"/>
    </row>
    <row r="42" spans="2:14" x14ac:dyDescent="0.3">
      <c r="B42" s="38">
        <f t="shared" si="0"/>
        <v>2002</v>
      </c>
      <c r="C42" s="41">
        <v>85.04</v>
      </c>
    </row>
    <row r="43" spans="2:14" x14ac:dyDescent="0.3">
      <c r="B43" s="38">
        <f t="shared" si="0"/>
        <v>2003</v>
      </c>
      <c r="C43" s="41">
        <v>86.734999999999999</v>
      </c>
    </row>
    <row r="44" spans="2:14" x14ac:dyDescent="0.3">
      <c r="B44" s="38">
        <f t="shared" si="0"/>
        <v>2004</v>
      </c>
      <c r="C44" s="41">
        <v>89.117999999999995</v>
      </c>
    </row>
    <row r="45" spans="2:14" x14ac:dyDescent="0.3">
      <c r="B45" s="38">
        <f t="shared" si="0"/>
        <v>2005</v>
      </c>
      <c r="C45" s="41">
        <v>91.984999999999999</v>
      </c>
    </row>
    <row r="46" spans="2:14" x14ac:dyDescent="0.3">
      <c r="B46" s="38">
        <f t="shared" si="0"/>
        <v>2006</v>
      </c>
      <c r="C46" s="41">
        <v>94.811999999999998</v>
      </c>
    </row>
    <row r="47" spans="2:14" x14ac:dyDescent="0.3">
      <c r="B47" s="38">
        <f t="shared" si="0"/>
        <v>2007</v>
      </c>
      <c r="C47" s="41">
        <v>97.34</v>
      </c>
    </row>
    <row r="48" spans="2:14" x14ac:dyDescent="0.3">
      <c r="B48" s="38">
        <f t="shared" si="0"/>
        <v>2008</v>
      </c>
      <c r="C48" s="41">
        <v>99.218000000000004</v>
      </c>
    </row>
    <row r="49" spans="1:9" x14ac:dyDescent="0.3">
      <c r="B49" s="38">
        <f t="shared" si="0"/>
        <v>2009</v>
      </c>
      <c r="C49" s="41">
        <v>100</v>
      </c>
    </row>
    <row r="50" spans="1:9" x14ac:dyDescent="0.3">
      <c r="B50" s="38">
        <f t="shared" si="0"/>
        <v>2010</v>
      </c>
      <c r="C50" s="41">
        <v>101.226</v>
      </c>
    </row>
    <row r="51" spans="1:9" x14ac:dyDescent="0.3">
      <c r="B51" s="38">
        <f t="shared" si="0"/>
        <v>2011</v>
      </c>
      <c r="C51" s="41">
        <v>103.315</v>
      </c>
    </row>
    <row r="52" spans="1:9" x14ac:dyDescent="0.3">
      <c r="B52" s="38">
        <f t="shared" si="0"/>
        <v>2012</v>
      </c>
      <c r="C52" s="41">
        <v>105.22</v>
      </c>
    </row>
    <row r="53" spans="1:9" x14ac:dyDescent="0.3">
      <c r="B53" s="38">
        <f t="shared" si="0"/>
        <v>2013</v>
      </c>
      <c r="C53" s="41">
        <v>106.935</v>
      </c>
    </row>
    <row r="54" spans="1:9" x14ac:dyDescent="0.3">
      <c r="B54" s="38">
        <f t="shared" si="0"/>
        <v>2014</v>
      </c>
      <c r="C54" s="41">
        <v>108.694</v>
      </c>
    </row>
    <row r="55" spans="1:9" x14ac:dyDescent="0.3">
      <c r="B55" s="38">
        <f t="shared" si="0"/>
        <v>2015</v>
      </c>
      <c r="C55" s="41">
        <v>109.77500000000001</v>
      </c>
    </row>
    <row r="56" spans="1:9" x14ac:dyDescent="0.3">
      <c r="C56" s="47"/>
    </row>
    <row r="58" spans="1:9" x14ac:dyDescent="0.3">
      <c r="A58" s="197" t="s">
        <v>192</v>
      </c>
      <c r="B58" s="197"/>
      <c r="C58" s="198"/>
      <c r="D58" s="197"/>
      <c r="E58" s="197"/>
      <c r="F58" s="197"/>
      <c r="G58" s="197"/>
      <c r="H58" s="197"/>
      <c r="I58" s="197"/>
    </row>
    <row r="59" spans="1:9" x14ac:dyDescent="0.3">
      <c r="A59" s="197" t="s">
        <v>193</v>
      </c>
      <c r="B59" s="197"/>
      <c r="C59" s="197"/>
      <c r="D59" s="197"/>
      <c r="E59" s="197"/>
      <c r="F59" s="197"/>
      <c r="G59" s="197"/>
      <c r="H59" s="197"/>
      <c r="I59" s="197"/>
    </row>
    <row r="60" spans="1:9" x14ac:dyDescent="0.3">
      <c r="A60" s="197" t="s">
        <v>194</v>
      </c>
      <c r="B60" s="197"/>
      <c r="C60" s="197"/>
      <c r="D60" s="197"/>
      <c r="E60" s="197"/>
      <c r="F60" s="197"/>
      <c r="G60" s="197"/>
      <c r="H60" s="197"/>
      <c r="I60" s="197"/>
    </row>
    <row r="61" spans="1:9" x14ac:dyDescent="0.3">
      <c r="A61" s="197" t="s">
        <v>195</v>
      </c>
      <c r="B61" s="197"/>
      <c r="C61" s="197"/>
      <c r="D61" s="197"/>
      <c r="E61" s="197"/>
      <c r="F61" s="197"/>
      <c r="G61" s="197"/>
      <c r="H61" s="197"/>
      <c r="I61" s="197"/>
    </row>
    <row r="62" spans="1:9" x14ac:dyDescent="0.3">
      <c r="A62" s="34" t="s">
        <v>196</v>
      </c>
      <c r="B62" s="84" t="s">
        <v>197</v>
      </c>
      <c r="C62" s="84" t="s">
        <v>198</v>
      </c>
      <c r="D62" s="84" t="s">
        <v>199</v>
      </c>
      <c r="E62" s="84" t="s">
        <v>200</v>
      </c>
    </row>
    <row r="63" spans="1:9" x14ac:dyDescent="0.3">
      <c r="A63" s="34" t="s">
        <v>201</v>
      </c>
      <c r="B63" s="84" t="s">
        <v>201</v>
      </c>
      <c r="C63" s="84" t="s">
        <v>201</v>
      </c>
      <c r="D63" s="84" t="s">
        <v>201</v>
      </c>
      <c r="E63" s="84">
        <v>6489273</v>
      </c>
    </row>
    <row r="64" spans="1:9" x14ac:dyDescent="0.3">
      <c r="A64" s="34" t="s">
        <v>202</v>
      </c>
      <c r="B64" s="84" t="s">
        <v>202</v>
      </c>
      <c r="C64" s="84" t="s">
        <v>202</v>
      </c>
      <c r="D64" s="84" t="s">
        <v>202</v>
      </c>
      <c r="E64" s="84">
        <v>6489273</v>
      </c>
    </row>
    <row r="65" spans="1:5" x14ac:dyDescent="0.3">
      <c r="A65" s="34" t="s">
        <v>203</v>
      </c>
      <c r="B65" s="84" t="s">
        <v>203</v>
      </c>
      <c r="C65" s="84" t="s">
        <v>203</v>
      </c>
      <c r="D65" s="84" t="s">
        <v>203</v>
      </c>
      <c r="E65" s="84">
        <v>6489273</v>
      </c>
    </row>
    <row r="67" spans="1:5" x14ac:dyDescent="0.3">
      <c r="A67" s="34" t="s">
        <v>204</v>
      </c>
      <c r="B67" s="84" t="s">
        <v>205</v>
      </c>
      <c r="C67" s="84" t="s">
        <v>206</v>
      </c>
      <c r="D67" s="84">
        <v>100002</v>
      </c>
      <c r="E67" s="84">
        <v>8690</v>
      </c>
    </row>
    <row r="68" spans="1:5" x14ac:dyDescent="0.3">
      <c r="A68" s="34" t="s">
        <v>204</v>
      </c>
      <c r="B68" s="84" t="s">
        <v>207</v>
      </c>
      <c r="C68" s="84" t="s">
        <v>208</v>
      </c>
      <c r="D68" s="84">
        <v>100003</v>
      </c>
      <c r="E68" s="84">
        <v>14385</v>
      </c>
    </row>
    <row r="69" spans="1:5" x14ac:dyDescent="0.3">
      <c r="A69" s="34" t="s">
        <v>204</v>
      </c>
      <c r="B69" s="84" t="s">
        <v>209</v>
      </c>
      <c r="C69" s="84" t="s">
        <v>210</v>
      </c>
      <c r="D69" s="84">
        <v>100005</v>
      </c>
      <c r="E69" s="84">
        <v>1070</v>
      </c>
    </row>
    <row r="70" spans="1:5" x14ac:dyDescent="0.3">
      <c r="A70" s="34" t="s">
        <v>204</v>
      </c>
      <c r="B70" s="84" t="s">
        <v>209</v>
      </c>
      <c r="C70" s="84" t="s">
        <v>211</v>
      </c>
      <c r="D70" s="84">
        <v>100007</v>
      </c>
      <c r="E70" s="84">
        <v>917</v>
      </c>
    </row>
    <row r="71" spans="1:5" x14ac:dyDescent="0.3">
      <c r="A71" s="34" t="s">
        <v>204</v>
      </c>
      <c r="B71" s="84" t="s">
        <v>209</v>
      </c>
      <c r="C71" s="84" t="s">
        <v>212</v>
      </c>
      <c r="D71" s="84">
        <v>100010</v>
      </c>
      <c r="E71" s="84">
        <v>3667</v>
      </c>
    </row>
    <row r="72" spans="1:5" x14ac:dyDescent="0.3">
      <c r="A72" s="34" t="s">
        <v>204</v>
      </c>
      <c r="B72" s="84" t="s">
        <v>209</v>
      </c>
      <c r="C72" s="84" t="s">
        <v>213</v>
      </c>
      <c r="D72" s="84">
        <v>100011</v>
      </c>
      <c r="E72" s="84">
        <v>5207</v>
      </c>
    </row>
    <row r="73" spans="1:5" x14ac:dyDescent="0.3">
      <c r="A73" s="34" t="s">
        <v>204</v>
      </c>
      <c r="B73" s="84" t="s">
        <v>205</v>
      </c>
      <c r="C73" s="84" t="s">
        <v>214</v>
      </c>
      <c r="D73" s="84">
        <v>100019</v>
      </c>
      <c r="E73" s="84">
        <v>7006</v>
      </c>
    </row>
    <row r="74" spans="1:5" x14ac:dyDescent="0.3">
      <c r="A74" s="34" t="s">
        <v>204</v>
      </c>
      <c r="B74" s="84" t="s">
        <v>215</v>
      </c>
      <c r="C74" s="84" t="s">
        <v>216</v>
      </c>
      <c r="D74" s="84">
        <v>100020</v>
      </c>
      <c r="E74" s="84">
        <v>7623</v>
      </c>
    </row>
    <row r="75" spans="1:5" x14ac:dyDescent="0.3">
      <c r="A75" s="34" t="s">
        <v>204</v>
      </c>
      <c r="B75" s="84" t="s">
        <v>215</v>
      </c>
      <c r="C75" s="84" t="s">
        <v>217</v>
      </c>
      <c r="D75" s="84">
        <v>100022</v>
      </c>
      <c r="E75" s="84">
        <v>10084</v>
      </c>
    </row>
    <row r="76" spans="1:5" x14ac:dyDescent="0.3">
      <c r="A76" s="34" t="s">
        <v>204</v>
      </c>
      <c r="B76" s="84" t="s">
        <v>209</v>
      </c>
      <c r="C76" s="84" t="s">
        <v>218</v>
      </c>
      <c r="D76" s="84">
        <v>100024</v>
      </c>
      <c r="E76" s="84">
        <v>16510</v>
      </c>
    </row>
    <row r="77" spans="1:5" x14ac:dyDescent="0.3">
      <c r="A77" s="34" t="s">
        <v>204</v>
      </c>
      <c r="B77" s="84" t="s">
        <v>219</v>
      </c>
      <c r="C77" s="84" t="s">
        <v>220</v>
      </c>
      <c r="D77" s="84">
        <v>100027</v>
      </c>
      <c r="E77" s="84">
        <v>3149</v>
      </c>
    </row>
    <row r="78" spans="1:5" x14ac:dyDescent="0.3">
      <c r="A78" s="34" t="s">
        <v>204</v>
      </c>
      <c r="B78" s="84" t="s">
        <v>221</v>
      </c>
      <c r="C78" s="84" t="s">
        <v>222</v>
      </c>
      <c r="D78" s="84">
        <v>100029</v>
      </c>
      <c r="E78" s="84">
        <v>5467</v>
      </c>
    </row>
    <row r="79" spans="1:5" x14ac:dyDescent="0.3">
      <c r="A79" s="34" t="s">
        <v>204</v>
      </c>
      <c r="B79" s="84" t="s">
        <v>209</v>
      </c>
      <c r="C79" s="84" t="s">
        <v>223</v>
      </c>
      <c r="D79" s="84">
        <v>100031</v>
      </c>
      <c r="E79" s="84">
        <v>1946</v>
      </c>
    </row>
    <row r="80" spans="1:5" x14ac:dyDescent="0.3">
      <c r="A80" s="34" t="s">
        <v>204</v>
      </c>
      <c r="B80" s="84" t="s">
        <v>209</v>
      </c>
      <c r="C80" s="84" t="s">
        <v>224</v>
      </c>
      <c r="D80" s="84">
        <v>100034</v>
      </c>
      <c r="E80" s="84">
        <v>2999</v>
      </c>
    </row>
    <row r="81" spans="1:5" x14ac:dyDescent="0.3">
      <c r="A81" s="34" t="s">
        <v>204</v>
      </c>
      <c r="B81" s="84" t="s">
        <v>215</v>
      </c>
      <c r="C81" s="84" t="s">
        <v>225</v>
      </c>
      <c r="D81" s="84">
        <v>103315</v>
      </c>
      <c r="E81" s="84">
        <v>8073</v>
      </c>
    </row>
    <row r="82" spans="1:5" x14ac:dyDescent="0.3">
      <c r="A82" s="34" t="s">
        <v>226</v>
      </c>
      <c r="B82" s="84" t="s">
        <v>215</v>
      </c>
      <c r="C82" s="84" t="s">
        <v>227</v>
      </c>
      <c r="D82" s="84">
        <v>110036</v>
      </c>
      <c r="E82" s="84">
        <v>2977</v>
      </c>
    </row>
    <row r="83" spans="1:5" x14ac:dyDescent="0.3">
      <c r="A83" s="34" t="s">
        <v>226</v>
      </c>
      <c r="B83" s="84" t="s">
        <v>228</v>
      </c>
      <c r="C83" s="84" t="s">
        <v>229</v>
      </c>
      <c r="D83" s="84">
        <v>110037</v>
      </c>
      <c r="E83" s="84">
        <v>1042</v>
      </c>
    </row>
    <row r="84" spans="1:5" x14ac:dyDescent="0.3">
      <c r="A84" s="34" t="s">
        <v>230</v>
      </c>
      <c r="B84" s="84" t="s">
        <v>231</v>
      </c>
      <c r="C84" s="84" t="s">
        <v>232</v>
      </c>
      <c r="D84" s="84">
        <v>120038</v>
      </c>
      <c r="E84" s="84">
        <v>349</v>
      </c>
    </row>
    <row r="85" spans="1:5" x14ac:dyDescent="0.3">
      <c r="A85" s="34" t="s">
        <v>230</v>
      </c>
      <c r="B85" s="84" t="s">
        <v>233</v>
      </c>
      <c r="C85" s="84" t="s">
        <v>234</v>
      </c>
      <c r="D85" s="84">
        <v>120039</v>
      </c>
      <c r="E85" s="84">
        <v>11062</v>
      </c>
    </row>
    <row r="86" spans="1:5" x14ac:dyDescent="0.3">
      <c r="A86" s="34" t="s">
        <v>230</v>
      </c>
      <c r="B86" s="84" t="s">
        <v>235</v>
      </c>
      <c r="C86" s="84" t="s">
        <v>236</v>
      </c>
      <c r="D86" s="84">
        <v>120042</v>
      </c>
      <c r="E86" s="84">
        <v>44</v>
      </c>
    </row>
    <row r="87" spans="1:5" x14ac:dyDescent="0.3">
      <c r="A87" s="34" t="s">
        <v>230</v>
      </c>
      <c r="B87" s="84" t="s">
        <v>237</v>
      </c>
      <c r="C87" s="84" t="s">
        <v>238</v>
      </c>
      <c r="D87" s="84">
        <v>120043</v>
      </c>
      <c r="E87" s="84">
        <v>1690</v>
      </c>
    </row>
    <row r="88" spans="1:5" x14ac:dyDescent="0.3">
      <c r="A88" s="34" t="s">
        <v>230</v>
      </c>
      <c r="B88" s="84" t="s">
        <v>209</v>
      </c>
      <c r="C88" s="84" t="s">
        <v>239</v>
      </c>
      <c r="D88" s="84">
        <v>120045</v>
      </c>
      <c r="E88" s="84">
        <v>9191</v>
      </c>
    </row>
    <row r="89" spans="1:5" x14ac:dyDescent="0.3">
      <c r="A89" s="34" t="s">
        <v>230</v>
      </c>
      <c r="B89" s="84" t="s">
        <v>209</v>
      </c>
      <c r="C89" s="84" t="s">
        <v>240</v>
      </c>
      <c r="D89" s="84">
        <v>120047</v>
      </c>
      <c r="E89" s="84">
        <v>7546</v>
      </c>
    </row>
    <row r="90" spans="1:5" x14ac:dyDescent="0.3">
      <c r="A90" s="34" t="s">
        <v>230</v>
      </c>
      <c r="B90" s="84" t="s">
        <v>209</v>
      </c>
      <c r="C90" s="84" t="s">
        <v>241</v>
      </c>
      <c r="D90" s="84">
        <v>120049</v>
      </c>
      <c r="E90" s="84">
        <v>9094</v>
      </c>
    </row>
    <row r="91" spans="1:5" x14ac:dyDescent="0.3">
      <c r="A91" s="34" t="s">
        <v>230</v>
      </c>
      <c r="B91" s="84" t="s">
        <v>209</v>
      </c>
      <c r="C91" s="84" t="s">
        <v>242</v>
      </c>
      <c r="D91" s="84">
        <v>120050</v>
      </c>
      <c r="E91" s="84">
        <v>3121</v>
      </c>
    </row>
    <row r="92" spans="1:5" x14ac:dyDescent="0.3">
      <c r="A92" s="34" t="s">
        <v>230</v>
      </c>
      <c r="B92" s="84" t="s">
        <v>209</v>
      </c>
      <c r="C92" s="84" t="s">
        <v>243</v>
      </c>
      <c r="D92" s="84">
        <v>123321</v>
      </c>
      <c r="E92" s="84">
        <v>12176</v>
      </c>
    </row>
    <row r="93" spans="1:5" x14ac:dyDescent="0.3">
      <c r="A93" s="34" t="s">
        <v>244</v>
      </c>
      <c r="B93" s="84" t="s">
        <v>245</v>
      </c>
      <c r="C93" s="84" t="s">
        <v>246</v>
      </c>
      <c r="D93" s="84">
        <v>140053</v>
      </c>
      <c r="E93" s="84">
        <v>1000</v>
      </c>
    </row>
    <row r="94" spans="1:5" x14ac:dyDescent="0.3">
      <c r="A94" s="34" t="s">
        <v>244</v>
      </c>
      <c r="B94" s="84" t="s">
        <v>209</v>
      </c>
      <c r="C94" s="84" t="s">
        <v>247</v>
      </c>
      <c r="D94" s="84">
        <v>140058</v>
      </c>
      <c r="E94" s="84">
        <v>5109</v>
      </c>
    </row>
    <row r="95" spans="1:5" x14ac:dyDescent="0.3">
      <c r="A95" s="34" t="s">
        <v>244</v>
      </c>
      <c r="B95" s="84" t="s">
        <v>209</v>
      </c>
      <c r="C95" s="84" t="s">
        <v>248</v>
      </c>
      <c r="D95" s="84">
        <v>140061</v>
      </c>
      <c r="E95" s="84">
        <v>3229</v>
      </c>
    </row>
    <row r="96" spans="1:5" x14ac:dyDescent="0.3">
      <c r="A96" s="34" t="s">
        <v>244</v>
      </c>
      <c r="B96" s="84" t="s">
        <v>209</v>
      </c>
      <c r="C96" s="84" t="s">
        <v>249</v>
      </c>
      <c r="D96" s="84">
        <v>140062</v>
      </c>
      <c r="E96" s="84">
        <v>1099</v>
      </c>
    </row>
    <row r="97" spans="1:5" x14ac:dyDescent="0.3">
      <c r="A97" s="34" t="s">
        <v>244</v>
      </c>
      <c r="B97" s="84" t="s">
        <v>215</v>
      </c>
      <c r="C97" s="84" t="s">
        <v>250</v>
      </c>
      <c r="D97" s="84">
        <v>140064</v>
      </c>
      <c r="E97" s="84">
        <v>4600</v>
      </c>
    </row>
    <row r="98" spans="1:5" x14ac:dyDescent="0.3">
      <c r="A98" s="34" t="s">
        <v>244</v>
      </c>
      <c r="B98" s="84" t="s">
        <v>251</v>
      </c>
      <c r="C98" s="84" t="s">
        <v>252</v>
      </c>
      <c r="D98" s="84">
        <v>140068</v>
      </c>
      <c r="E98" s="84">
        <v>2025</v>
      </c>
    </row>
    <row r="99" spans="1:5" x14ac:dyDescent="0.3">
      <c r="A99" s="34" t="s">
        <v>244</v>
      </c>
      <c r="B99" s="84" t="s">
        <v>253</v>
      </c>
      <c r="C99" s="84" t="s">
        <v>254</v>
      </c>
      <c r="D99" s="84">
        <v>140069</v>
      </c>
      <c r="E99" s="84">
        <v>22967</v>
      </c>
    </row>
    <row r="100" spans="1:5" x14ac:dyDescent="0.3">
      <c r="A100" s="34" t="s">
        <v>244</v>
      </c>
      <c r="B100" s="84" t="s">
        <v>255</v>
      </c>
      <c r="C100" s="84" t="s">
        <v>256</v>
      </c>
      <c r="D100" s="84">
        <v>147332</v>
      </c>
      <c r="E100" s="84">
        <v>20747</v>
      </c>
    </row>
    <row r="101" spans="1:5" x14ac:dyDescent="0.3">
      <c r="A101" s="34" t="s">
        <v>257</v>
      </c>
      <c r="B101" s="84" t="s">
        <v>258</v>
      </c>
      <c r="C101" s="84" t="s">
        <v>259</v>
      </c>
      <c r="D101" s="84">
        <v>150071</v>
      </c>
      <c r="E101" s="84">
        <v>4641</v>
      </c>
    </row>
    <row r="102" spans="1:5" x14ac:dyDescent="0.3">
      <c r="A102" s="34" t="s">
        <v>257</v>
      </c>
      <c r="B102" s="84" t="s">
        <v>260</v>
      </c>
      <c r="C102" s="84" t="s">
        <v>261</v>
      </c>
      <c r="D102" s="84">
        <v>150076</v>
      </c>
      <c r="E102" s="84">
        <v>1606</v>
      </c>
    </row>
    <row r="103" spans="1:5" x14ac:dyDescent="0.3">
      <c r="A103" s="34" t="s">
        <v>257</v>
      </c>
      <c r="B103" s="84" t="s">
        <v>262</v>
      </c>
      <c r="C103" s="84" t="s">
        <v>263</v>
      </c>
      <c r="D103" s="84">
        <v>150077</v>
      </c>
      <c r="E103" s="84">
        <v>5762</v>
      </c>
    </row>
    <row r="104" spans="1:5" x14ac:dyDescent="0.3">
      <c r="A104" s="34" t="s">
        <v>257</v>
      </c>
      <c r="B104" s="84" t="s">
        <v>264</v>
      </c>
      <c r="C104" s="84" t="s">
        <v>265</v>
      </c>
      <c r="D104" s="84">
        <v>150079</v>
      </c>
      <c r="E104" s="84">
        <v>4418</v>
      </c>
    </row>
    <row r="105" spans="1:5" x14ac:dyDescent="0.3">
      <c r="A105" s="34" t="s">
        <v>257</v>
      </c>
      <c r="B105" s="84" t="s">
        <v>266</v>
      </c>
      <c r="C105" s="84" t="s">
        <v>267</v>
      </c>
      <c r="D105" s="84">
        <v>150081</v>
      </c>
      <c r="E105" s="84">
        <v>3003</v>
      </c>
    </row>
    <row r="106" spans="1:5" x14ac:dyDescent="0.3">
      <c r="A106" s="34" t="s">
        <v>257</v>
      </c>
      <c r="B106" s="84" t="s">
        <v>268</v>
      </c>
      <c r="C106" s="84" t="s">
        <v>269</v>
      </c>
      <c r="D106" s="84">
        <v>150085</v>
      </c>
      <c r="E106" s="84">
        <v>1287</v>
      </c>
    </row>
    <row r="107" spans="1:5" x14ac:dyDescent="0.3">
      <c r="A107" s="34" t="s">
        <v>257</v>
      </c>
      <c r="B107" s="84" t="s">
        <v>270</v>
      </c>
      <c r="C107" s="84" t="s">
        <v>271</v>
      </c>
      <c r="D107" s="84">
        <v>150088</v>
      </c>
      <c r="E107" s="84">
        <v>4406</v>
      </c>
    </row>
    <row r="108" spans="1:5" x14ac:dyDescent="0.3">
      <c r="A108" s="34" t="s">
        <v>257</v>
      </c>
      <c r="B108" s="84" t="s">
        <v>209</v>
      </c>
      <c r="C108" s="84" t="s">
        <v>272</v>
      </c>
      <c r="D108" s="84">
        <v>150089</v>
      </c>
      <c r="E108" s="84">
        <v>10246</v>
      </c>
    </row>
    <row r="109" spans="1:5" x14ac:dyDescent="0.3">
      <c r="A109" s="34" t="s">
        <v>257</v>
      </c>
      <c r="B109" s="84" t="s">
        <v>260</v>
      </c>
      <c r="C109" s="84" t="s">
        <v>273</v>
      </c>
      <c r="D109" s="84">
        <v>150091</v>
      </c>
      <c r="E109" s="84">
        <v>7831</v>
      </c>
    </row>
    <row r="110" spans="1:5" x14ac:dyDescent="0.3">
      <c r="A110" s="34" t="s">
        <v>257</v>
      </c>
      <c r="B110" s="84" t="s">
        <v>209</v>
      </c>
      <c r="C110" s="84" t="s">
        <v>274</v>
      </c>
      <c r="D110" s="84">
        <v>150092</v>
      </c>
      <c r="E110" s="84">
        <v>2911</v>
      </c>
    </row>
    <row r="111" spans="1:5" x14ac:dyDescent="0.3">
      <c r="A111" s="34" t="s">
        <v>257</v>
      </c>
      <c r="B111" s="84" t="s">
        <v>275</v>
      </c>
      <c r="C111" s="84" t="s">
        <v>276</v>
      </c>
      <c r="D111" s="84">
        <v>150093</v>
      </c>
      <c r="E111" s="84">
        <v>9953</v>
      </c>
    </row>
    <row r="112" spans="1:5" x14ac:dyDescent="0.3">
      <c r="A112" s="34" t="s">
        <v>257</v>
      </c>
      <c r="B112" s="84" t="s">
        <v>277</v>
      </c>
      <c r="C112" s="84" t="s">
        <v>278</v>
      </c>
      <c r="D112" s="84">
        <v>150095</v>
      </c>
      <c r="E112" s="84">
        <v>754</v>
      </c>
    </row>
    <row r="113" spans="1:5" x14ac:dyDescent="0.3">
      <c r="A113" s="34" t="s">
        <v>257</v>
      </c>
      <c r="B113" s="84" t="s">
        <v>279</v>
      </c>
      <c r="C113" s="84" t="s">
        <v>280</v>
      </c>
      <c r="D113" s="84">
        <v>150097</v>
      </c>
      <c r="E113" s="84">
        <v>3002</v>
      </c>
    </row>
    <row r="114" spans="1:5" x14ac:dyDescent="0.3">
      <c r="A114" s="34" t="s">
        <v>257</v>
      </c>
      <c r="B114" s="84" t="s">
        <v>281</v>
      </c>
      <c r="C114" s="84" t="s">
        <v>282</v>
      </c>
      <c r="D114" s="84">
        <v>150099</v>
      </c>
      <c r="E114" s="84">
        <v>2073</v>
      </c>
    </row>
    <row r="115" spans="1:5" x14ac:dyDescent="0.3">
      <c r="A115" s="34" t="s">
        <v>257</v>
      </c>
      <c r="B115" s="84" t="s">
        <v>283</v>
      </c>
      <c r="C115" s="84" t="s">
        <v>284</v>
      </c>
      <c r="D115" s="84">
        <v>150104</v>
      </c>
      <c r="E115" s="84">
        <v>4498</v>
      </c>
    </row>
    <row r="116" spans="1:5" x14ac:dyDescent="0.3">
      <c r="A116" s="34" t="s">
        <v>257</v>
      </c>
      <c r="B116" s="84" t="s">
        <v>285</v>
      </c>
      <c r="C116" s="84" t="s">
        <v>286</v>
      </c>
      <c r="D116" s="84">
        <v>150105</v>
      </c>
      <c r="E116" s="84">
        <v>7432</v>
      </c>
    </row>
    <row r="117" spans="1:5" x14ac:dyDescent="0.3">
      <c r="A117" s="34" t="s">
        <v>257</v>
      </c>
      <c r="B117" s="84" t="s">
        <v>287</v>
      </c>
      <c r="C117" s="84" t="s">
        <v>288</v>
      </c>
      <c r="D117" s="84">
        <v>150107</v>
      </c>
      <c r="E117" s="84">
        <v>4702</v>
      </c>
    </row>
    <row r="118" spans="1:5" x14ac:dyDescent="0.3">
      <c r="A118" s="34" t="s">
        <v>257</v>
      </c>
      <c r="B118" s="84" t="s">
        <v>289</v>
      </c>
      <c r="C118" s="84" t="s">
        <v>290</v>
      </c>
      <c r="D118" s="84">
        <v>150108</v>
      </c>
      <c r="E118" s="84">
        <v>2982</v>
      </c>
    </row>
    <row r="119" spans="1:5" x14ac:dyDescent="0.3">
      <c r="A119" s="34" t="s">
        <v>257</v>
      </c>
      <c r="B119" s="84" t="s">
        <v>291</v>
      </c>
      <c r="C119" s="84" t="s">
        <v>292</v>
      </c>
      <c r="D119" s="84">
        <v>150111</v>
      </c>
      <c r="E119" s="84">
        <v>3763</v>
      </c>
    </row>
    <row r="120" spans="1:5" x14ac:dyDescent="0.3">
      <c r="A120" s="34" t="s">
        <v>257</v>
      </c>
      <c r="B120" s="84" t="s">
        <v>293</v>
      </c>
      <c r="C120" s="84" t="s">
        <v>294</v>
      </c>
      <c r="D120" s="84">
        <v>150112</v>
      </c>
      <c r="E120" s="84">
        <v>4467</v>
      </c>
    </row>
    <row r="121" spans="1:5" x14ac:dyDescent="0.3">
      <c r="A121" s="34" t="s">
        <v>257</v>
      </c>
      <c r="B121" s="84" t="s">
        <v>209</v>
      </c>
      <c r="C121" s="84" t="s">
        <v>295</v>
      </c>
      <c r="D121" s="84">
        <v>150114</v>
      </c>
      <c r="E121" s="84">
        <v>753</v>
      </c>
    </row>
    <row r="122" spans="1:5" x14ac:dyDescent="0.3">
      <c r="A122" s="34" t="s">
        <v>257</v>
      </c>
      <c r="B122" s="84" t="s">
        <v>296</v>
      </c>
      <c r="C122" s="84" t="s">
        <v>297</v>
      </c>
      <c r="D122" s="84">
        <v>150116</v>
      </c>
      <c r="E122" s="84">
        <v>1381</v>
      </c>
    </row>
    <row r="123" spans="1:5" x14ac:dyDescent="0.3">
      <c r="A123" s="34" t="s">
        <v>257</v>
      </c>
      <c r="B123" s="84" t="s">
        <v>209</v>
      </c>
      <c r="C123" s="84" t="s">
        <v>298</v>
      </c>
      <c r="D123" s="84">
        <v>150118</v>
      </c>
      <c r="E123" s="84">
        <v>3620</v>
      </c>
    </row>
    <row r="124" spans="1:5" x14ac:dyDescent="0.3">
      <c r="A124" s="34" t="s">
        <v>257</v>
      </c>
      <c r="B124" s="84" t="s">
        <v>299</v>
      </c>
      <c r="C124" s="84" t="s">
        <v>300</v>
      </c>
      <c r="D124" s="84">
        <v>150125</v>
      </c>
      <c r="E124" s="84">
        <v>8859</v>
      </c>
    </row>
    <row r="125" spans="1:5" x14ac:dyDescent="0.3">
      <c r="A125" s="34" t="s">
        <v>257</v>
      </c>
      <c r="B125" s="84" t="s">
        <v>209</v>
      </c>
      <c r="C125" s="84" t="s">
        <v>301</v>
      </c>
      <c r="D125" s="84">
        <v>150129</v>
      </c>
      <c r="E125" s="84">
        <v>7735</v>
      </c>
    </row>
    <row r="126" spans="1:5" x14ac:dyDescent="0.3">
      <c r="A126" s="34" t="s">
        <v>257</v>
      </c>
      <c r="B126" s="84" t="s">
        <v>293</v>
      </c>
      <c r="C126" s="84" t="s">
        <v>302</v>
      </c>
      <c r="D126" s="84">
        <v>150131</v>
      </c>
      <c r="E126" s="84">
        <v>7877</v>
      </c>
    </row>
    <row r="127" spans="1:5" x14ac:dyDescent="0.3">
      <c r="A127" s="34" t="s">
        <v>257</v>
      </c>
      <c r="B127" s="84" t="s">
        <v>209</v>
      </c>
      <c r="C127" s="84" t="s">
        <v>303</v>
      </c>
      <c r="D127" s="84">
        <v>150133</v>
      </c>
      <c r="E127" s="84">
        <v>2716</v>
      </c>
    </row>
    <row r="128" spans="1:5" x14ac:dyDescent="0.3">
      <c r="A128" s="34" t="s">
        <v>257</v>
      </c>
      <c r="B128" s="84" t="s">
        <v>304</v>
      </c>
      <c r="C128" s="84" t="s">
        <v>305</v>
      </c>
      <c r="D128" s="84">
        <v>150135</v>
      </c>
      <c r="E128" s="84">
        <v>13964</v>
      </c>
    </row>
    <row r="129" spans="1:5" x14ac:dyDescent="0.3">
      <c r="A129" s="34" t="s">
        <v>306</v>
      </c>
      <c r="B129" s="84" t="s">
        <v>304</v>
      </c>
      <c r="C129" s="84" t="s">
        <v>307</v>
      </c>
      <c r="D129" s="84">
        <v>160135</v>
      </c>
      <c r="E129" s="84">
        <v>9467</v>
      </c>
    </row>
    <row r="130" spans="1:5" x14ac:dyDescent="0.3">
      <c r="A130" s="34" t="s">
        <v>308</v>
      </c>
      <c r="B130" s="84" t="s">
        <v>309</v>
      </c>
      <c r="C130" s="84" t="s">
        <v>310</v>
      </c>
      <c r="D130" s="84">
        <v>170156</v>
      </c>
      <c r="E130" s="84">
        <v>5580</v>
      </c>
    </row>
    <row r="131" spans="1:5" x14ac:dyDescent="0.3">
      <c r="A131" s="34" t="s">
        <v>308</v>
      </c>
      <c r="B131" s="84" t="s">
        <v>311</v>
      </c>
      <c r="C131" s="84" t="s">
        <v>312</v>
      </c>
      <c r="D131" s="84">
        <v>170171</v>
      </c>
      <c r="E131" s="84">
        <v>1450</v>
      </c>
    </row>
    <row r="132" spans="1:5" x14ac:dyDescent="0.3">
      <c r="A132" s="34" t="s">
        <v>308</v>
      </c>
      <c r="B132" s="84" t="s">
        <v>313</v>
      </c>
      <c r="C132" s="84" t="s">
        <v>314</v>
      </c>
      <c r="D132" s="84">
        <v>170175</v>
      </c>
      <c r="E132" s="84">
        <v>4739</v>
      </c>
    </row>
    <row r="133" spans="1:5" x14ac:dyDescent="0.3">
      <c r="A133" s="34" t="s">
        <v>308</v>
      </c>
      <c r="B133" s="84" t="s">
        <v>315</v>
      </c>
      <c r="C133" s="84" t="s">
        <v>316</v>
      </c>
      <c r="D133" s="84">
        <v>170177</v>
      </c>
      <c r="E133" s="84">
        <v>4442</v>
      </c>
    </row>
    <row r="134" spans="1:5" x14ac:dyDescent="0.3">
      <c r="A134" s="34" t="s">
        <v>308</v>
      </c>
      <c r="B134" s="84" t="s">
        <v>317</v>
      </c>
      <c r="C134" s="84" t="s">
        <v>318</v>
      </c>
      <c r="D134" s="84">
        <v>170179</v>
      </c>
      <c r="E134" s="84">
        <v>6159</v>
      </c>
    </row>
    <row r="135" spans="1:5" x14ac:dyDescent="0.3">
      <c r="A135" s="34" t="s">
        <v>308</v>
      </c>
      <c r="B135" s="84" t="s">
        <v>209</v>
      </c>
      <c r="C135" s="84" t="s">
        <v>319</v>
      </c>
      <c r="D135" s="84">
        <v>170183</v>
      </c>
      <c r="E135" s="84">
        <v>4589</v>
      </c>
    </row>
    <row r="136" spans="1:5" x14ac:dyDescent="0.3">
      <c r="A136" s="34" t="s">
        <v>308</v>
      </c>
      <c r="B136" s="84" t="s">
        <v>258</v>
      </c>
      <c r="C136" s="84" t="s">
        <v>320</v>
      </c>
      <c r="D136" s="84">
        <v>170189</v>
      </c>
      <c r="E136" s="84">
        <v>1807</v>
      </c>
    </row>
    <row r="137" spans="1:5" x14ac:dyDescent="0.3">
      <c r="A137" s="34" t="s">
        <v>308</v>
      </c>
      <c r="B137" s="84" t="s">
        <v>321</v>
      </c>
      <c r="C137" s="84" t="s">
        <v>322</v>
      </c>
      <c r="D137" s="84">
        <v>170191</v>
      </c>
      <c r="E137" s="84">
        <v>13991</v>
      </c>
    </row>
    <row r="138" spans="1:5" x14ac:dyDescent="0.3">
      <c r="A138" s="34" t="s">
        <v>308</v>
      </c>
      <c r="B138" s="84" t="s">
        <v>275</v>
      </c>
      <c r="C138" s="84" t="s">
        <v>323</v>
      </c>
      <c r="D138" s="84">
        <v>170192</v>
      </c>
      <c r="E138" s="84">
        <v>5723</v>
      </c>
    </row>
    <row r="139" spans="1:5" x14ac:dyDescent="0.3">
      <c r="A139" s="34" t="s">
        <v>308</v>
      </c>
      <c r="B139" s="84" t="s">
        <v>258</v>
      </c>
      <c r="C139" s="84" t="s">
        <v>324</v>
      </c>
      <c r="D139" s="84">
        <v>170195</v>
      </c>
      <c r="E139" s="84">
        <v>502</v>
      </c>
    </row>
    <row r="140" spans="1:5" x14ac:dyDescent="0.3">
      <c r="A140" s="34" t="s">
        <v>308</v>
      </c>
      <c r="B140" s="84" t="s">
        <v>325</v>
      </c>
      <c r="C140" s="84" t="s">
        <v>326</v>
      </c>
      <c r="D140" s="84">
        <v>170196</v>
      </c>
      <c r="E140" s="84">
        <v>12149</v>
      </c>
    </row>
    <row r="141" spans="1:5" x14ac:dyDescent="0.3">
      <c r="A141" s="34" t="s">
        <v>308</v>
      </c>
      <c r="B141" s="84" t="s">
        <v>327</v>
      </c>
      <c r="C141" s="84" t="s">
        <v>328</v>
      </c>
      <c r="D141" s="84">
        <v>170197</v>
      </c>
      <c r="E141" s="84">
        <v>1550</v>
      </c>
    </row>
    <row r="142" spans="1:5" x14ac:dyDescent="0.3">
      <c r="A142" s="34" t="s">
        <v>308</v>
      </c>
      <c r="B142" s="84" t="s">
        <v>329</v>
      </c>
      <c r="C142" s="84" t="s">
        <v>330</v>
      </c>
      <c r="D142" s="84">
        <v>170200</v>
      </c>
      <c r="E142" s="84">
        <v>1912</v>
      </c>
    </row>
    <row r="143" spans="1:5" x14ac:dyDescent="0.3">
      <c r="A143" s="34" t="s">
        <v>308</v>
      </c>
      <c r="B143" s="84" t="s">
        <v>317</v>
      </c>
      <c r="C143" s="84" t="s">
        <v>331</v>
      </c>
      <c r="D143" s="84">
        <v>170205</v>
      </c>
      <c r="E143" s="84">
        <v>2977</v>
      </c>
    </row>
    <row r="144" spans="1:5" x14ac:dyDescent="0.3">
      <c r="A144" s="34" t="s">
        <v>308</v>
      </c>
      <c r="B144" s="84" t="s">
        <v>209</v>
      </c>
      <c r="C144" s="84" t="s">
        <v>332</v>
      </c>
      <c r="D144" s="84">
        <v>170206</v>
      </c>
      <c r="E144" s="84">
        <v>1566</v>
      </c>
    </row>
    <row r="145" spans="1:5" x14ac:dyDescent="0.3">
      <c r="A145" s="34" t="s">
        <v>308</v>
      </c>
      <c r="B145" s="84" t="s">
        <v>333</v>
      </c>
      <c r="C145" s="84" t="s">
        <v>334</v>
      </c>
      <c r="D145" s="84">
        <v>170210</v>
      </c>
      <c r="E145" s="84">
        <v>1690</v>
      </c>
    </row>
    <row r="146" spans="1:5" x14ac:dyDescent="0.3">
      <c r="A146" s="34" t="s">
        <v>308</v>
      </c>
      <c r="B146" s="84" t="s">
        <v>317</v>
      </c>
      <c r="C146" s="84" t="s">
        <v>335</v>
      </c>
      <c r="D146" s="84">
        <v>170215</v>
      </c>
      <c r="E146" s="84">
        <v>1021</v>
      </c>
    </row>
    <row r="147" spans="1:5" x14ac:dyDescent="0.3">
      <c r="A147" s="34" t="s">
        <v>308</v>
      </c>
      <c r="B147" s="84" t="s">
        <v>336</v>
      </c>
      <c r="C147" s="84" t="s">
        <v>337</v>
      </c>
      <c r="D147" s="84">
        <v>170277</v>
      </c>
      <c r="E147" s="84">
        <v>51</v>
      </c>
    </row>
    <row r="148" spans="1:5" x14ac:dyDescent="0.3">
      <c r="A148" s="34" t="s">
        <v>338</v>
      </c>
      <c r="B148" s="84" t="s">
        <v>258</v>
      </c>
      <c r="C148" s="84" t="s">
        <v>339</v>
      </c>
      <c r="D148" s="84">
        <v>180216</v>
      </c>
      <c r="E148" s="84">
        <v>7373</v>
      </c>
    </row>
    <row r="149" spans="1:5" x14ac:dyDescent="0.3">
      <c r="A149" s="34" t="s">
        <v>340</v>
      </c>
      <c r="B149" s="84" t="s">
        <v>209</v>
      </c>
      <c r="C149" s="84" t="s">
        <v>341</v>
      </c>
      <c r="D149" s="84">
        <v>190217</v>
      </c>
      <c r="E149" s="84">
        <v>6320</v>
      </c>
    </row>
    <row r="150" spans="1:5" x14ac:dyDescent="0.3">
      <c r="A150" s="34" t="s">
        <v>340</v>
      </c>
      <c r="B150" s="84" t="s">
        <v>342</v>
      </c>
      <c r="C150" s="84" t="s">
        <v>343</v>
      </c>
      <c r="D150" s="84">
        <v>190219</v>
      </c>
      <c r="E150" s="84">
        <v>5912</v>
      </c>
    </row>
    <row r="151" spans="1:5" x14ac:dyDescent="0.3">
      <c r="A151" s="34" t="s">
        <v>340</v>
      </c>
      <c r="B151" s="84" t="s">
        <v>344</v>
      </c>
      <c r="C151" s="84" t="s">
        <v>345</v>
      </c>
      <c r="D151" s="84">
        <v>190220</v>
      </c>
      <c r="E151" s="84">
        <v>158</v>
      </c>
    </row>
    <row r="152" spans="1:5" x14ac:dyDescent="0.3">
      <c r="A152" s="34" t="s">
        <v>340</v>
      </c>
      <c r="B152" s="84" t="s">
        <v>346</v>
      </c>
      <c r="C152" s="84" t="s">
        <v>347</v>
      </c>
      <c r="D152" s="84">
        <v>190225</v>
      </c>
      <c r="E152" s="84">
        <v>9605</v>
      </c>
    </row>
    <row r="153" spans="1:5" x14ac:dyDescent="0.3">
      <c r="A153" s="34" t="s">
        <v>340</v>
      </c>
      <c r="B153" s="84" t="s">
        <v>348</v>
      </c>
      <c r="C153" s="84" t="s">
        <v>349</v>
      </c>
      <c r="D153" s="84">
        <v>190226</v>
      </c>
      <c r="E153" s="84">
        <v>34380</v>
      </c>
    </row>
    <row r="154" spans="1:5" x14ac:dyDescent="0.3">
      <c r="A154" s="34" t="s">
        <v>340</v>
      </c>
      <c r="B154" s="84" t="s">
        <v>350</v>
      </c>
      <c r="C154" s="84" t="s">
        <v>351</v>
      </c>
      <c r="D154" s="84">
        <v>190237</v>
      </c>
      <c r="E154" s="84">
        <v>1434</v>
      </c>
    </row>
    <row r="155" spans="1:5" x14ac:dyDescent="0.3">
      <c r="A155" s="34" t="s">
        <v>340</v>
      </c>
      <c r="B155" s="84" t="s">
        <v>352</v>
      </c>
      <c r="C155" s="84" t="s">
        <v>353</v>
      </c>
      <c r="D155" s="84">
        <v>190238</v>
      </c>
      <c r="E155" s="84">
        <v>2350</v>
      </c>
    </row>
    <row r="156" spans="1:5" x14ac:dyDescent="0.3">
      <c r="A156" s="34" t="s">
        <v>340</v>
      </c>
      <c r="B156" s="84" t="s">
        <v>354</v>
      </c>
      <c r="C156" s="84" t="s">
        <v>355</v>
      </c>
      <c r="D156" s="84">
        <v>190239</v>
      </c>
      <c r="E156" s="84">
        <v>1134</v>
      </c>
    </row>
    <row r="157" spans="1:5" x14ac:dyDescent="0.3">
      <c r="A157" s="34" t="s">
        <v>340</v>
      </c>
      <c r="B157" s="84" t="s">
        <v>356</v>
      </c>
      <c r="C157" s="84" t="s">
        <v>357</v>
      </c>
      <c r="D157" s="84">
        <v>190243</v>
      </c>
      <c r="E157" s="84">
        <v>3332</v>
      </c>
    </row>
    <row r="158" spans="1:5" x14ac:dyDescent="0.3">
      <c r="A158" s="34" t="s">
        <v>340</v>
      </c>
      <c r="B158" s="84" t="s">
        <v>358</v>
      </c>
      <c r="C158" s="84" t="s">
        <v>359</v>
      </c>
      <c r="D158" s="84">
        <v>190248</v>
      </c>
      <c r="E158" s="84">
        <v>7408</v>
      </c>
    </row>
    <row r="159" spans="1:5" x14ac:dyDescent="0.3">
      <c r="A159" s="34" t="s">
        <v>340</v>
      </c>
      <c r="B159" s="84" t="s">
        <v>348</v>
      </c>
      <c r="C159" s="84" t="s">
        <v>360</v>
      </c>
      <c r="D159" s="84">
        <v>190249</v>
      </c>
      <c r="E159" s="84">
        <v>10806</v>
      </c>
    </row>
    <row r="160" spans="1:5" x14ac:dyDescent="0.3">
      <c r="A160" s="34" t="s">
        <v>340</v>
      </c>
      <c r="B160" s="84" t="s">
        <v>361</v>
      </c>
      <c r="C160" s="84" t="s">
        <v>362</v>
      </c>
      <c r="D160" s="84">
        <v>190250</v>
      </c>
      <c r="E160" s="84">
        <v>25754</v>
      </c>
    </row>
    <row r="161" spans="1:5" x14ac:dyDescent="0.3">
      <c r="A161" s="34" t="s">
        <v>340</v>
      </c>
      <c r="B161" s="84" t="s">
        <v>209</v>
      </c>
      <c r="C161" s="84" t="s">
        <v>363</v>
      </c>
      <c r="D161" s="84">
        <v>190253</v>
      </c>
      <c r="E161" s="84">
        <v>1768</v>
      </c>
    </row>
    <row r="162" spans="1:5" x14ac:dyDescent="0.3">
      <c r="A162" s="34" t="s">
        <v>340</v>
      </c>
      <c r="B162" s="84" t="s">
        <v>209</v>
      </c>
      <c r="C162" s="84" t="s">
        <v>364</v>
      </c>
      <c r="D162" s="84">
        <v>193029</v>
      </c>
      <c r="E162" s="84">
        <v>2796</v>
      </c>
    </row>
    <row r="163" spans="1:5" x14ac:dyDescent="0.3">
      <c r="A163" s="34" t="s">
        <v>340</v>
      </c>
      <c r="B163" s="84" t="s">
        <v>361</v>
      </c>
      <c r="C163" s="84" t="s">
        <v>365</v>
      </c>
      <c r="D163" s="84">
        <v>197251</v>
      </c>
      <c r="E163" s="84">
        <v>1211</v>
      </c>
    </row>
    <row r="164" spans="1:5" x14ac:dyDescent="0.3">
      <c r="A164" s="34" t="s">
        <v>366</v>
      </c>
      <c r="B164" s="84" t="s">
        <v>258</v>
      </c>
      <c r="C164" s="84" t="s">
        <v>367</v>
      </c>
      <c r="D164" s="84">
        <v>200256</v>
      </c>
      <c r="E164" s="84">
        <v>3243</v>
      </c>
    </row>
    <row r="165" spans="1:5" x14ac:dyDescent="0.3">
      <c r="A165" s="34" t="s">
        <v>366</v>
      </c>
      <c r="B165" s="84" t="s">
        <v>368</v>
      </c>
      <c r="C165" s="84" t="s">
        <v>369</v>
      </c>
      <c r="D165" s="84">
        <v>200257</v>
      </c>
      <c r="E165" s="84">
        <v>1338</v>
      </c>
    </row>
    <row r="166" spans="1:5" x14ac:dyDescent="0.3">
      <c r="A166" s="34" t="s">
        <v>366</v>
      </c>
      <c r="B166" s="84" t="s">
        <v>215</v>
      </c>
      <c r="C166" s="84" t="s">
        <v>370</v>
      </c>
      <c r="D166" s="84">
        <v>200258</v>
      </c>
      <c r="E166" s="84">
        <v>1632</v>
      </c>
    </row>
    <row r="167" spans="1:5" x14ac:dyDescent="0.3">
      <c r="A167" s="34" t="s">
        <v>366</v>
      </c>
      <c r="B167" s="84" t="s">
        <v>371</v>
      </c>
      <c r="C167" s="84" t="s">
        <v>372</v>
      </c>
      <c r="D167" s="84">
        <v>200259</v>
      </c>
      <c r="E167" s="84">
        <v>4646</v>
      </c>
    </row>
    <row r="168" spans="1:5" x14ac:dyDescent="0.3">
      <c r="A168" s="34" t="s">
        <v>366</v>
      </c>
      <c r="B168" s="84" t="s">
        <v>258</v>
      </c>
      <c r="C168" s="84" t="s">
        <v>373</v>
      </c>
      <c r="D168" s="84">
        <v>200267</v>
      </c>
      <c r="E168" s="84">
        <v>5846</v>
      </c>
    </row>
    <row r="169" spans="1:5" x14ac:dyDescent="0.3">
      <c r="A169" s="34" t="s">
        <v>366</v>
      </c>
      <c r="B169" s="84" t="s">
        <v>336</v>
      </c>
      <c r="C169" s="84" t="s">
        <v>374</v>
      </c>
      <c r="D169" s="84">
        <v>200277</v>
      </c>
      <c r="E169" s="84">
        <v>2706</v>
      </c>
    </row>
    <row r="170" spans="1:5" x14ac:dyDescent="0.3">
      <c r="A170" s="34" t="s">
        <v>375</v>
      </c>
      <c r="B170" s="84" t="s">
        <v>376</v>
      </c>
      <c r="C170" s="84" t="s">
        <v>377</v>
      </c>
      <c r="D170" s="84">
        <v>210330</v>
      </c>
      <c r="E170" s="84">
        <v>7851</v>
      </c>
    </row>
    <row r="171" spans="1:5" x14ac:dyDescent="0.3">
      <c r="A171" s="34" t="s">
        <v>375</v>
      </c>
      <c r="B171" s="84" t="s">
        <v>378</v>
      </c>
      <c r="C171" s="84" t="s">
        <v>379</v>
      </c>
      <c r="D171" s="84">
        <v>210331</v>
      </c>
      <c r="E171" s="84">
        <v>3827</v>
      </c>
    </row>
    <row r="172" spans="1:5" x14ac:dyDescent="0.3">
      <c r="A172" s="34" t="s">
        <v>375</v>
      </c>
      <c r="B172" s="84" t="s">
        <v>329</v>
      </c>
      <c r="C172" s="84" t="s">
        <v>380</v>
      </c>
      <c r="D172" s="84">
        <v>210335</v>
      </c>
      <c r="E172" s="84">
        <v>11331</v>
      </c>
    </row>
    <row r="173" spans="1:5" x14ac:dyDescent="0.3">
      <c r="A173" s="34" t="s">
        <v>375</v>
      </c>
      <c r="B173" s="84" t="s">
        <v>209</v>
      </c>
      <c r="C173" s="84" t="s">
        <v>381</v>
      </c>
      <c r="D173" s="84">
        <v>210338</v>
      </c>
      <c r="E173" s="84">
        <v>13516</v>
      </c>
    </row>
    <row r="174" spans="1:5" x14ac:dyDescent="0.3">
      <c r="A174" s="34" t="s">
        <v>382</v>
      </c>
      <c r="B174" s="84" t="s">
        <v>383</v>
      </c>
      <c r="C174" s="84" t="s">
        <v>384</v>
      </c>
      <c r="D174" s="84">
        <v>220324</v>
      </c>
      <c r="E174" s="84">
        <v>6079</v>
      </c>
    </row>
    <row r="175" spans="1:5" x14ac:dyDescent="0.3">
      <c r="A175" s="34" t="s">
        <v>382</v>
      </c>
      <c r="B175" s="84" t="s">
        <v>209</v>
      </c>
      <c r="C175" s="84" t="s">
        <v>385</v>
      </c>
      <c r="D175" s="84">
        <v>220338</v>
      </c>
      <c r="E175" s="84">
        <v>802</v>
      </c>
    </row>
    <row r="176" spans="1:5" x14ac:dyDescent="0.3">
      <c r="A176" s="34" t="s">
        <v>382</v>
      </c>
      <c r="B176" s="84" t="s">
        <v>386</v>
      </c>
      <c r="C176" s="84" t="s">
        <v>387</v>
      </c>
      <c r="D176" s="84">
        <v>220344</v>
      </c>
      <c r="E176" s="84">
        <v>8801</v>
      </c>
    </row>
    <row r="177" spans="1:5" x14ac:dyDescent="0.3">
      <c r="A177" s="34" t="s">
        <v>382</v>
      </c>
      <c r="B177" s="84" t="s">
        <v>209</v>
      </c>
      <c r="C177" s="84" t="s">
        <v>388</v>
      </c>
      <c r="D177" s="84">
        <v>220346</v>
      </c>
      <c r="E177" s="84">
        <v>16939</v>
      </c>
    </row>
    <row r="178" spans="1:5" x14ac:dyDescent="0.3">
      <c r="A178" s="34" t="s">
        <v>382</v>
      </c>
      <c r="B178" s="84" t="s">
        <v>389</v>
      </c>
      <c r="C178" s="84" t="s">
        <v>390</v>
      </c>
      <c r="D178" s="84">
        <v>220347</v>
      </c>
      <c r="E178" s="84">
        <v>8562</v>
      </c>
    </row>
    <row r="179" spans="1:5" x14ac:dyDescent="0.3">
      <c r="A179" s="34" t="s">
        <v>382</v>
      </c>
      <c r="B179" s="84" t="s">
        <v>391</v>
      </c>
      <c r="C179" s="84" t="s">
        <v>392</v>
      </c>
      <c r="D179" s="84">
        <v>220348</v>
      </c>
      <c r="E179" s="84">
        <v>15886</v>
      </c>
    </row>
    <row r="180" spans="1:5" x14ac:dyDescent="0.3">
      <c r="A180" s="34" t="s">
        <v>382</v>
      </c>
      <c r="B180" s="84" t="s">
        <v>209</v>
      </c>
      <c r="C180" s="84" t="s">
        <v>393</v>
      </c>
      <c r="D180" s="84">
        <v>220351</v>
      </c>
      <c r="E180" s="84">
        <v>24329</v>
      </c>
    </row>
    <row r="181" spans="1:5" x14ac:dyDescent="0.3">
      <c r="A181" s="34" t="s">
        <v>382</v>
      </c>
      <c r="B181" s="84" t="s">
        <v>394</v>
      </c>
      <c r="C181" s="84" t="s">
        <v>395</v>
      </c>
      <c r="D181" s="84">
        <v>220354</v>
      </c>
      <c r="E181" s="84">
        <v>8190</v>
      </c>
    </row>
    <row r="182" spans="1:5" x14ac:dyDescent="0.3">
      <c r="A182" s="34" t="s">
        <v>382</v>
      </c>
      <c r="B182" s="84" t="s">
        <v>396</v>
      </c>
      <c r="C182" s="84" t="s">
        <v>397</v>
      </c>
      <c r="D182" s="84">
        <v>220355</v>
      </c>
      <c r="E182" s="84">
        <v>7010</v>
      </c>
    </row>
    <row r="183" spans="1:5" x14ac:dyDescent="0.3">
      <c r="A183" s="34" t="s">
        <v>382</v>
      </c>
      <c r="B183" s="84" t="s">
        <v>398</v>
      </c>
      <c r="C183" s="84" t="s">
        <v>399</v>
      </c>
      <c r="D183" s="84">
        <v>220358</v>
      </c>
      <c r="E183" s="84">
        <v>10283</v>
      </c>
    </row>
    <row r="184" spans="1:5" x14ac:dyDescent="0.3">
      <c r="A184" s="34" t="s">
        <v>382</v>
      </c>
      <c r="B184" s="84" t="s">
        <v>400</v>
      </c>
      <c r="C184" s="84" t="s">
        <v>401</v>
      </c>
      <c r="D184" s="84">
        <v>220360</v>
      </c>
      <c r="E184" s="84">
        <v>19341</v>
      </c>
    </row>
    <row r="185" spans="1:5" x14ac:dyDescent="0.3">
      <c r="A185" s="34" t="s">
        <v>382</v>
      </c>
      <c r="B185" s="84" t="s">
        <v>402</v>
      </c>
      <c r="C185" s="84" t="s">
        <v>403</v>
      </c>
      <c r="D185" s="84">
        <v>220365</v>
      </c>
      <c r="E185" s="84">
        <v>1198</v>
      </c>
    </row>
    <row r="186" spans="1:5" x14ac:dyDescent="0.3">
      <c r="A186" s="34" t="s">
        <v>382</v>
      </c>
      <c r="B186" s="84" t="s">
        <v>404</v>
      </c>
      <c r="C186" s="84" t="s">
        <v>405</v>
      </c>
      <c r="D186" s="84">
        <v>220368</v>
      </c>
      <c r="E186" s="84">
        <v>11619</v>
      </c>
    </row>
    <row r="187" spans="1:5" x14ac:dyDescent="0.3">
      <c r="A187" s="34" t="s">
        <v>382</v>
      </c>
      <c r="B187" s="84" t="s">
        <v>406</v>
      </c>
      <c r="C187" s="84" t="s">
        <v>407</v>
      </c>
      <c r="D187" s="84">
        <v>220369</v>
      </c>
      <c r="E187" s="84">
        <v>6669</v>
      </c>
    </row>
    <row r="188" spans="1:5" x14ac:dyDescent="0.3">
      <c r="A188" s="34" t="s">
        <v>382</v>
      </c>
      <c r="B188" s="84" t="s">
        <v>383</v>
      </c>
      <c r="C188" s="84" t="s">
        <v>408</v>
      </c>
      <c r="D188" s="84">
        <v>220371</v>
      </c>
      <c r="E188" s="84">
        <v>10813</v>
      </c>
    </row>
    <row r="189" spans="1:5" x14ac:dyDescent="0.3">
      <c r="A189" s="34" t="s">
        <v>382</v>
      </c>
      <c r="B189" s="84" t="s">
        <v>209</v>
      </c>
      <c r="C189" s="84" t="s">
        <v>409</v>
      </c>
      <c r="D189" s="84">
        <v>220375</v>
      </c>
      <c r="E189" s="84">
        <v>10483</v>
      </c>
    </row>
    <row r="190" spans="1:5" x14ac:dyDescent="0.3">
      <c r="A190" s="34" t="s">
        <v>382</v>
      </c>
      <c r="B190" s="84" t="s">
        <v>410</v>
      </c>
      <c r="C190" s="84" t="s">
        <v>411</v>
      </c>
      <c r="D190" s="84">
        <v>220376</v>
      </c>
      <c r="E190" s="84">
        <v>5105</v>
      </c>
    </row>
    <row r="191" spans="1:5" x14ac:dyDescent="0.3">
      <c r="A191" s="34" t="s">
        <v>382</v>
      </c>
      <c r="B191" s="84" t="s">
        <v>412</v>
      </c>
      <c r="C191" s="84" t="s">
        <v>413</v>
      </c>
      <c r="D191" s="84">
        <v>220377</v>
      </c>
      <c r="E191" s="84">
        <v>15255</v>
      </c>
    </row>
    <row r="192" spans="1:5" x14ac:dyDescent="0.3">
      <c r="A192" s="34" t="s">
        <v>382</v>
      </c>
      <c r="B192" s="84" t="s">
        <v>414</v>
      </c>
      <c r="C192" s="84" t="s">
        <v>415</v>
      </c>
      <c r="D192" s="84">
        <v>220378</v>
      </c>
      <c r="E192" s="84">
        <v>13066</v>
      </c>
    </row>
    <row r="193" spans="1:5" x14ac:dyDescent="0.3">
      <c r="A193" s="34" t="s">
        <v>382</v>
      </c>
      <c r="B193" s="84" t="s">
        <v>416</v>
      </c>
      <c r="C193" s="84" t="s">
        <v>417</v>
      </c>
      <c r="D193" s="84">
        <v>220379</v>
      </c>
      <c r="E193" s="84">
        <v>12598</v>
      </c>
    </row>
    <row r="194" spans="1:5" x14ac:dyDescent="0.3">
      <c r="A194" s="34" t="s">
        <v>382</v>
      </c>
      <c r="B194" s="84" t="s">
        <v>418</v>
      </c>
      <c r="C194" s="84" t="s">
        <v>419</v>
      </c>
      <c r="D194" s="84">
        <v>220380</v>
      </c>
      <c r="E194" s="84">
        <v>6943</v>
      </c>
    </row>
    <row r="195" spans="1:5" x14ac:dyDescent="0.3">
      <c r="A195" s="34" t="s">
        <v>382</v>
      </c>
      <c r="B195" s="84" t="s">
        <v>420</v>
      </c>
      <c r="C195" s="84" t="s">
        <v>421</v>
      </c>
      <c r="D195" s="84">
        <v>220381</v>
      </c>
      <c r="E195" s="84">
        <v>14741</v>
      </c>
    </row>
    <row r="196" spans="1:5" x14ac:dyDescent="0.3">
      <c r="A196" s="34" t="s">
        <v>382</v>
      </c>
      <c r="B196" s="84" t="s">
        <v>422</v>
      </c>
      <c r="C196" s="84" t="s">
        <v>423</v>
      </c>
      <c r="D196" s="84">
        <v>220382</v>
      </c>
      <c r="E196" s="84">
        <v>15830</v>
      </c>
    </row>
    <row r="197" spans="1:5" x14ac:dyDescent="0.3">
      <c r="A197" s="34" t="s">
        <v>382</v>
      </c>
      <c r="B197" s="84" t="s">
        <v>424</v>
      </c>
      <c r="C197" s="84" t="s">
        <v>425</v>
      </c>
      <c r="D197" s="84">
        <v>220389</v>
      </c>
      <c r="E197" s="84">
        <v>8288</v>
      </c>
    </row>
    <row r="198" spans="1:5" x14ac:dyDescent="0.3">
      <c r="A198" s="34" t="s">
        <v>382</v>
      </c>
      <c r="B198" s="84" t="s">
        <v>426</v>
      </c>
      <c r="C198" s="84" t="s">
        <v>427</v>
      </c>
      <c r="D198" s="84">
        <v>220392</v>
      </c>
      <c r="E198" s="84">
        <v>2030</v>
      </c>
    </row>
    <row r="199" spans="1:5" x14ac:dyDescent="0.3">
      <c r="A199" s="34" t="s">
        <v>382</v>
      </c>
      <c r="B199" s="84" t="s">
        <v>428</v>
      </c>
      <c r="C199" s="84" t="s">
        <v>429</v>
      </c>
      <c r="D199" s="84">
        <v>220394</v>
      </c>
      <c r="E199" s="84">
        <v>13032</v>
      </c>
    </row>
    <row r="200" spans="1:5" x14ac:dyDescent="0.3">
      <c r="A200" s="34" t="s">
        <v>430</v>
      </c>
      <c r="B200" s="84" t="s">
        <v>431</v>
      </c>
      <c r="C200" s="84" t="s">
        <v>432</v>
      </c>
      <c r="D200" s="84">
        <v>230468</v>
      </c>
      <c r="E200" s="84">
        <v>57433</v>
      </c>
    </row>
    <row r="201" spans="1:5" x14ac:dyDescent="0.3">
      <c r="A201" s="34" t="s">
        <v>430</v>
      </c>
      <c r="B201" s="84" t="s">
        <v>433</v>
      </c>
      <c r="C201" s="84" t="s">
        <v>434</v>
      </c>
      <c r="D201" s="84">
        <v>230469</v>
      </c>
      <c r="E201" s="84">
        <v>1797</v>
      </c>
    </row>
    <row r="202" spans="1:5" x14ac:dyDescent="0.3">
      <c r="A202" s="34" t="s">
        <v>430</v>
      </c>
      <c r="B202" s="84" t="s">
        <v>435</v>
      </c>
      <c r="C202" s="84" t="s">
        <v>436</v>
      </c>
      <c r="D202" s="84">
        <v>230473</v>
      </c>
      <c r="E202" s="84">
        <v>22679</v>
      </c>
    </row>
    <row r="203" spans="1:5" x14ac:dyDescent="0.3">
      <c r="A203" s="34" t="s">
        <v>430</v>
      </c>
      <c r="B203" s="84" t="s">
        <v>437</v>
      </c>
      <c r="C203" s="84" t="s">
        <v>438</v>
      </c>
      <c r="D203" s="84">
        <v>230478</v>
      </c>
      <c r="E203" s="84">
        <v>2521</v>
      </c>
    </row>
    <row r="204" spans="1:5" x14ac:dyDescent="0.3">
      <c r="A204" s="34" t="s">
        <v>430</v>
      </c>
      <c r="B204" s="84" t="s">
        <v>439</v>
      </c>
      <c r="C204" s="84" t="s">
        <v>440</v>
      </c>
      <c r="D204" s="84">
        <v>230491</v>
      </c>
      <c r="E204" s="84">
        <v>113236</v>
      </c>
    </row>
    <row r="205" spans="1:5" x14ac:dyDescent="0.3">
      <c r="A205" s="34" t="s">
        <v>430</v>
      </c>
      <c r="B205" s="84" t="s">
        <v>441</v>
      </c>
      <c r="C205" s="84" t="s">
        <v>442</v>
      </c>
      <c r="D205" s="84">
        <v>230494</v>
      </c>
      <c r="E205" s="84">
        <v>1089</v>
      </c>
    </row>
    <row r="206" spans="1:5" x14ac:dyDescent="0.3">
      <c r="A206" s="34" t="s">
        <v>430</v>
      </c>
      <c r="B206" s="84" t="s">
        <v>443</v>
      </c>
      <c r="C206" s="84" t="s">
        <v>444</v>
      </c>
      <c r="D206" s="84">
        <v>230496</v>
      </c>
      <c r="E206" s="84">
        <v>18781</v>
      </c>
    </row>
    <row r="207" spans="1:5" x14ac:dyDescent="0.3">
      <c r="A207" s="34" t="s">
        <v>430</v>
      </c>
      <c r="B207" s="84" t="s">
        <v>445</v>
      </c>
      <c r="C207" s="84" t="s">
        <v>446</v>
      </c>
      <c r="D207" s="84">
        <v>230497</v>
      </c>
      <c r="E207" s="84">
        <v>3932</v>
      </c>
    </row>
    <row r="208" spans="1:5" x14ac:dyDescent="0.3">
      <c r="A208" s="34" t="s">
        <v>430</v>
      </c>
      <c r="B208" s="84" t="s">
        <v>433</v>
      </c>
      <c r="C208" s="84" t="s">
        <v>447</v>
      </c>
      <c r="D208" s="84">
        <v>230498</v>
      </c>
      <c r="E208" s="84">
        <v>2413</v>
      </c>
    </row>
    <row r="209" spans="1:5" x14ac:dyDescent="0.3">
      <c r="A209" s="34" t="s">
        <v>430</v>
      </c>
      <c r="B209" s="84" t="s">
        <v>433</v>
      </c>
      <c r="C209" s="84" t="s">
        <v>448</v>
      </c>
      <c r="D209" s="84">
        <v>230500</v>
      </c>
      <c r="E209" s="84">
        <v>1362</v>
      </c>
    </row>
    <row r="210" spans="1:5" x14ac:dyDescent="0.3">
      <c r="A210" s="34" t="s">
        <v>430</v>
      </c>
      <c r="B210" s="84" t="s">
        <v>449</v>
      </c>
      <c r="C210" s="84" t="s">
        <v>450</v>
      </c>
      <c r="D210" s="84">
        <v>230501</v>
      </c>
      <c r="E210" s="84">
        <v>45313</v>
      </c>
    </row>
    <row r="211" spans="1:5" x14ac:dyDescent="0.3">
      <c r="A211" s="34" t="s">
        <v>430</v>
      </c>
      <c r="B211" s="84" t="s">
        <v>451</v>
      </c>
      <c r="C211" s="84" t="s">
        <v>452</v>
      </c>
      <c r="D211" s="84">
        <v>230502</v>
      </c>
      <c r="E211" s="84">
        <v>26313</v>
      </c>
    </row>
    <row r="212" spans="1:5" x14ac:dyDescent="0.3">
      <c r="A212" s="34" t="s">
        <v>430</v>
      </c>
      <c r="B212" s="84" t="s">
        <v>445</v>
      </c>
      <c r="C212" s="84" t="s">
        <v>453</v>
      </c>
      <c r="D212" s="84">
        <v>230503</v>
      </c>
      <c r="E212" s="84">
        <v>18260</v>
      </c>
    </row>
    <row r="213" spans="1:5" x14ac:dyDescent="0.3">
      <c r="A213" s="34" t="s">
        <v>430</v>
      </c>
      <c r="B213" s="84" t="s">
        <v>454</v>
      </c>
      <c r="C213" s="84" t="s">
        <v>455</v>
      </c>
      <c r="D213" s="84">
        <v>230505</v>
      </c>
      <c r="E213" s="84">
        <v>4337</v>
      </c>
    </row>
    <row r="214" spans="1:5" x14ac:dyDescent="0.3">
      <c r="A214" s="34" t="s">
        <v>430</v>
      </c>
      <c r="B214" s="84" t="s">
        <v>433</v>
      </c>
      <c r="C214" s="84" t="s">
        <v>456</v>
      </c>
      <c r="D214" s="84">
        <v>230510</v>
      </c>
      <c r="E214" s="84">
        <v>14652</v>
      </c>
    </row>
    <row r="215" spans="1:5" x14ac:dyDescent="0.3">
      <c r="A215" s="34" t="s">
        <v>430</v>
      </c>
      <c r="B215" s="84" t="s">
        <v>457</v>
      </c>
      <c r="C215" s="84" t="s">
        <v>458</v>
      </c>
      <c r="D215" s="84">
        <v>230511</v>
      </c>
      <c r="E215" s="84">
        <v>43480</v>
      </c>
    </row>
    <row r="216" spans="1:5" x14ac:dyDescent="0.3">
      <c r="A216" s="34" t="s">
        <v>459</v>
      </c>
      <c r="B216" s="84" t="s">
        <v>460</v>
      </c>
      <c r="C216" s="84" t="s">
        <v>461</v>
      </c>
      <c r="D216" s="84">
        <v>240512</v>
      </c>
      <c r="E216" s="84">
        <v>26061</v>
      </c>
    </row>
    <row r="217" spans="1:5" x14ac:dyDescent="0.3">
      <c r="A217" s="34" t="s">
        <v>459</v>
      </c>
      <c r="B217" s="84" t="s">
        <v>462</v>
      </c>
      <c r="C217" s="84" t="s">
        <v>463</v>
      </c>
      <c r="D217" s="84">
        <v>240515</v>
      </c>
      <c r="E217" s="84">
        <v>6647</v>
      </c>
    </row>
    <row r="218" spans="1:5" x14ac:dyDescent="0.3">
      <c r="A218" s="34" t="s">
        <v>459</v>
      </c>
      <c r="B218" s="84" t="s">
        <v>464</v>
      </c>
      <c r="C218" s="84" t="s">
        <v>465</v>
      </c>
      <c r="D218" s="84">
        <v>240516</v>
      </c>
      <c r="E218" s="84">
        <v>16817</v>
      </c>
    </row>
    <row r="219" spans="1:5" x14ac:dyDescent="0.3">
      <c r="A219" s="34" t="s">
        <v>459</v>
      </c>
      <c r="B219" s="84" t="s">
        <v>466</v>
      </c>
      <c r="C219" s="84" t="s">
        <v>467</v>
      </c>
      <c r="D219" s="84">
        <v>240520</v>
      </c>
      <c r="E219" s="84">
        <v>71838</v>
      </c>
    </row>
    <row r="220" spans="1:5" x14ac:dyDescent="0.3">
      <c r="A220" s="34" t="s">
        <v>459</v>
      </c>
      <c r="B220" s="84" t="s">
        <v>435</v>
      </c>
      <c r="C220" s="84" t="s">
        <v>468</v>
      </c>
      <c r="D220" s="84">
        <v>240521</v>
      </c>
      <c r="E220" s="84">
        <v>32775</v>
      </c>
    </row>
    <row r="221" spans="1:5" x14ac:dyDescent="0.3">
      <c r="A221" s="34" t="s">
        <v>459</v>
      </c>
      <c r="B221" s="84" t="s">
        <v>460</v>
      </c>
      <c r="C221" s="84" t="s">
        <v>469</v>
      </c>
      <c r="D221" s="84">
        <v>240523</v>
      </c>
      <c r="E221" s="84">
        <v>47993</v>
      </c>
    </row>
    <row r="222" spans="1:5" x14ac:dyDescent="0.3">
      <c r="A222" s="34" t="s">
        <v>459</v>
      </c>
      <c r="B222" s="84" t="s">
        <v>470</v>
      </c>
      <c r="C222" s="84" t="s">
        <v>471</v>
      </c>
      <c r="D222" s="84">
        <v>240527</v>
      </c>
      <c r="E222" s="84">
        <v>26922</v>
      </c>
    </row>
    <row r="223" spans="1:5" x14ac:dyDescent="0.3">
      <c r="A223" s="34" t="s">
        <v>459</v>
      </c>
      <c r="B223" s="84" t="s">
        <v>472</v>
      </c>
      <c r="C223" s="84" t="s">
        <v>473</v>
      </c>
      <c r="D223" s="84">
        <v>240528</v>
      </c>
      <c r="E223" s="84">
        <v>132560</v>
      </c>
    </row>
    <row r="224" spans="1:5" x14ac:dyDescent="0.3">
      <c r="A224" s="34" t="s">
        <v>459</v>
      </c>
      <c r="B224" s="84" t="s">
        <v>435</v>
      </c>
      <c r="C224" s="84" t="s">
        <v>474</v>
      </c>
      <c r="D224" s="84">
        <v>240531</v>
      </c>
      <c r="E224" s="84">
        <v>27359</v>
      </c>
    </row>
    <row r="225" spans="1:5" x14ac:dyDescent="0.3">
      <c r="A225" s="34" t="s">
        <v>459</v>
      </c>
      <c r="B225" s="84" t="s">
        <v>464</v>
      </c>
      <c r="C225" s="84" t="s">
        <v>475</v>
      </c>
      <c r="D225" s="84">
        <v>240532</v>
      </c>
      <c r="E225" s="84">
        <v>754</v>
      </c>
    </row>
    <row r="226" spans="1:5" x14ac:dyDescent="0.3">
      <c r="A226" s="34" t="s">
        <v>459</v>
      </c>
      <c r="B226" s="84" t="s">
        <v>209</v>
      </c>
      <c r="C226" s="84" t="s">
        <v>476</v>
      </c>
      <c r="D226" s="84">
        <v>240533</v>
      </c>
      <c r="E226" s="84">
        <v>2339</v>
      </c>
    </row>
    <row r="227" spans="1:5" x14ac:dyDescent="0.3">
      <c r="A227" s="34" t="s">
        <v>459</v>
      </c>
      <c r="B227" s="84" t="s">
        <v>209</v>
      </c>
      <c r="C227" s="84" t="s">
        <v>477</v>
      </c>
      <c r="D227" s="84">
        <v>240535</v>
      </c>
      <c r="E227" s="84">
        <v>1090</v>
      </c>
    </row>
    <row r="228" spans="1:5" x14ac:dyDescent="0.3">
      <c r="A228" s="34" t="s">
        <v>459</v>
      </c>
      <c r="B228" s="84" t="s">
        <v>478</v>
      </c>
      <c r="C228" s="84" t="s">
        <v>479</v>
      </c>
      <c r="D228" s="84">
        <v>240536</v>
      </c>
      <c r="E228" s="84">
        <v>16608</v>
      </c>
    </row>
    <row r="229" spans="1:5" x14ac:dyDescent="0.3">
      <c r="A229" s="34" t="s">
        <v>459</v>
      </c>
      <c r="B229" s="84" t="s">
        <v>480</v>
      </c>
      <c r="C229" s="84" t="s">
        <v>481</v>
      </c>
      <c r="D229" s="84">
        <v>240538</v>
      </c>
      <c r="E229" s="84">
        <v>16014</v>
      </c>
    </row>
    <row r="230" spans="1:5" x14ac:dyDescent="0.3">
      <c r="A230" s="34" t="s">
        <v>459</v>
      </c>
      <c r="B230" s="84" t="s">
        <v>435</v>
      </c>
      <c r="C230" s="84" t="s">
        <v>482</v>
      </c>
      <c r="D230" s="84">
        <v>240539</v>
      </c>
      <c r="E230" s="84">
        <v>23296</v>
      </c>
    </row>
    <row r="231" spans="1:5" x14ac:dyDescent="0.3">
      <c r="A231" s="34" t="s">
        <v>459</v>
      </c>
      <c r="B231" s="84" t="s">
        <v>464</v>
      </c>
      <c r="C231" s="84" t="s">
        <v>483</v>
      </c>
      <c r="D231" s="84">
        <v>240541</v>
      </c>
      <c r="E231" s="84">
        <v>2904</v>
      </c>
    </row>
    <row r="232" spans="1:5" x14ac:dyDescent="0.3">
      <c r="A232" s="34" t="s">
        <v>459</v>
      </c>
      <c r="B232" s="84" t="s">
        <v>435</v>
      </c>
      <c r="C232" s="84" t="s">
        <v>484</v>
      </c>
      <c r="D232" s="84">
        <v>240542</v>
      </c>
      <c r="E232" s="84">
        <v>57292</v>
      </c>
    </row>
    <row r="233" spans="1:5" x14ac:dyDescent="0.3">
      <c r="A233" s="34" t="s">
        <v>459</v>
      </c>
      <c r="B233" s="84" t="s">
        <v>209</v>
      </c>
      <c r="C233" s="84" t="s">
        <v>485</v>
      </c>
      <c r="D233" s="84">
        <v>240544</v>
      </c>
      <c r="E233" s="84">
        <v>6795</v>
      </c>
    </row>
    <row r="234" spans="1:5" x14ac:dyDescent="0.3">
      <c r="A234" s="34" t="s">
        <v>459</v>
      </c>
      <c r="B234" s="84" t="s">
        <v>486</v>
      </c>
      <c r="C234" s="84" t="s">
        <v>487</v>
      </c>
      <c r="D234" s="84">
        <v>240546</v>
      </c>
      <c r="E234" s="84">
        <v>18525</v>
      </c>
    </row>
    <row r="235" spans="1:5" x14ac:dyDescent="0.3">
      <c r="A235" s="34" t="s">
        <v>459</v>
      </c>
      <c r="B235" s="84" t="s">
        <v>488</v>
      </c>
      <c r="C235" s="84" t="s">
        <v>489</v>
      </c>
      <c r="D235" s="84">
        <v>240550</v>
      </c>
      <c r="E235" s="84">
        <v>15000</v>
      </c>
    </row>
    <row r="236" spans="1:5" x14ac:dyDescent="0.3">
      <c r="A236" s="34" t="s">
        <v>459</v>
      </c>
      <c r="B236" s="84" t="s">
        <v>209</v>
      </c>
      <c r="C236" s="84" t="s">
        <v>490</v>
      </c>
      <c r="D236" s="84">
        <v>240551</v>
      </c>
      <c r="E236" s="84">
        <v>6345</v>
      </c>
    </row>
    <row r="237" spans="1:5" x14ac:dyDescent="0.3">
      <c r="A237" s="34" t="s">
        <v>491</v>
      </c>
      <c r="B237" s="84" t="s">
        <v>215</v>
      </c>
      <c r="C237" s="84" t="s">
        <v>492</v>
      </c>
      <c r="D237" s="84">
        <v>250282</v>
      </c>
      <c r="E237" s="84">
        <v>5218</v>
      </c>
    </row>
    <row r="238" spans="1:5" x14ac:dyDescent="0.3">
      <c r="A238" s="34" t="s">
        <v>491</v>
      </c>
      <c r="B238" s="84" t="s">
        <v>215</v>
      </c>
      <c r="C238" s="84" t="s">
        <v>493</v>
      </c>
      <c r="D238" s="84">
        <v>250283</v>
      </c>
      <c r="E238" s="84">
        <v>15005</v>
      </c>
    </row>
    <row r="239" spans="1:5" x14ac:dyDescent="0.3">
      <c r="A239" s="34" t="s">
        <v>491</v>
      </c>
      <c r="B239" s="84" t="s">
        <v>209</v>
      </c>
      <c r="C239" s="84" t="s">
        <v>494</v>
      </c>
      <c r="D239" s="84">
        <v>250284</v>
      </c>
      <c r="E239" s="84">
        <v>9435</v>
      </c>
    </row>
    <row r="240" spans="1:5" x14ac:dyDescent="0.3">
      <c r="A240" s="34" t="s">
        <v>491</v>
      </c>
      <c r="B240" s="84" t="s">
        <v>495</v>
      </c>
      <c r="C240" s="84" t="s">
        <v>496</v>
      </c>
      <c r="D240" s="84">
        <v>250285</v>
      </c>
      <c r="E240" s="84">
        <v>1267</v>
      </c>
    </row>
    <row r="241" spans="1:5" x14ac:dyDescent="0.3">
      <c r="A241" s="34" t="s">
        <v>491</v>
      </c>
      <c r="B241" s="84" t="s">
        <v>497</v>
      </c>
      <c r="C241" s="84" t="s">
        <v>498</v>
      </c>
      <c r="D241" s="84">
        <v>250286</v>
      </c>
      <c r="E241" s="84">
        <v>2634</v>
      </c>
    </row>
    <row r="242" spans="1:5" x14ac:dyDescent="0.3">
      <c r="A242" s="34" t="s">
        <v>491</v>
      </c>
      <c r="B242" s="84" t="s">
        <v>499</v>
      </c>
      <c r="C242" s="84" t="s">
        <v>500</v>
      </c>
      <c r="D242" s="84">
        <v>250290</v>
      </c>
      <c r="E242" s="84">
        <v>24593</v>
      </c>
    </row>
    <row r="243" spans="1:5" x14ac:dyDescent="0.3">
      <c r="A243" s="34" t="s">
        <v>491</v>
      </c>
      <c r="B243" s="84" t="s">
        <v>383</v>
      </c>
      <c r="C243" s="84" t="s">
        <v>501</v>
      </c>
      <c r="D243" s="84">
        <v>250295</v>
      </c>
      <c r="E243" s="84">
        <v>6425</v>
      </c>
    </row>
    <row r="244" spans="1:5" x14ac:dyDescent="0.3">
      <c r="A244" s="34" t="s">
        <v>491</v>
      </c>
      <c r="B244" s="84" t="s">
        <v>502</v>
      </c>
      <c r="C244" s="84" t="s">
        <v>503</v>
      </c>
      <c r="D244" s="84">
        <v>250299</v>
      </c>
      <c r="E244" s="84">
        <v>2532</v>
      </c>
    </row>
    <row r="245" spans="1:5" x14ac:dyDescent="0.3">
      <c r="A245" s="34" t="s">
        <v>491</v>
      </c>
      <c r="B245" s="84" t="s">
        <v>215</v>
      </c>
      <c r="C245" s="84" t="s">
        <v>504</v>
      </c>
      <c r="D245" s="84">
        <v>250300</v>
      </c>
      <c r="E245" s="84">
        <v>5143</v>
      </c>
    </row>
    <row r="246" spans="1:5" x14ac:dyDescent="0.3">
      <c r="A246" s="34" t="s">
        <v>491</v>
      </c>
      <c r="B246" s="84" t="s">
        <v>505</v>
      </c>
      <c r="C246" s="84" t="s">
        <v>506</v>
      </c>
      <c r="D246" s="84">
        <v>250304</v>
      </c>
      <c r="E246" s="84">
        <v>8348</v>
      </c>
    </row>
    <row r="247" spans="1:5" x14ac:dyDescent="0.3">
      <c r="A247" s="34" t="s">
        <v>491</v>
      </c>
      <c r="B247" s="84" t="s">
        <v>507</v>
      </c>
      <c r="C247" s="84" t="s">
        <v>508</v>
      </c>
      <c r="D247" s="84">
        <v>250305</v>
      </c>
      <c r="E247" s="84">
        <v>3901</v>
      </c>
    </row>
    <row r="248" spans="1:5" x14ac:dyDescent="0.3">
      <c r="A248" s="34" t="s">
        <v>491</v>
      </c>
      <c r="B248" s="84" t="s">
        <v>509</v>
      </c>
      <c r="C248" s="84" t="s">
        <v>510</v>
      </c>
      <c r="D248" s="84">
        <v>250307</v>
      </c>
      <c r="E248" s="84">
        <v>2561</v>
      </c>
    </row>
    <row r="249" spans="1:5" x14ac:dyDescent="0.3">
      <c r="A249" s="34" t="s">
        <v>491</v>
      </c>
      <c r="B249" s="84" t="s">
        <v>511</v>
      </c>
      <c r="C249" s="84" t="s">
        <v>355</v>
      </c>
      <c r="D249" s="84">
        <v>250308</v>
      </c>
      <c r="E249" s="84">
        <v>9419</v>
      </c>
    </row>
    <row r="250" spans="1:5" x14ac:dyDescent="0.3">
      <c r="A250" s="34" t="s">
        <v>491</v>
      </c>
      <c r="B250" s="84" t="s">
        <v>209</v>
      </c>
      <c r="C250" s="84" t="s">
        <v>512</v>
      </c>
      <c r="D250" s="84">
        <v>250311</v>
      </c>
      <c r="E250" s="84">
        <v>3275</v>
      </c>
    </row>
    <row r="251" spans="1:5" x14ac:dyDescent="0.3">
      <c r="A251" s="34" t="s">
        <v>491</v>
      </c>
      <c r="B251" s="84" t="s">
        <v>215</v>
      </c>
      <c r="C251" s="84" t="s">
        <v>513</v>
      </c>
      <c r="D251" s="84">
        <v>250312</v>
      </c>
      <c r="E251" s="84">
        <v>8266</v>
      </c>
    </row>
    <row r="252" spans="1:5" x14ac:dyDescent="0.3">
      <c r="A252" s="34" t="s">
        <v>491</v>
      </c>
      <c r="B252" s="84" t="s">
        <v>209</v>
      </c>
      <c r="C252" s="84" t="s">
        <v>514</v>
      </c>
      <c r="D252" s="84">
        <v>250314</v>
      </c>
      <c r="E252" s="84">
        <v>23407</v>
      </c>
    </row>
    <row r="253" spans="1:5" x14ac:dyDescent="0.3">
      <c r="A253" s="34" t="s">
        <v>491</v>
      </c>
      <c r="B253" s="84" t="s">
        <v>515</v>
      </c>
      <c r="C253" s="84" t="s">
        <v>516</v>
      </c>
      <c r="D253" s="84">
        <v>250315</v>
      </c>
      <c r="E253" s="84">
        <v>3331</v>
      </c>
    </row>
    <row r="254" spans="1:5" x14ac:dyDescent="0.3">
      <c r="A254" s="34" t="s">
        <v>491</v>
      </c>
      <c r="B254" s="84" t="s">
        <v>517</v>
      </c>
      <c r="C254" s="84" t="s">
        <v>518</v>
      </c>
      <c r="D254" s="84">
        <v>250316</v>
      </c>
      <c r="E254" s="84">
        <v>1776</v>
      </c>
    </row>
    <row r="255" spans="1:5" x14ac:dyDescent="0.3">
      <c r="A255" s="34" t="s">
        <v>491</v>
      </c>
      <c r="B255" s="84" t="s">
        <v>497</v>
      </c>
      <c r="C255" s="84" t="s">
        <v>519</v>
      </c>
      <c r="D255" s="84">
        <v>250317</v>
      </c>
      <c r="E255" s="84">
        <v>6029</v>
      </c>
    </row>
    <row r="256" spans="1:5" x14ac:dyDescent="0.3">
      <c r="A256" s="34" t="s">
        <v>491</v>
      </c>
      <c r="B256" s="84" t="s">
        <v>520</v>
      </c>
      <c r="C256" s="84" t="s">
        <v>521</v>
      </c>
      <c r="D256" s="84">
        <v>250322</v>
      </c>
      <c r="E256" s="84">
        <v>5350</v>
      </c>
    </row>
    <row r="257" spans="1:5" x14ac:dyDescent="0.3">
      <c r="A257" s="34" t="s">
        <v>522</v>
      </c>
      <c r="B257" s="84" t="s">
        <v>523</v>
      </c>
      <c r="C257" s="84" t="s">
        <v>524</v>
      </c>
      <c r="D257" s="84">
        <v>260396</v>
      </c>
      <c r="E257" s="84">
        <v>7005</v>
      </c>
    </row>
    <row r="258" spans="1:5" x14ac:dyDescent="0.3">
      <c r="A258" s="34" t="s">
        <v>522</v>
      </c>
      <c r="B258" s="84" t="s">
        <v>525</v>
      </c>
      <c r="C258" s="84" t="s">
        <v>526</v>
      </c>
      <c r="D258" s="84">
        <v>260398</v>
      </c>
      <c r="E258" s="84">
        <v>30796</v>
      </c>
    </row>
    <row r="259" spans="1:5" x14ac:dyDescent="0.3">
      <c r="A259" s="34" t="s">
        <v>522</v>
      </c>
      <c r="B259" s="84" t="s">
        <v>527</v>
      </c>
      <c r="C259" s="84" t="s">
        <v>528</v>
      </c>
      <c r="D259" s="84">
        <v>260401</v>
      </c>
      <c r="E259" s="84">
        <v>16396</v>
      </c>
    </row>
    <row r="260" spans="1:5" x14ac:dyDescent="0.3">
      <c r="A260" s="34" t="s">
        <v>522</v>
      </c>
      <c r="B260" s="84" t="s">
        <v>529</v>
      </c>
      <c r="C260" s="84" t="s">
        <v>530</v>
      </c>
      <c r="D260" s="84">
        <v>260406</v>
      </c>
      <c r="E260" s="84">
        <v>18273</v>
      </c>
    </row>
    <row r="261" spans="1:5" x14ac:dyDescent="0.3">
      <c r="A261" s="34" t="s">
        <v>522</v>
      </c>
      <c r="B261" s="84" t="s">
        <v>531</v>
      </c>
      <c r="C261" s="84" t="s">
        <v>532</v>
      </c>
      <c r="D261" s="84">
        <v>260408</v>
      </c>
      <c r="E261" s="84">
        <v>6781</v>
      </c>
    </row>
    <row r="262" spans="1:5" x14ac:dyDescent="0.3">
      <c r="A262" s="34" t="s">
        <v>522</v>
      </c>
      <c r="B262" s="84" t="s">
        <v>209</v>
      </c>
      <c r="C262" s="84" t="s">
        <v>533</v>
      </c>
      <c r="D262" s="84">
        <v>260411</v>
      </c>
      <c r="E262" s="84">
        <v>9924</v>
      </c>
    </row>
    <row r="263" spans="1:5" x14ac:dyDescent="0.3">
      <c r="A263" s="34" t="s">
        <v>522</v>
      </c>
      <c r="B263" s="84" t="s">
        <v>209</v>
      </c>
      <c r="C263" s="84" t="s">
        <v>534</v>
      </c>
      <c r="D263" s="84">
        <v>260412</v>
      </c>
      <c r="E263" s="84">
        <v>1463</v>
      </c>
    </row>
    <row r="264" spans="1:5" x14ac:dyDescent="0.3">
      <c r="A264" s="34" t="s">
        <v>522</v>
      </c>
      <c r="B264" s="84" t="s">
        <v>535</v>
      </c>
      <c r="C264" s="84" t="s">
        <v>536</v>
      </c>
      <c r="D264" s="84">
        <v>260413</v>
      </c>
      <c r="E264" s="84">
        <v>9158</v>
      </c>
    </row>
    <row r="265" spans="1:5" x14ac:dyDescent="0.3">
      <c r="A265" s="34" t="s">
        <v>522</v>
      </c>
      <c r="B265" s="84" t="s">
        <v>537</v>
      </c>
      <c r="C265" s="84" t="s">
        <v>538</v>
      </c>
      <c r="D265" s="84">
        <v>260414</v>
      </c>
      <c r="E265" s="84">
        <v>19923</v>
      </c>
    </row>
    <row r="266" spans="1:5" x14ac:dyDescent="0.3">
      <c r="A266" s="34" t="s">
        <v>522</v>
      </c>
      <c r="B266" s="84" t="s">
        <v>539</v>
      </c>
      <c r="C266" s="84" t="s">
        <v>540</v>
      </c>
      <c r="D266" s="84">
        <v>260415</v>
      </c>
      <c r="E266" s="84">
        <v>10009</v>
      </c>
    </row>
    <row r="267" spans="1:5" x14ac:dyDescent="0.3">
      <c r="A267" s="34" t="s">
        <v>522</v>
      </c>
      <c r="B267" s="84" t="s">
        <v>209</v>
      </c>
      <c r="C267" s="84" t="s">
        <v>541</v>
      </c>
      <c r="D267" s="84">
        <v>260417</v>
      </c>
      <c r="E267" s="84">
        <v>2367</v>
      </c>
    </row>
    <row r="268" spans="1:5" x14ac:dyDescent="0.3">
      <c r="A268" s="34" t="s">
        <v>522</v>
      </c>
      <c r="B268" s="84" t="s">
        <v>542</v>
      </c>
      <c r="C268" s="84" t="s">
        <v>543</v>
      </c>
      <c r="D268" s="84">
        <v>260418</v>
      </c>
      <c r="E268" s="84">
        <v>36992</v>
      </c>
    </row>
    <row r="269" spans="1:5" x14ac:dyDescent="0.3">
      <c r="A269" s="34" t="s">
        <v>522</v>
      </c>
      <c r="B269" s="84" t="s">
        <v>544</v>
      </c>
      <c r="C269" s="84" t="s">
        <v>545</v>
      </c>
      <c r="D269" s="84">
        <v>260419</v>
      </c>
      <c r="E269" s="84">
        <v>8298</v>
      </c>
    </row>
    <row r="270" spans="1:5" x14ac:dyDescent="0.3">
      <c r="A270" s="34" t="s">
        <v>522</v>
      </c>
      <c r="B270" s="84" t="s">
        <v>546</v>
      </c>
      <c r="C270" s="84" t="s">
        <v>547</v>
      </c>
      <c r="D270" s="84">
        <v>260421</v>
      </c>
      <c r="E270" s="84">
        <v>23431</v>
      </c>
    </row>
    <row r="271" spans="1:5" x14ac:dyDescent="0.3">
      <c r="A271" s="34" t="s">
        <v>548</v>
      </c>
      <c r="B271" s="84" t="s">
        <v>549</v>
      </c>
      <c r="C271" s="84" t="s">
        <v>550</v>
      </c>
      <c r="D271" s="84">
        <v>270425</v>
      </c>
      <c r="E271" s="84">
        <v>6223</v>
      </c>
    </row>
    <row r="272" spans="1:5" x14ac:dyDescent="0.3">
      <c r="A272" s="34" t="s">
        <v>548</v>
      </c>
      <c r="B272" s="84" t="s">
        <v>551</v>
      </c>
      <c r="C272" s="84" t="s">
        <v>552</v>
      </c>
      <c r="D272" s="84">
        <v>270426</v>
      </c>
      <c r="E272" s="84">
        <v>3696</v>
      </c>
    </row>
    <row r="273" spans="1:5" x14ac:dyDescent="0.3">
      <c r="A273" s="34" t="s">
        <v>548</v>
      </c>
      <c r="B273" s="84" t="s">
        <v>553</v>
      </c>
      <c r="C273" s="84" t="s">
        <v>554</v>
      </c>
      <c r="D273" s="84">
        <v>270428</v>
      </c>
      <c r="E273" s="84">
        <v>1810</v>
      </c>
    </row>
    <row r="274" spans="1:5" x14ac:dyDescent="0.3">
      <c r="A274" s="34" t="s">
        <v>548</v>
      </c>
      <c r="B274" s="84" t="s">
        <v>555</v>
      </c>
      <c r="C274" s="84" t="s">
        <v>556</v>
      </c>
      <c r="D274" s="84">
        <v>270429</v>
      </c>
      <c r="E274" s="84">
        <v>51122</v>
      </c>
    </row>
    <row r="275" spans="1:5" x14ac:dyDescent="0.3">
      <c r="A275" s="34" t="s">
        <v>548</v>
      </c>
      <c r="B275" s="84" t="s">
        <v>549</v>
      </c>
      <c r="C275" s="84" t="s">
        <v>557</v>
      </c>
      <c r="D275" s="84">
        <v>270430</v>
      </c>
      <c r="E275" s="84">
        <v>4215</v>
      </c>
    </row>
    <row r="276" spans="1:5" x14ac:dyDescent="0.3">
      <c r="A276" s="34" t="s">
        <v>548</v>
      </c>
      <c r="B276" s="84" t="s">
        <v>558</v>
      </c>
      <c r="C276" s="84" t="s">
        <v>559</v>
      </c>
      <c r="D276" s="84">
        <v>270432</v>
      </c>
      <c r="E276" s="84">
        <v>6505</v>
      </c>
    </row>
    <row r="277" spans="1:5" x14ac:dyDescent="0.3">
      <c r="A277" s="34" t="s">
        <v>548</v>
      </c>
      <c r="B277" s="84" t="s">
        <v>555</v>
      </c>
      <c r="C277" s="84" t="s">
        <v>560</v>
      </c>
      <c r="D277" s="84">
        <v>270433</v>
      </c>
      <c r="E277" s="84">
        <v>14577</v>
      </c>
    </row>
    <row r="278" spans="1:5" x14ac:dyDescent="0.3">
      <c r="A278" s="34" t="s">
        <v>548</v>
      </c>
      <c r="B278" s="84" t="s">
        <v>561</v>
      </c>
      <c r="C278" s="84" t="s">
        <v>562</v>
      </c>
      <c r="D278" s="84">
        <v>270435</v>
      </c>
      <c r="E278" s="84">
        <v>1149</v>
      </c>
    </row>
    <row r="279" spans="1:5" x14ac:dyDescent="0.3">
      <c r="A279" s="34" t="s">
        <v>548</v>
      </c>
      <c r="B279" s="84" t="s">
        <v>563</v>
      </c>
      <c r="C279" s="84" t="s">
        <v>564</v>
      </c>
      <c r="D279" s="84">
        <v>270438</v>
      </c>
      <c r="E279" s="84">
        <v>5624</v>
      </c>
    </row>
    <row r="280" spans="1:5" x14ac:dyDescent="0.3">
      <c r="A280" s="34" t="s">
        <v>548</v>
      </c>
      <c r="B280" s="84" t="s">
        <v>565</v>
      </c>
      <c r="C280" s="84" t="s">
        <v>566</v>
      </c>
      <c r="D280" s="84">
        <v>270441</v>
      </c>
      <c r="E280" s="84">
        <v>6381</v>
      </c>
    </row>
    <row r="281" spans="1:5" x14ac:dyDescent="0.3">
      <c r="A281" s="34" t="s">
        <v>567</v>
      </c>
      <c r="B281" s="84" t="s">
        <v>497</v>
      </c>
      <c r="C281" s="84" t="s">
        <v>568</v>
      </c>
      <c r="D281" s="84">
        <v>280446</v>
      </c>
      <c r="E281" s="84">
        <v>17368</v>
      </c>
    </row>
    <row r="282" spans="1:5" x14ac:dyDescent="0.3">
      <c r="A282" s="34" t="s">
        <v>567</v>
      </c>
      <c r="B282" s="84" t="s">
        <v>394</v>
      </c>
      <c r="C282" s="84" t="s">
        <v>569</v>
      </c>
      <c r="D282" s="84">
        <v>280447</v>
      </c>
      <c r="E282" s="84">
        <v>3562</v>
      </c>
    </row>
    <row r="283" spans="1:5" x14ac:dyDescent="0.3">
      <c r="A283" s="34" t="s">
        <v>567</v>
      </c>
      <c r="B283" s="84" t="s">
        <v>209</v>
      </c>
      <c r="C283" s="84" t="s">
        <v>570</v>
      </c>
      <c r="D283" s="84">
        <v>280448</v>
      </c>
      <c r="E283" s="84">
        <v>4583</v>
      </c>
    </row>
    <row r="284" spans="1:5" x14ac:dyDescent="0.3">
      <c r="A284" s="34" t="s">
        <v>567</v>
      </c>
      <c r="B284" s="84" t="s">
        <v>571</v>
      </c>
      <c r="C284" s="84" t="s">
        <v>572</v>
      </c>
      <c r="D284" s="84">
        <v>280451</v>
      </c>
      <c r="E284" s="84">
        <v>2709</v>
      </c>
    </row>
    <row r="285" spans="1:5" x14ac:dyDescent="0.3">
      <c r="A285" s="34" t="s">
        <v>567</v>
      </c>
      <c r="B285" s="84" t="s">
        <v>573</v>
      </c>
      <c r="C285" s="84" t="s">
        <v>574</v>
      </c>
      <c r="D285" s="84">
        <v>280452</v>
      </c>
      <c r="E285" s="84">
        <v>5217</v>
      </c>
    </row>
    <row r="286" spans="1:5" x14ac:dyDescent="0.3">
      <c r="A286" s="34" t="s">
        <v>567</v>
      </c>
      <c r="B286" s="84" t="s">
        <v>573</v>
      </c>
      <c r="C286" s="84" t="s">
        <v>575</v>
      </c>
      <c r="D286" s="84">
        <v>280454</v>
      </c>
      <c r="E286" s="84">
        <v>11464</v>
      </c>
    </row>
    <row r="287" spans="1:5" x14ac:dyDescent="0.3">
      <c r="A287" s="34" t="s">
        <v>567</v>
      </c>
      <c r="B287" s="84" t="s">
        <v>394</v>
      </c>
      <c r="C287" s="84" t="s">
        <v>576</v>
      </c>
      <c r="D287" s="84">
        <v>280455</v>
      </c>
      <c r="E287" s="84">
        <v>9983</v>
      </c>
    </row>
    <row r="288" spans="1:5" x14ac:dyDescent="0.3">
      <c r="A288" s="34" t="s">
        <v>567</v>
      </c>
      <c r="B288" s="84" t="s">
        <v>549</v>
      </c>
      <c r="C288" s="84" t="s">
        <v>577</v>
      </c>
      <c r="D288" s="84">
        <v>280456</v>
      </c>
      <c r="E288" s="84">
        <v>587</v>
      </c>
    </row>
    <row r="289" spans="1:5" x14ac:dyDescent="0.3">
      <c r="A289" s="34" t="s">
        <v>567</v>
      </c>
      <c r="B289" s="84" t="s">
        <v>578</v>
      </c>
      <c r="C289" s="84" t="s">
        <v>579</v>
      </c>
      <c r="D289" s="84">
        <v>280457</v>
      </c>
      <c r="E289" s="84">
        <v>430</v>
      </c>
    </row>
    <row r="290" spans="1:5" x14ac:dyDescent="0.3">
      <c r="A290" s="34" t="s">
        <v>567</v>
      </c>
      <c r="B290" s="84" t="s">
        <v>580</v>
      </c>
      <c r="C290" s="84" t="s">
        <v>581</v>
      </c>
      <c r="D290" s="84">
        <v>280461</v>
      </c>
      <c r="E290" s="84">
        <v>1460</v>
      </c>
    </row>
    <row r="291" spans="1:5" x14ac:dyDescent="0.3">
      <c r="A291" s="34" t="s">
        <v>567</v>
      </c>
      <c r="B291" s="84" t="s">
        <v>394</v>
      </c>
      <c r="C291" s="84" t="s">
        <v>582</v>
      </c>
      <c r="D291" s="84">
        <v>280462</v>
      </c>
      <c r="E291" s="84">
        <v>1231</v>
      </c>
    </row>
    <row r="292" spans="1:5" x14ac:dyDescent="0.3">
      <c r="A292" s="34" t="s">
        <v>567</v>
      </c>
      <c r="B292" s="84" t="s">
        <v>578</v>
      </c>
      <c r="C292" s="84" t="s">
        <v>583</v>
      </c>
      <c r="D292" s="84">
        <v>280466</v>
      </c>
      <c r="E292" s="84">
        <v>716</v>
      </c>
    </row>
    <row r="293" spans="1:5" x14ac:dyDescent="0.3">
      <c r="A293" s="34" t="s">
        <v>567</v>
      </c>
      <c r="B293" s="84" t="s">
        <v>584</v>
      </c>
      <c r="C293" s="84" t="s">
        <v>585</v>
      </c>
      <c r="D293" s="84">
        <v>280467</v>
      </c>
      <c r="E293" s="84">
        <v>1354</v>
      </c>
    </row>
    <row r="294" spans="1:5" x14ac:dyDescent="0.3">
      <c r="A294" s="34" t="s">
        <v>567</v>
      </c>
      <c r="B294" s="84" t="s">
        <v>209</v>
      </c>
      <c r="C294" s="84" t="s">
        <v>586</v>
      </c>
      <c r="D294" s="84">
        <v>283301</v>
      </c>
      <c r="E294" s="84">
        <v>5160</v>
      </c>
    </row>
    <row r="295" spans="1:5" x14ac:dyDescent="0.3">
      <c r="A295" s="34" t="s">
        <v>567</v>
      </c>
      <c r="B295" s="84" t="s">
        <v>209</v>
      </c>
      <c r="C295" s="84" t="s">
        <v>587</v>
      </c>
      <c r="D295" s="84">
        <v>287449</v>
      </c>
      <c r="E295" s="84">
        <v>1379</v>
      </c>
    </row>
    <row r="296" spans="1:5" x14ac:dyDescent="0.3">
      <c r="A296" s="34" t="s">
        <v>588</v>
      </c>
      <c r="B296" s="84" t="s">
        <v>589</v>
      </c>
      <c r="C296" s="84" t="s">
        <v>590</v>
      </c>
      <c r="D296" s="84">
        <v>290280</v>
      </c>
      <c r="E296" s="84">
        <v>13153</v>
      </c>
    </row>
    <row r="297" spans="1:5" x14ac:dyDescent="0.3">
      <c r="A297" s="34" t="s">
        <v>588</v>
      </c>
      <c r="B297" s="84" t="s">
        <v>591</v>
      </c>
      <c r="C297" s="84" t="s">
        <v>592</v>
      </c>
      <c r="D297" s="84">
        <v>290553</v>
      </c>
      <c r="E297" s="84">
        <v>50824</v>
      </c>
    </row>
    <row r="298" spans="1:5" x14ac:dyDescent="0.3">
      <c r="A298" s="34" t="s">
        <v>588</v>
      </c>
      <c r="B298" s="84" t="s">
        <v>593</v>
      </c>
      <c r="C298" s="84" t="s">
        <v>594</v>
      </c>
      <c r="D298" s="84">
        <v>290554</v>
      </c>
      <c r="E298" s="84">
        <v>14689</v>
      </c>
    </row>
    <row r="299" spans="1:5" x14ac:dyDescent="0.3">
      <c r="A299" s="34" t="s">
        <v>588</v>
      </c>
      <c r="B299" s="84" t="s">
        <v>209</v>
      </c>
      <c r="C299" s="84" t="s">
        <v>595</v>
      </c>
      <c r="D299" s="84">
        <v>290559</v>
      </c>
      <c r="E299" s="84">
        <v>21871</v>
      </c>
    </row>
    <row r="300" spans="1:5" x14ac:dyDescent="0.3">
      <c r="A300" s="34" t="s">
        <v>588</v>
      </c>
      <c r="B300" s="84" t="s">
        <v>497</v>
      </c>
      <c r="C300" s="84" t="s">
        <v>596</v>
      </c>
      <c r="D300" s="84">
        <v>290561</v>
      </c>
      <c r="E300" s="84">
        <v>4819</v>
      </c>
    </row>
    <row r="301" spans="1:5" x14ac:dyDescent="0.3">
      <c r="A301" s="34" t="s">
        <v>588</v>
      </c>
      <c r="B301" s="84" t="s">
        <v>597</v>
      </c>
      <c r="C301" s="84" t="s">
        <v>598</v>
      </c>
      <c r="D301" s="84">
        <v>290562</v>
      </c>
      <c r="E301" s="84">
        <v>26122</v>
      </c>
    </row>
    <row r="302" spans="1:5" x14ac:dyDescent="0.3">
      <c r="A302" s="34" t="s">
        <v>588</v>
      </c>
      <c r="B302" s="84" t="s">
        <v>599</v>
      </c>
      <c r="C302" s="84" t="s">
        <v>600</v>
      </c>
      <c r="D302" s="84">
        <v>290565</v>
      </c>
      <c r="E302" s="84">
        <v>28780</v>
      </c>
    </row>
    <row r="303" spans="1:5" x14ac:dyDescent="0.3">
      <c r="A303" s="34" t="s">
        <v>588</v>
      </c>
      <c r="B303" s="84" t="s">
        <v>209</v>
      </c>
      <c r="C303" s="84" t="s">
        <v>601</v>
      </c>
      <c r="D303" s="84">
        <v>290566</v>
      </c>
      <c r="E303" s="84">
        <v>1658</v>
      </c>
    </row>
    <row r="304" spans="1:5" x14ac:dyDescent="0.3">
      <c r="A304" s="34" t="s">
        <v>588</v>
      </c>
      <c r="B304" s="84" t="s">
        <v>602</v>
      </c>
      <c r="C304" s="84" t="s">
        <v>603</v>
      </c>
      <c r="D304" s="84">
        <v>290570</v>
      </c>
      <c r="E304" s="84">
        <v>7491</v>
      </c>
    </row>
    <row r="305" spans="1:5" x14ac:dyDescent="0.3">
      <c r="A305" s="34" t="s">
        <v>588</v>
      </c>
      <c r="B305" s="84" t="s">
        <v>604</v>
      </c>
      <c r="C305" s="84" t="s">
        <v>605</v>
      </c>
      <c r="D305" s="84">
        <v>290571</v>
      </c>
      <c r="E305" s="84">
        <v>28860</v>
      </c>
    </row>
    <row r="306" spans="1:5" x14ac:dyDescent="0.3">
      <c r="A306" s="34" t="s">
        <v>588</v>
      </c>
      <c r="B306" s="84" t="s">
        <v>606</v>
      </c>
      <c r="C306" s="84" t="s">
        <v>607</v>
      </c>
      <c r="D306" s="84">
        <v>290573</v>
      </c>
      <c r="E306" s="84">
        <v>30395</v>
      </c>
    </row>
    <row r="307" spans="1:5" x14ac:dyDescent="0.3">
      <c r="A307" s="34" t="s">
        <v>588</v>
      </c>
      <c r="B307" s="84" t="s">
        <v>209</v>
      </c>
      <c r="C307" s="84" t="s">
        <v>608</v>
      </c>
      <c r="D307" s="84">
        <v>290575</v>
      </c>
      <c r="E307" s="84">
        <v>80033</v>
      </c>
    </row>
    <row r="308" spans="1:5" x14ac:dyDescent="0.3">
      <c r="A308" s="34" t="s">
        <v>588</v>
      </c>
      <c r="B308" s="84" t="s">
        <v>497</v>
      </c>
      <c r="C308" s="84" t="s">
        <v>514</v>
      </c>
      <c r="D308" s="84">
        <v>290576</v>
      </c>
      <c r="E308" s="84">
        <v>5477</v>
      </c>
    </row>
    <row r="309" spans="1:5" x14ac:dyDescent="0.3">
      <c r="A309" s="34" t="s">
        <v>588</v>
      </c>
      <c r="B309" s="84" t="s">
        <v>209</v>
      </c>
      <c r="C309" s="84" t="s">
        <v>609</v>
      </c>
      <c r="D309" s="84">
        <v>290578</v>
      </c>
      <c r="E309" s="84">
        <v>11313</v>
      </c>
    </row>
    <row r="310" spans="1:5" x14ac:dyDescent="0.3">
      <c r="A310" s="34" t="s">
        <v>588</v>
      </c>
      <c r="B310" s="84" t="s">
        <v>610</v>
      </c>
      <c r="C310" s="84" t="s">
        <v>611</v>
      </c>
      <c r="D310" s="84">
        <v>290579</v>
      </c>
      <c r="E310" s="84">
        <v>46947</v>
      </c>
    </row>
    <row r="311" spans="1:5" x14ac:dyDescent="0.3">
      <c r="A311" s="34" t="s">
        <v>588</v>
      </c>
      <c r="B311" s="84" t="s">
        <v>612</v>
      </c>
      <c r="C311" s="84" t="s">
        <v>613</v>
      </c>
      <c r="D311" s="84">
        <v>290581</v>
      </c>
      <c r="E311" s="84">
        <v>24914</v>
      </c>
    </row>
    <row r="312" spans="1:5" x14ac:dyDescent="0.3">
      <c r="A312" s="34" t="s">
        <v>588</v>
      </c>
      <c r="B312" s="84" t="s">
        <v>497</v>
      </c>
      <c r="C312" s="84" t="s">
        <v>614</v>
      </c>
      <c r="D312" s="84">
        <v>290583</v>
      </c>
      <c r="E312" s="84">
        <v>4813</v>
      </c>
    </row>
    <row r="313" spans="1:5" x14ac:dyDescent="0.3">
      <c r="A313" s="34" t="s">
        <v>588</v>
      </c>
      <c r="B313" s="84" t="s">
        <v>546</v>
      </c>
      <c r="C313" s="84" t="s">
        <v>615</v>
      </c>
      <c r="D313" s="84">
        <v>290598</v>
      </c>
      <c r="E313" s="84">
        <v>2116</v>
      </c>
    </row>
    <row r="314" spans="1:5" x14ac:dyDescent="0.3">
      <c r="A314" s="34" t="s">
        <v>616</v>
      </c>
      <c r="B314" s="84" t="s">
        <v>209</v>
      </c>
      <c r="C314" s="84" t="s">
        <v>617</v>
      </c>
      <c r="D314" s="84">
        <v>300585</v>
      </c>
      <c r="E314" s="84">
        <v>927</v>
      </c>
    </row>
    <row r="315" spans="1:5" x14ac:dyDescent="0.3">
      <c r="A315" s="34" t="s">
        <v>616</v>
      </c>
      <c r="B315" s="84" t="s">
        <v>618</v>
      </c>
      <c r="C315" s="84" t="s">
        <v>619</v>
      </c>
      <c r="D315" s="84">
        <v>300586</v>
      </c>
      <c r="E315" s="84">
        <v>1563</v>
      </c>
    </row>
    <row r="316" spans="1:5" x14ac:dyDescent="0.3">
      <c r="A316" s="34" t="s">
        <v>616</v>
      </c>
      <c r="B316" s="84" t="s">
        <v>620</v>
      </c>
      <c r="C316" s="84" t="s">
        <v>621</v>
      </c>
      <c r="D316" s="84">
        <v>300588</v>
      </c>
      <c r="E316" s="84">
        <v>1206</v>
      </c>
    </row>
    <row r="317" spans="1:5" x14ac:dyDescent="0.3">
      <c r="A317" s="34" t="s">
        <v>616</v>
      </c>
      <c r="B317" s="84" t="s">
        <v>622</v>
      </c>
      <c r="C317" s="84" t="s">
        <v>623</v>
      </c>
      <c r="D317" s="84">
        <v>300589</v>
      </c>
      <c r="E317" s="84">
        <v>649</v>
      </c>
    </row>
    <row r="318" spans="1:5" x14ac:dyDescent="0.3">
      <c r="A318" s="34" t="s">
        <v>616</v>
      </c>
      <c r="B318" s="84" t="s">
        <v>624</v>
      </c>
      <c r="C318" s="84" t="s">
        <v>625</v>
      </c>
      <c r="D318" s="84">
        <v>300590</v>
      </c>
      <c r="E318" s="84">
        <v>1292</v>
      </c>
    </row>
    <row r="319" spans="1:5" x14ac:dyDescent="0.3">
      <c r="A319" s="34" t="s">
        <v>616</v>
      </c>
      <c r="B319" s="84" t="s">
        <v>626</v>
      </c>
      <c r="C319" s="84" t="s">
        <v>627</v>
      </c>
      <c r="D319" s="84">
        <v>300591</v>
      </c>
      <c r="E319" s="84">
        <v>993</v>
      </c>
    </row>
    <row r="320" spans="1:5" x14ac:dyDescent="0.3">
      <c r="A320" s="34" t="s">
        <v>616</v>
      </c>
      <c r="B320" s="84" t="s">
        <v>628</v>
      </c>
      <c r="C320" s="84" t="s">
        <v>629</v>
      </c>
      <c r="D320" s="84">
        <v>300594</v>
      </c>
      <c r="E320" s="84">
        <v>11294</v>
      </c>
    </row>
    <row r="321" spans="1:5" x14ac:dyDescent="0.3">
      <c r="A321" s="34" t="s">
        <v>616</v>
      </c>
      <c r="B321" s="84" t="s">
        <v>630</v>
      </c>
      <c r="C321" s="84" t="s">
        <v>631</v>
      </c>
      <c r="D321" s="84">
        <v>300597</v>
      </c>
      <c r="E321" s="84">
        <v>37557</v>
      </c>
    </row>
    <row r="322" spans="1:5" x14ac:dyDescent="0.3">
      <c r="A322" s="34" t="s">
        <v>616</v>
      </c>
      <c r="B322" s="84" t="s">
        <v>632</v>
      </c>
      <c r="C322" s="84" t="s">
        <v>633</v>
      </c>
      <c r="D322" s="84">
        <v>300598</v>
      </c>
      <c r="E322" s="84">
        <v>862</v>
      </c>
    </row>
    <row r="323" spans="1:5" x14ac:dyDescent="0.3">
      <c r="A323" s="34" t="s">
        <v>616</v>
      </c>
      <c r="B323" s="84" t="s">
        <v>634</v>
      </c>
      <c r="C323" s="84" t="s">
        <v>635</v>
      </c>
      <c r="D323" s="84">
        <v>300606</v>
      </c>
      <c r="E323" s="84">
        <v>7449</v>
      </c>
    </row>
    <row r="324" spans="1:5" x14ac:dyDescent="0.3">
      <c r="A324" s="34" t="s">
        <v>616</v>
      </c>
      <c r="B324" s="84" t="s">
        <v>209</v>
      </c>
      <c r="C324" s="84" t="s">
        <v>636</v>
      </c>
      <c r="D324" s="84">
        <v>300607</v>
      </c>
      <c r="E324" s="84">
        <v>2804</v>
      </c>
    </row>
    <row r="325" spans="1:5" x14ac:dyDescent="0.3">
      <c r="A325" s="34" t="s">
        <v>616</v>
      </c>
      <c r="B325" s="84" t="s">
        <v>637</v>
      </c>
      <c r="C325" s="84" t="s">
        <v>638</v>
      </c>
      <c r="D325" s="84">
        <v>300609</v>
      </c>
      <c r="E325" s="84">
        <v>3957</v>
      </c>
    </row>
    <row r="326" spans="1:5" x14ac:dyDescent="0.3">
      <c r="A326" s="34" t="s">
        <v>616</v>
      </c>
      <c r="B326" s="84" t="s">
        <v>639</v>
      </c>
      <c r="C326" s="84" t="s">
        <v>640</v>
      </c>
      <c r="D326" s="84">
        <v>300612</v>
      </c>
      <c r="E326" s="84">
        <v>495</v>
      </c>
    </row>
    <row r="327" spans="1:5" x14ac:dyDescent="0.3">
      <c r="A327" s="34" t="s">
        <v>616</v>
      </c>
      <c r="B327" s="84" t="s">
        <v>209</v>
      </c>
      <c r="C327" s="84" t="s">
        <v>641</v>
      </c>
      <c r="D327" s="84">
        <v>300613</v>
      </c>
      <c r="E327" s="84">
        <v>3491</v>
      </c>
    </row>
    <row r="328" spans="1:5" x14ac:dyDescent="0.3">
      <c r="A328" s="34" t="s">
        <v>616</v>
      </c>
      <c r="B328" s="84" t="s">
        <v>642</v>
      </c>
      <c r="C328" s="84" t="s">
        <v>643</v>
      </c>
      <c r="D328" s="84">
        <v>300614</v>
      </c>
      <c r="E328" s="84">
        <v>938</v>
      </c>
    </row>
    <row r="329" spans="1:5" x14ac:dyDescent="0.3">
      <c r="A329" s="34" t="s">
        <v>616</v>
      </c>
      <c r="B329" s="84" t="s">
        <v>644</v>
      </c>
      <c r="C329" s="84" t="s">
        <v>645</v>
      </c>
      <c r="D329" s="84">
        <v>300619</v>
      </c>
      <c r="E329" s="84">
        <v>1053</v>
      </c>
    </row>
    <row r="330" spans="1:5" x14ac:dyDescent="0.3">
      <c r="A330" s="34" t="s">
        <v>616</v>
      </c>
      <c r="B330" s="84" t="s">
        <v>646</v>
      </c>
      <c r="C330" s="84" t="s">
        <v>647</v>
      </c>
      <c r="D330" s="84">
        <v>300625</v>
      </c>
      <c r="E330" s="84">
        <v>1624</v>
      </c>
    </row>
    <row r="331" spans="1:5" x14ac:dyDescent="0.3">
      <c r="A331" s="34" t="s">
        <v>616</v>
      </c>
      <c r="B331" s="84" t="s">
        <v>648</v>
      </c>
      <c r="C331" s="84" t="s">
        <v>649</v>
      </c>
      <c r="D331" s="84">
        <v>300633</v>
      </c>
      <c r="E331" s="84">
        <v>811</v>
      </c>
    </row>
    <row r="332" spans="1:5" x14ac:dyDescent="0.3">
      <c r="A332" s="34" t="s">
        <v>616</v>
      </c>
      <c r="B332" s="84" t="s">
        <v>650</v>
      </c>
      <c r="C332" s="84" t="s">
        <v>651</v>
      </c>
      <c r="D332" s="84">
        <v>300634</v>
      </c>
      <c r="E332" s="84">
        <v>3750</v>
      </c>
    </row>
    <row r="333" spans="1:5" x14ac:dyDescent="0.3">
      <c r="A333" s="34" t="s">
        <v>616</v>
      </c>
      <c r="B333" s="84" t="s">
        <v>652</v>
      </c>
      <c r="C333" s="84" t="s">
        <v>653</v>
      </c>
      <c r="D333" s="84">
        <v>300639</v>
      </c>
      <c r="E333" s="84">
        <v>1161</v>
      </c>
    </row>
    <row r="334" spans="1:5" x14ac:dyDescent="0.3">
      <c r="A334" s="34" t="s">
        <v>616</v>
      </c>
      <c r="B334" s="84" t="s">
        <v>654</v>
      </c>
      <c r="C334" s="84" t="s">
        <v>655</v>
      </c>
      <c r="D334" s="84">
        <v>300644</v>
      </c>
      <c r="E334" s="84">
        <v>1667</v>
      </c>
    </row>
    <row r="335" spans="1:5" x14ac:dyDescent="0.3">
      <c r="A335" s="34" t="s">
        <v>616</v>
      </c>
      <c r="B335" s="84" t="s">
        <v>209</v>
      </c>
      <c r="C335" s="84" t="s">
        <v>656</v>
      </c>
      <c r="D335" s="84">
        <v>300645</v>
      </c>
      <c r="E335" s="84">
        <v>1308</v>
      </c>
    </row>
    <row r="336" spans="1:5" x14ac:dyDescent="0.3">
      <c r="A336" s="34" t="s">
        <v>616</v>
      </c>
      <c r="B336" s="84" t="s">
        <v>657</v>
      </c>
      <c r="C336" s="84" t="s">
        <v>658</v>
      </c>
      <c r="D336" s="84">
        <v>300650</v>
      </c>
      <c r="E336" s="84">
        <v>1525</v>
      </c>
    </row>
    <row r="337" spans="1:5" x14ac:dyDescent="0.3">
      <c r="A337" s="34" t="s">
        <v>616</v>
      </c>
      <c r="B337" s="84" t="s">
        <v>659</v>
      </c>
      <c r="C337" s="84" t="s">
        <v>297</v>
      </c>
      <c r="D337" s="84">
        <v>300651</v>
      </c>
      <c r="E337" s="84">
        <v>388</v>
      </c>
    </row>
    <row r="338" spans="1:5" x14ac:dyDescent="0.3">
      <c r="A338" s="34" t="s">
        <v>616</v>
      </c>
      <c r="B338" s="84" t="s">
        <v>660</v>
      </c>
      <c r="C338" s="84" t="s">
        <v>661</v>
      </c>
      <c r="D338" s="84">
        <v>300654</v>
      </c>
      <c r="E338" s="84">
        <v>606</v>
      </c>
    </row>
    <row r="339" spans="1:5" x14ac:dyDescent="0.3">
      <c r="A339" s="34" t="s">
        <v>616</v>
      </c>
      <c r="B339" s="84" t="s">
        <v>662</v>
      </c>
      <c r="C339" s="84" t="s">
        <v>663</v>
      </c>
      <c r="D339" s="84">
        <v>300656</v>
      </c>
      <c r="E339" s="84">
        <v>1298</v>
      </c>
    </row>
    <row r="340" spans="1:5" x14ac:dyDescent="0.3">
      <c r="A340" s="34" t="s">
        <v>616</v>
      </c>
      <c r="B340" s="84" t="s">
        <v>664</v>
      </c>
      <c r="C340" s="84" t="s">
        <v>665</v>
      </c>
      <c r="D340" s="84">
        <v>300658</v>
      </c>
      <c r="E340" s="84">
        <v>2204</v>
      </c>
    </row>
    <row r="341" spans="1:5" x14ac:dyDescent="0.3">
      <c r="A341" s="34" t="s">
        <v>616</v>
      </c>
      <c r="B341" s="84" t="s">
        <v>648</v>
      </c>
      <c r="C341" s="84" t="s">
        <v>666</v>
      </c>
      <c r="D341" s="84">
        <v>300659</v>
      </c>
      <c r="E341" s="84">
        <v>8988</v>
      </c>
    </row>
    <row r="342" spans="1:5" x14ac:dyDescent="0.3">
      <c r="A342" s="34" t="s">
        <v>616</v>
      </c>
      <c r="B342" s="84" t="s">
        <v>209</v>
      </c>
      <c r="C342" s="84" t="s">
        <v>667</v>
      </c>
      <c r="D342" s="84">
        <v>300662</v>
      </c>
      <c r="E342" s="84">
        <v>774</v>
      </c>
    </row>
    <row r="343" spans="1:5" x14ac:dyDescent="0.3">
      <c r="A343" s="34" t="s">
        <v>616</v>
      </c>
      <c r="B343" s="84" t="s">
        <v>668</v>
      </c>
      <c r="C343" s="84" t="s">
        <v>669</v>
      </c>
      <c r="D343" s="84">
        <v>300663</v>
      </c>
      <c r="E343" s="84">
        <v>392</v>
      </c>
    </row>
    <row r="344" spans="1:5" x14ac:dyDescent="0.3">
      <c r="A344" s="34" t="s">
        <v>616</v>
      </c>
      <c r="B344" s="84" t="s">
        <v>670</v>
      </c>
      <c r="C344" s="84" t="s">
        <v>671</v>
      </c>
      <c r="D344" s="84">
        <v>300664</v>
      </c>
      <c r="E344" s="84">
        <v>898</v>
      </c>
    </row>
    <row r="345" spans="1:5" x14ac:dyDescent="0.3">
      <c r="A345" s="34" t="s">
        <v>672</v>
      </c>
      <c r="B345" s="84" t="s">
        <v>673</v>
      </c>
      <c r="C345" s="84" t="s">
        <v>674</v>
      </c>
      <c r="D345" s="84">
        <v>310542</v>
      </c>
      <c r="E345" s="84">
        <v>310</v>
      </c>
    </row>
    <row r="346" spans="1:5" x14ac:dyDescent="0.3">
      <c r="A346" s="34" t="s">
        <v>672</v>
      </c>
      <c r="B346" s="84" t="s">
        <v>675</v>
      </c>
      <c r="C346" s="84" t="s">
        <v>676</v>
      </c>
      <c r="D346" s="84">
        <v>310669</v>
      </c>
      <c r="E346" s="84">
        <v>8006</v>
      </c>
    </row>
    <row r="347" spans="1:5" x14ac:dyDescent="0.3">
      <c r="A347" s="34" t="s">
        <v>672</v>
      </c>
      <c r="B347" s="84" t="s">
        <v>209</v>
      </c>
      <c r="C347" s="84" t="s">
        <v>677</v>
      </c>
      <c r="D347" s="84">
        <v>310672</v>
      </c>
      <c r="E347" s="84">
        <v>4650</v>
      </c>
    </row>
    <row r="348" spans="1:5" x14ac:dyDescent="0.3">
      <c r="A348" s="34" t="s">
        <v>672</v>
      </c>
      <c r="B348" s="84" t="s">
        <v>678</v>
      </c>
      <c r="C348" s="84" t="s">
        <v>679</v>
      </c>
      <c r="D348" s="84">
        <v>310675</v>
      </c>
      <c r="E348" s="84">
        <v>5900</v>
      </c>
    </row>
    <row r="349" spans="1:5" x14ac:dyDescent="0.3">
      <c r="A349" s="34" t="s">
        <v>672</v>
      </c>
      <c r="B349" s="84" t="s">
        <v>680</v>
      </c>
      <c r="C349" s="84" t="s">
        <v>681</v>
      </c>
      <c r="D349" s="84">
        <v>310676</v>
      </c>
      <c r="E349" s="84">
        <v>8586</v>
      </c>
    </row>
    <row r="350" spans="1:5" x14ac:dyDescent="0.3">
      <c r="A350" s="34" t="s">
        <v>672</v>
      </c>
      <c r="B350" s="84" t="s">
        <v>209</v>
      </c>
      <c r="C350" s="84" t="s">
        <v>211</v>
      </c>
      <c r="D350" s="84">
        <v>310677</v>
      </c>
      <c r="E350" s="84">
        <v>1741</v>
      </c>
    </row>
    <row r="351" spans="1:5" x14ac:dyDescent="0.3">
      <c r="A351" s="34" t="s">
        <v>672</v>
      </c>
      <c r="B351" s="84" t="s">
        <v>682</v>
      </c>
      <c r="C351" s="84" t="s">
        <v>683</v>
      </c>
      <c r="D351" s="84">
        <v>310678</v>
      </c>
      <c r="E351" s="84">
        <v>1698</v>
      </c>
    </row>
    <row r="352" spans="1:5" x14ac:dyDescent="0.3">
      <c r="A352" s="34" t="s">
        <v>672</v>
      </c>
      <c r="B352" s="84" t="s">
        <v>684</v>
      </c>
      <c r="C352" s="84" t="s">
        <v>685</v>
      </c>
      <c r="D352" s="84">
        <v>310679</v>
      </c>
      <c r="E352" s="84">
        <v>2603</v>
      </c>
    </row>
    <row r="353" spans="1:5" x14ac:dyDescent="0.3">
      <c r="A353" s="34" t="s">
        <v>672</v>
      </c>
      <c r="B353" s="84" t="s">
        <v>686</v>
      </c>
      <c r="C353" s="84" t="s">
        <v>687</v>
      </c>
      <c r="D353" s="84">
        <v>310683</v>
      </c>
      <c r="E353" s="84">
        <v>3959</v>
      </c>
    </row>
    <row r="354" spans="1:5" x14ac:dyDescent="0.3">
      <c r="A354" s="34" t="s">
        <v>672</v>
      </c>
      <c r="B354" s="84" t="s">
        <v>209</v>
      </c>
      <c r="C354" s="84" t="s">
        <v>688</v>
      </c>
      <c r="D354" s="84">
        <v>310685</v>
      </c>
      <c r="E354" s="84">
        <v>4441</v>
      </c>
    </row>
    <row r="355" spans="1:5" x14ac:dyDescent="0.3">
      <c r="A355" s="34" t="s">
        <v>672</v>
      </c>
      <c r="B355" s="84" t="s">
        <v>689</v>
      </c>
      <c r="C355" s="84" t="s">
        <v>690</v>
      </c>
      <c r="D355" s="84">
        <v>310688</v>
      </c>
      <c r="E355" s="84">
        <v>1316</v>
      </c>
    </row>
    <row r="356" spans="1:5" x14ac:dyDescent="0.3">
      <c r="A356" s="34" t="s">
        <v>672</v>
      </c>
      <c r="B356" s="84" t="s">
        <v>691</v>
      </c>
      <c r="C356" s="84" t="s">
        <v>692</v>
      </c>
      <c r="D356" s="84">
        <v>310691</v>
      </c>
      <c r="E356" s="84">
        <v>2912</v>
      </c>
    </row>
    <row r="357" spans="1:5" x14ac:dyDescent="0.3">
      <c r="A357" s="34" t="s">
        <v>672</v>
      </c>
      <c r="B357" s="84" t="s">
        <v>675</v>
      </c>
      <c r="C357" s="84" t="s">
        <v>693</v>
      </c>
      <c r="D357" s="84">
        <v>310692</v>
      </c>
      <c r="E357" s="84">
        <v>1260</v>
      </c>
    </row>
    <row r="358" spans="1:5" x14ac:dyDescent="0.3">
      <c r="A358" s="34" t="s">
        <v>672</v>
      </c>
      <c r="B358" s="84" t="s">
        <v>694</v>
      </c>
      <c r="C358" s="84" t="s">
        <v>695</v>
      </c>
      <c r="D358" s="84">
        <v>310694</v>
      </c>
      <c r="E358" s="84">
        <v>932</v>
      </c>
    </row>
    <row r="359" spans="1:5" x14ac:dyDescent="0.3">
      <c r="A359" s="34" t="s">
        <v>672</v>
      </c>
      <c r="B359" s="84" t="s">
        <v>696</v>
      </c>
      <c r="C359" s="84" t="s">
        <v>697</v>
      </c>
      <c r="D359" s="84">
        <v>310703</v>
      </c>
      <c r="E359" s="84">
        <v>3828</v>
      </c>
    </row>
    <row r="360" spans="1:5" x14ac:dyDescent="0.3">
      <c r="A360" s="34" t="s">
        <v>672</v>
      </c>
      <c r="B360" s="84" t="s">
        <v>675</v>
      </c>
      <c r="C360" s="84" t="s">
        <v>698</v>
      </c>
      <c r="D360" s="84">
        <v>310704</v>
      </c>
      <c r="E360" s="84">
        <v>9006</v>
      </c>
    </row>
    <row r="361" spans="1:5" x14ac:dyDescent="0.3">
      <c r="A361" s="34" t="s">
        <v>672</v>
      </c>
      <c r="B361" s="84" t="s">
        <v>699</v>
      </c>
      <c r="C361" s="84" t="s">
        <v>700</v>
      </c>
      <c r="D361" s="84">
        <v>310708</v>
      </c>
      <c r="E361" s="84">
        <v>1949</v>
      </c>
    </row>
    <row r="362" spans="1:5" x14ac:dyDescent="0.3">
      <c r="A362" s="34" t="s">
        <v>672</v>
      </c>
      <c r="B362" s="84" t="s">
        <v>701</v>
      </c>
      <c r="C362" s="84" t="s">
        <v>702</v>
      </c>
      <c r="D362" s="84">
        <v>310711</v>
      </c>
      <c r="E362" s="84">
        <v>2036</v>
      </c>
    </row>
    <row r="363" spans="1:5" x14ac:dyDescent="0.3">
      <c r="A363" s="34" t="s">
        <v>672</v>
      </c>
      <c r="B363" s="84" t="s">
        <v>701</v>
      </c>
      <c r="C363" s="84" t="s">
        <v>703</v>
      </c>
      <c r="D363" s="84">
        <v>310713</v>
      </c>
      <c r="E363" s="84">
        <v>11370</v>
      </c>
    </row>
    <row r="364" spans="1:5" x14ac:dyDescent="0.3">
      <c r="A364" s="34" t="s">
        <v>672</v>
      </c>
      <c r="B364" s="84" t="s">
        <v>704</v>
      </c>
      <c r="C364" s="84" t="s">
        <v>705</v>
      </c>
      <c r="D364" s="84">
        <v>310714</v>
      </c>
      <c r="E364" s="84">
        <v>829</v>
      </c>
    </row>
    <row r="365" spans="1:5" x14ac:dyDescent="0.3">
      <c r="A365" s="34" t="s">
        <v>672</v>
      </c>
      <c r="B365" s="84" t="s">
        <v>701</v>
      </c>
      <c r="C365" s="84" t="s">
        <v>706</v>
      </c>
      <c r="D365" s="84">
        <v>310717</v>
      </c>
      <c r="E365" s="84">
        <v>5126</v>
      </c>
    </row>
    <row r="366" spans="1:5" x14ac:dyDescent="0.3">
      <c r="A366" s="34" t="s">
        <v>672</v>
      </c>
      <c r="B366" s="84" t="s">
        <v>707</v>
      </c>
      <c r="C366" s="84" t="s">
        <v>708</v>
      </c>
      <c r="D366" s="84">
        <v>310721</v>
      </c>
      <c r="E366" s="84">
        <v>6198</v>
      </c>
    </row>
    <row r="367" spans="1:5" x14ac:dyDescent="0.3">
      <c r="A367" s="34" t="s">
        <v>672</v>
      </c>
      <c r="B367" s="84" t="s">
        <v>709</v>
      </c>
      <c r="C367" s="84" t="s">
        <v>710</v>
      </c>
      <c r="D367" s="84">
        <v>310725</v>
      </c>
      <c r="E367" s="84">
        <v>1353</v>
      </c>
    </row>
    <row r="368" spans="1:5" x14ac:dyDescent="0.3">
      <c r="A368" s="34" t="s">
        <v>672</v>
      </c>
      <c r="B368" s="84" t="s">
        <v>209</v>
      </c>
      <c r="C368" s="84" t="s">
        <v>711</v>
      </c>
      <c r="D368" s="84">
        <v>310726</v>
      </c>
      <c r="E368" s="84">
        <v>6464</v>
      </c>
    </row>
    <row r="369" spans="1:5" x14ac:dyDescent="0.3">
      <c r="A369" s="34" t="s">
        <v>672</v>
      </c>
      <c r="B369" s="84" t="s">
        <v>712</v>
      </c>
      <c r="C369" s="84" t="s">
        <v>713</v>
      </c>
      <c r="D369" s="84">
        <v>310728</v>
      </c>
      <c r="E369" s="84">
        <v>2280</v>
      </c>
    </row>
    <row r="370" spans="1:5" x14ac:dyDescent="0.3">
      <c r="A370" s="34" t="s">
        <v>672</v>
      </c>
      <c r="B370" s="84" t="s">
        <v>231</v>
      </c>
      <c r="C370" s="84" t="s">
        <v>714</v>
      </c>
      <c r="D370" s="84">
        <v>310732</v>
      </c>
      <c r="E370" s="84">
        <v>9314</v>
      </c>
    </row>
    <row r="371" spans="1:5" x14ac:dyDescent="0.3">
      <c r="A371" s="34" t="s">
        <v>672</v>
      </c>
      <c r="B371" s="84" t="s">
        <v>715</v>
      </c>
      <c r="C371" s="84" t="s">
        <v>716</v>
      </c>
      <c r="D371" s="84">
        <v>310734</v>
      </c>
      <c r="E371" s="84">
        <v>749</v>
      </c>
    </row>
    <row r="372" spans="1:5" x14ac:dyDescent="0.3">
      <c r="A372" s="34" t="s">
        <v>672</v>
      </c>
      <c r="B372" s="84" t="s">
        <v>717</v>
      </c>
      <c r="C372" s="84" t="s">
        <v>718</v>
      </c>
      <c r="D372" s="84">
        <v>310735</v>
      </c>
      <c r="E372" s="84">
        <v>1190</v>
      </c>
    </row>
    <row r="373" spans="1:5" x14ac:dyDescent="0.3">
      <c r="A373" s="34" t="s">
        <v>672</v>
      </c>
      <c r="B373" s="84" t="s">
        <v>719</v>
      </c>
      <c r="C373" s="84" t="s">
        <v>720</v>
      </c>
      <c r="D373" s="84">
        <v>310737</v>
      </c>
      <c r="E373" s="84">
        <v>842</v>
      </c>
    </row>
    <row r="374" spans="1:5" x14ac:dyDescent="0.3">
      <c r="A374" s="34" t="s">
        <v>672</v>
      </c>
      <c r="B374" s="84" t="s">
        <v>209</v>
      </c>
      <c r="C374" s="84" t="s">
        <v>721</v>
      </c>
      <c r="D374" s="84">
        <v>310738</v>
      </c>
      <c r="E374" s="84">
        <v>11018</v>
      </c>
    </row>
    <row r="375" spans="1:5" x14ac:dyDescent="0.3">
      <c r="A375" s="34" t="s">
        <v>672</v>
      </c>
      <c r="B375" s="84" t="s">
        <v>675</v>
      </c>
      <c r="C375" s="84" t="s">
        <v>722</v>
      </c>
      <c r="D375" s="84">
        <v>310777</v>
      </c>
      <c r="E375" s="84">
        <v>1645</v>
      </c>
    </row>
    <row r="376" spans="1:5" x14ac:dyDescent="0.3">
      <c r="A376" s="34" t="s">
        <v>672</v>
      </c>
      <c r="B376" s="84" t="s">
        <v>231</v>
      </c>
      <c r="C376" s="84" t="s">
        <v>723</v>
      </c>
      <c r="D376" s="84">
        <v>310785</v>
      </c>
      <c r="E376" s="84">
        <v>2628</v>
      </c>
    </row>
    <row r="377" spans="1:5" x14ac:dyDescent="0.3">
      <c r="A377" s="34" t="s">
        <v>724</v>
      </c>
      <c r="B377" s="84" t="s">
        <v>725</v>
      </c>
      <c r="C377" s="84" t="s">
        <v>726</v>
      </c>
      <c r="D377" s="84">
        <v>320742</v>
      </c>
      <c r="E377" s="84">
        <v>708</v>
      </c>
    </row>
    <row r="378" spans="1:5" x14ac:dyDescent="0.3">
      <c r="A378" s="34" t="s">
        <v>724</v>
      </c>
      <c r="B378" s="84" t="s">
        <v>209</v>
      </c>
      <c r="C378" s="84" t="s">
        <v>727</v>
      </c>
      <c r="D378" s="84">
        <v>320744</v>
      </c>
      <c r="E378" s="84">
        <v>2046</v>
      </c>
    </row>
    <row r="379" spans="1:5" x14ac:dyDescent="0.3">
      <c r="A379" s="34" t="s">
        <v>724</v>
      </c>
      <c r="B379" s="84" t="s">
        <v>728</v>
      </c>
      <c r="C379" s="84" t="s">
        <v>729</v>
      </c>
      <c r="D379" s="84">
        <v>320751</v>
      </c>
      <c r="E379" s="84">
        <v>2541</v>
      </c>
    </row>
    <row r="380" spans="1:5" x14ac:dyDescent="0.3">
      <c r="A380" s="34" t="s">
        <v>724</v>
      </c>
      <c r="B380" s="84" t="s">
        <v>730</v>
      </c>
      <c r="C380" s="84" t="s">
        <v>731</v>
      </c>
      <c r="D380" s="84">
        <v>320753</v>
      </c>
      <c r="E380" s="84">
        <v>14971</v>
      </c>
    </row>
    <row r="381" spans="1:5" x14ac:dyDescent="0.3">
      <c r="A381" s="34" t="s">
        <v>724</v>
      </c>
      <c r="B381" s="84" t="s">
        <v>732</v>
      </c>
      <c r="C381" s="84" t="s">
        <v>733</v>
      </c>
      <c r="D381" s="84">
        <v>320756</v>
      </c>
      <c r="E381" s="84">
        <v>1201</v>
      </c>
    </row>
    <row r="382" spans="1:5" x14ac:dyDescent="0.3">
      <c r="A382" s="34" t="s">
        <v>724</v>
      </c>
      <c r="B382" s="84" t="s">
        <v>734</v>
      </c>
      <c r="C382" s="84" t="s">
        <v>735</v>
      </c>
      <c r="D382" s="84">
        <v>320759</v>
      </c>
      <c r="E382" s="84">
        <v>4342</v>
      </c>
    </row>
    <row r="383" spans="1:5" x14ac:dyDescent="0.3">
      <c r="A383" s="34" t="s">
        <v>724</v>
      </c>
      <c r="B383" s="84" t="s">
        <v>736</v>
      </c>
      <c r="C383" s="84" t="s">
        <v>737</v>
      </c>
      <c r="D383" s="84">
        <v>320771</v>
      </c>
      <c r="E383" s="84">
        <v>537</v>
      </c>
    </row>
    <row r="384" spans="1:5" x14ac:dyDescent="0.3">
      <c r="A384" s="34" t="s">
        <v>724</v>
      </c>
      <c r="B384" s="84" t="s">
        <v>738</v>
      </c>
      <c r="C384" s="84" t="s">
        <v>739</v>
      </c>
      <c r="D384" s="84">
        <v>320775</v>
      </c>
      <c r="E384" s="84">
        <v>10247</v>
      </c>
    </row>
    <row r="385" spans="1:5" x14ac:dyDescent="0.3">
      <c r="A385" s="34" t="s">
        <v>724</v>
      </c>
      <c r="B385" s="84" t="s">
        <v>209</v>
      </c>
      <c r="C385" s="84" t="s">
        <v>740</v>
      </c>
      <c r="D385" s="84">
        <v>320776</v>
      </c>
      <c r="E385" s="84">
        <v>14070</v>
      </c>
    </row>
    <row r="386" spans="1:5" x14ac:dyDescent="0.3">
      <c r="A386" s="34" t="s">
        <v>724</v>
      </c>
      <c r="B386" s="84" t="s">
        <v>209</v>
      </c>
      <c r="C386" s="84" t="s">
        <v>741</v>
      </c>
      <c r="D386" s="84">
        <v>320777</v>
      </c>
      <c r="E386" s="84">
        <v>3375</v>
      </c>
    </row>
    <row r="387" spans="1:5" x14ac:dyDescent="0.3">
      <c r="A387" s="34" t="s">
        <v>724</v>
      </c>
      <c r="B387" s="84" t="s">
        <v>209</v>
      </c>
      <c r="C387" s="84" t="s">
        <v>742</v>
      </c>
      <c r="D387" s="84">
        <v>320778</v>
      </c>
      <c r="E387" s="84">
        <v>2734</v>
      </c>
    </row>
    <row r="388" spans="1:5" x14ac:dyDescent="0.3">
      <c r="A388" s="34" t="s">
        <v>724</v>
      </c>
      <c r="B388" s="84" t="s">
        <v>743</v>
      </c>
      <c r="C388" s="84" t="s">
        <v>744</v>
      </c>
      <c r="D388" s="84">
        <v>320783</v>
      </c>
      <c r="E388" s="84">
        <v>2830</v>
      </c>
    </row>
    <row r="389" spans="1:5" x14ac:dyDescent="0.3">
      <c r="A389" s="34" t="s">
        <v>724</v>
      </c>
      <c r="B389" s="84" t="s">
        <v>209</v>
      </c>
      <c r="C389" s="84" t="s">
        <v>745</v>
      </c>
      <c r="D389" s="84">
        <v>320788</v>
      </c>
      <c r="E389" s="84">
        <v>667</v>
      </c>
    </row>
    <row r="390" spans="1:5" x14ac:dyDescent="0.3">
      <c r="A390" s="34" t="s">
        <v>724</v>
      </c>
      <c r="B390" s="84" t="s">
        <v>746</v>
      </c>
      <c r="C390" s="84" t="s">
        <v>747</v>
      </c>
      <c r="D390" s="84">
        <v>320790</v>
      </c>
      <c r="E390" s="84">
        <v>2286</v>
      </c>
    </row>
    <row r="391" spans="1:5" x14ac:dyDescent="0.3">
      <c r="A391" s="34" t="s">
        <v>724</v>
      </c>
      <c r="B391" s="84" t="s">
        <v>748</v>
      </c>
      <c r="C391" s="84" t="s">
        <v>749</v>
      </c>
      <c r="D391" s="84">
        <v>320792</v>
      </c>
      <c r="E391" s="84">
        <v>3390</v>
      </c>
    </row>
    <row r="392" spans="1:5" x14ac:dyDescent="0.3">
      <c r="A392" s="34" t="s">
        <v>724</v>
      </c>
      <c r="B392" s="84" t="s">
        <v>750</v>
      </c>
      <c r="C392" s="84" t="s">
        <v>751</v>
      </c>
      <c r="D392" s="84">
        <v>320796</v>
      </c>
      <c r="E392" s="84">
        <v>884</v>
      </c>
    </row>
    <row r="393" spans="1:5" x14ac:dyDescent="0.3">
      <c r="A393" s="34" t="s">
        <v>724</v>
      </c>
      <c r="B393" s="84" t="s">
        <v>752</v>
      </c>
      <c r="C393" s="84" t="s">
        <v>753</v>
      </c>
      <c r="D393" s="84">
        <v>320797</v>
      </c>
      <c r="E393" s="84">
        <v>2500</v>
      </c>
    </row>
    <row r="394" spans="1:5" x14ac:dyDescent="0.3">
      <c r="A394" s="34" t="s">
        <v>724</v>
      </c>
      <c r="B394" s="84" t="s">
        <v>754</v>
      </c>
      <c r="C394" s="84" t="s">
        <v>755</v>
      </c>
      <c r="D394" s="84">
        <v>320800</v>
      </c>
      <c r="E394" s="84">
        <v>14320</v>
      </c>
    </row>
    <row r="395" spans="1:5" x14ac:dyDescent="0.3">
      <c r="A395" s="34" t="s">
        <v>724</v>
      </c>
      <c r="B395" s="84" t="s">
        <v>756</v>
      </c>
      <c r="C395" s="84" t="s">
        <v>757</v>
      </c>
      <c r="D395" s="84">
        <v>320807</v>
      </c>
      <c r="E395" s="84">
        <v>6855</v>
      </c>
    </row>
    <row r="396" spans="1:5" x14ac:dyDescent="0.3">
      <c r="A396" s="34" t="s">
        <v>724</v>
      </c>
      <c r="B396" s="84" t="s">
        <v>209</v>
      </c>
      <c r="C396" s="84" t="s">
        <v>758</v>
      </c>
      <c r="D396" s="84">
        <v>320809</v>
      </c>
      <c r="E396" s="84">
        <v>2167</v>
      </c>
    </row>
    <row r="397" spans="1:5" x14ac:dyDescent="0.3">
      <c r="A397" s="34" t="s">
        <v>724</v>
      </c>
      <c r="B397" s="84" t="s">
        <v>759</v>
      </c>
      <c r="C397" s="84" t="s">
        <v>760</v>
      </c>
      <c r="D397" s="84">
        <v>320813</v>
      </c>
      <c r="E397" s="84">
        <v>3012</v>
      </c>
    </row>
    <row r="398" spans="1:5" x14ac:dyDescent="0.3">
      <c r="A398" s="34" t="s">
        <v>724</v>
      </c>
      <c r="B398" s="84" t="s">
        <v>761</v>
      </c>
      <c r="C398" s="84" t="s">
        <v>762</v>
      </c>
      <c r="D398" s="84">
        <v>320815</v>
      </c>
      <c r="E398" s="84">
        <v>7109</v>
      </c>
    </row>
    <row r="399" spans="1:5" x14ac:dyDescent="0.3">
      <c r="A399" s="34" t="s">
        <v>724</v>
      </c>
      <c r="B399" s="84" t="s">
        <v>209</v>
      </c>
      <c r="C399" s="84" t="s">
        <v>763</v>
      </c>
      <c r="D399" s="84">
        <v>320816</v>
      </c>
      <c r="E399" s="84">
        <v>511</v>
      </c>
    </row>
    <row r="400" spans="1:5" x14ac:dyDescent="0.3">
      <c r="A400" s="34" t="s">
        <v>724</v>
      </c>
      <c r="B400" s="84" t="s">
        <v>764</v>
      </c>
      <c r="C400" s="84" t="s">
        <v>585</v>
      </c>
      <c r="D400" s="84">
        <v>320818</v>
      </c>
      <c r="E400" s="84">
        <v>36602</v>
      </c>
    </row>
    <row r="401" spans="1:5" x14ac:dyDescent="0.3">
      <c r="A401" s="34" t="s">
        <v>724</v>
      </c>
      <c r="B401" s="84" t="s">
        <v>765</v>
      </c>
      <c r="C401" s="84" t="s">
        <v>766</v>
      </c>
      <c r="D401" s="84">
        <v>320819</v>
      </c>
      <c r="E401" s="84">
        <v>6054</v>
      </c>
    </row>
    <row r="402" spans="1:5" x14ac:dyDescent="0.3">
      <c r="A402" s="34" t="s">
        <v>724</v>
      </c>
      <c r="B402" s="84" t="s">
        <v>767</v>
      </c>
      <c r="C402" s="84" t="s">
        <v>768</v>
      </c>
      <c r="D402" s="84">
        <v>320825</v>
      </c>
      <c r="E402" s="84">
        <v>5425</v>
      </c>
    </row>
    <row r="403" spans="1:5" x14ac:dyDescent="0.3">
      <c r="A403" s="34" t="s">
        <v>724</v>
      </c>
      <c r="B403" s="84" t="s">
        <v>769</v>
      </c>
      <c r="C403" s="84" t="s">
        <v>770</v>
      </c>
      <c r="D403" s="84">
        <v>320826</v>
      </c>
      <c r="E403" s="84">
        <v>1084</v>
      </c>
    </row>
    <row r="404" spans="1:5" x14ac:dyDescent="0.3">
      <c r="A404" s="34" t="s">
        <v>724</v>
      </c>
      <c r="B404" s="84" t="s">
        <v>771</v>
      </c>
      <c r="C404" s="84" t="s">
        <v>772</v>
      </c>
      <c r="D404" s="84">
        <v>320827</v>
      </c>
      <c r="E404" s="84">
        <v>2499</v>
      </c>
    </row>
    <row r="405" spans="1:5" x14ac:dyDescent="0.3">
      <c r="A405" s="34" t="s">
        <v>724</v>
      </c>
      <c r="B405" s="84" t="s">
        <v>209</v>
      </c>
      <c r="C405" s="84" t="s">
        <v>773</v>
      </c>
      <c r="D405" s="84">
        <v>320829</v>
      </c>
      <c r="E405" s="84">
        <v>4474</v>
      </c>
    </row>
    <row r="406" spans="1:5" x14ac:dyDescent="0.3">
      <c r="A406" s="34" t="s">
        <v>724</v>
      </c>
      <c r="B406" s="84" t="s">
        <v>209</v>
      </c>
      <c r="C406" s="84" t="s">
        <v>774</v>
      </c>
      <c r="D406" s="84">
        <v>320830</v>
      </c>
      <c r="E406" s="84">
        <v>3832</v>
      </c>
    </row>
    <row r="407" spans="1:5" x14ac:dyDescent="0.3">
      <c r="A407" s="34" t="s">
        <v>724</v>
      </c>
      <c r="B407" s="84" t="s">
        <v>775</v>
      </c>
      <c r="C407" s="84" t="s">
        <v>776</v>
      </c>
      <c r="D407" s="84">
        <v>320834</v>
      </c>
      <c r="E407" s="84">
        <v>4475</v>
      </c>
    </row>
    <row r="408" spans="1:5" x14ac:dyDescent="0.3">
      <c r="A408" s="34" t="s">
        <v>724</v>
      </c>
      <c r="B408" s="84" t="s">
        <v>209</v>
      </c>
      <c r="C408" s="84" t="s">
        <v>777</v>
      </c>
      <c r="D408" s="84">
        <v>320837</v>
      </c>
      <c r="E408" s="84">
        <v>1021</v>
      </c>
    </row>
    <row r="409" spans="1:5" x14ac:dyDescent="0.3">
      <c r="A409" s="34" t="s">
        <v>724</v>
      </c>
      <c r="B409" s="84" t="s">
        <v>778</v>
      </c>
      <c r="C409" s="84" t="s">
        <v>779</v>
      </c>
      <c r="D409" s="84">
        <v>320839</v>
      </c>
      <c r="E409" s="84">
        <v>1680</v>
      </c>
    </row>
    <row r="410" spans="1:5" x14ac:dyDescent="0.3">
      <c r="A410" s="34" t="s">
        <v>780</v>
      </c>
      <c r="B410" s="84" t="s">
        <v>781</v>
      </c>
      <c r="C410" s="84" t="s">
        <v>782</v>
      </c>
      <c r="D410" s="84">
        <v>330842</v>
      </c>
      <c r="E410" s="84">
        <v>7444</v>
      </c>
    </row>
    <row r="411" spans="1:5" x14ac:dyDescent="0.3">
      <c r="A411" s="34" t="s">
        <v>780</v>
      </c>
      <c r="B411" s="84" t="s">
        <v>783</v>
      </c>
      <c r="C411" s="84" t="s">
        <v>784</v>
      </c>
      <c r="D411" s="84">
        <v>330843</v>
      </c>
      <c r="E411" s="84">
        <v>5752</v>
      </c>
    </row>
    <row r="412" spans="1:5" x14ac:dyDescent="0.3">
      <c r="A412" s="34" t="s">
        <v>780</v>
      </c>
      <c r="B412" s="84" t="s">
        <v>209</v>
      </c>
      <c r="C412" s="84" t="s">
        <v>785</v>
      </c>
      <c r="D412" s="84">
        <v>330844</v>
      </c>
      <c r="E412" s="84">
        <v>7763</v>
      </c>
    </row>
    <row r="413" spans="1:5" x14ac:dyDescent="0.3">
      <c r="A413" s="34" t="s">
        <v>780</v>
      </c>
      <c r="B413" s="84" t="s">
        <v>786</v>
      </c>
      <c r="C413" s="84" t="s">
        <v>787</v>
      </c>
      <c r="D413" s="84">
        <v>330846</v>
      </c>
      <c r="E413" s="84">
        <v>4850</v>
      </c>
    </row>
    <row r="414" spans="1:5" x14ac:dyDescent="0.3">
      <c r="A414" s="34" t="s">
        <v>780</v>
      </c>
      <c r="B414" s="84" t="s">
        <v>231</v>
      </c>
      <c r="C414" s="84" t="s">
        <v>788</v>
      </c>
      <c r="D414" s="84">
        <v>330847</v>
      </c>
      <c r="E414" s="84">
        <v>1055</v>
      </c>
    </row>
    <row r="415" spans="1:5" x14ac:dyDescent="0.3">
      <c r="A415" s="34" t="s">
        <v>780</v>
      </c>
      <c r="B415" s="84" t="s">
        <v>789</v>
      </c>
      <c r="C415" s="84" t="s">
        <v>790</v>
      </c>
      <c r="D415" s="84">
        <v>330848</v>
      </c>
      <c r="E415" s="84">
        <v>235</v>
      </c>
    </row>
    <row r="416" spans="1:5" x14ac:dyDescent="0.3">
      <c r="A416" s="34" t="s">
        <v>780</v>
      </c>
      <c r="B416" s="84" t="s">
        <v>209</v>
      </c>
      <c r="C416" s="84" t="s">
        <v>791</v>
      </c>
      <c r="D416" s="84">
        <v>330849</v>
      </c>
      <c r="E416" s="84">
        <v>1540</v>
      </c>
    </row>
    <row r="417" spans="1:5" x14ac:dyDescent="0.3">
      <c r="A417" s="34" t="s">
        <v>780</v>
      </c>
      <c r="B417" s="84" t="s">
        <v>792</v>
      </c>
      <c r="C417" s="84" t="s">
        <v>793</v>
      </c>
      <c r="D417" s="84">
        <v>330850</v>
      </c>
      <c r="E417" s="84">
        <v>3684</v>
      </c>
    </row>
    <row r="418" spans="1:5" x14ac:dyDescent="0.3">
      <c r="A418" s="34" t="s">
        <v>780</v>
      </c>
      <c r="B418" s="84" t="s">
        <v>209</v>
      </c>
      <c r="C418" s="84" t="s">
        <v>794</v>
      </c>
      <c r="D418" s="84">
        <v>330851</v>
      </c>
      <c r="E418" s="84">
        <v>2128</v>
      </c>
    </row>
    <row r="419" spans="1:5" x14ac:dyDescent="0.3">
      <c r="A419" s="34" t="s">
        <v>780</v>
      </c>
      <c r="B419" s="84" t="s">
        <v>795</v>
      </c>
      <c r="C419" s="84" t="s">
        <v>796</v>
      </c>
      <c r="D419" s="84">
        <v>330855</v>
      </c>
      <c r="E419" s="84">
        <v>2233</v>
      </c>
    </row>
    <row r="420" spans="1:5" x14ac:dyDescent="0.3">
      <c r="A420" s="34" t="s">
        <v>780</v>
      </c>
      <c r="B420" s="84" t="s">
        <v>209</v>
      </c>
      <c r="C420" s="84" t="s">
        <v>797</v>
      </c>
      <c r="D420" s="84">
        <v>330856</v>
      </c>
      <c r="E420" s="84">
        <v>4265</v>
      </c>
    </row>
    <row r="421" spans="1:5" x14ac:dyDescent="0.3">
      <c r="A421" s="34" t="s">
        <v>780</v>
      </c>
      <c r="B421" s="84" t="s">
        <v>209</v>
      </c>
      <c r="C421" s="84" t="s">
        <v>798</v>
      </c>
      <c r="D421" s="84">
        <v>330859</v>
      </c>
      <c r="E421" s="84">
        <v>13096</v>
      </c>
    </row>
    <row r="422" spans="1:5" x14ac:dyDescent="0.3">
      <c r="A422" s="34" t="s">
        <v>780</v>
      </c>
      <c r="B422" s="84" t="s">
        <v>799</v>
      </c>
      <c r="C422" s="84" t="s">
        <v>800</v>
      </c>
      <c r="D422" s="84">
        <v>330860</v>
      </c>
      <c r="E422" s="84">
        <v>13421</v>
      </c>
    </row>
    <row r="423" spans="1:5" x14ac:dyDescent="0.3">
      <c r="A423" s="34" t="s">
        <v>780</v>
      </c>
      <c r="B423" s="84" t="s">
        <v>801</v>
      </c>
      <c r="C423" s="84" t="s">
        <v>802</v>
      </c>
      <c r="D423" s="84">
        <v>330861</v>
      </c>
      <c r="E423" s="84">
        <v>7213</v>
      </c>
    </row>
    <row r="424" spans="1:5" x14ac:dyDescent="0.3">
      <c r="A424" s="34" t="s">
        <v>780</v>
      </c>
      <c r="B424" s="84" t="s">
        <v>803</v>
      </c>
      <c r="C424" s="84" t="s">
        <v>804</v>
      </c>
      <c r="D424" s="84">
        <v>330863</v>
      </c>
      <c r="E424" s="84">
        <v>3119</v>
      </c>
    </row>
    <row r="425" spans="1:5" x14ac:dyDescent="0.3">
      <c r="A425" s="34" t="s">
        <v>780</v>
      </c>
      <c r="B425" s="84" t="s">
        <v>805</v>
      </c>
      <c r="C425" s="84" t="s">
        <v>806</v>
      </c>
      <c r="D425" s="84">
        <v>330865</v>
      </c>
      <c r="E425" s="84">
        <v>1724</v>
      </c>
    </row>
    <row r="426" spans="1:5" x14ac:dyDescent="0.3">
      <c r="A426" s="34" t="s">
        <v>780</v>
      </c>
      <c r="B426" s="84" t="s">
        <v>807</v>
      </c>
      <c r="C426" s="84" t="s">
        <v>808</v>
      </c>
      <c r="D426" s="84">
        <v>330866</v>
      </c>
      <c r="E426" s="84">
        <v>1428</v>
      </c>
    </row>
    <row r="427" spans="1:5" x14ac:dyDescent="0.3">
      <c r="A427" s="34" t="s">
        <v>780</v>
      </c>
      <c r="B427" s="84" t="s">
        <v>809</v>
      </c>
      <c r="C427" s="84" t="s">
        <v>810</v>
      </c>
      <c r="D427" s="84">
        <v>330868</v>
      </c>
      <c r="E427" s="84">
        <v>2655</v>
      </c>
    </row>
    <row r="428" spans="1:5" x14ac:dyDescent="0.3">
      <c r="A428" s="34" t="s">
        <v>780</v>
      </c>
      <c r="B428" s="84" t="s">
        <v>231</v>
      </c>
      <c r="C428" s="84" t="s">
        <v>811</v>
      </c>
      <c r="D428" s="84">
        <v>330872</v>
      </c>
      <c r="E428" s="84">
        <v>1869</v>
      </c>
    </row>
    <row r="429" spans="1:5" x14ac:dyDescent="0.3">
      <c r="A429" s="34" t="s">
        <v>780</v>
      </c>
      <c r="B429" s="84" t="s">
        <v>209</v>
      </c>
      <c r="C429" s="84" t="s">
        <v>812</v>
      </c>
      <c r="D429" s="84">
        <v>330875</v>
      </c>
      <c r="E429" s="84">
        <v>1305</v>
      </c>
    </row>
    <row r="430" spans="1:5" x14ac:dyDescent="0.3">
      <c r="A430" s="34" t="s">
        <v>780</v>
      </c>
      <c r="B430" s="84" t="s">
        <v>813</v>
      </c>
      <c r="C430" s="84" t="s">
        <v>814</v>
      </c>
      <c r="D430" s="84">
        <v>330879</v>
      </c>
      <c r="E430" s="84">
        <v>3917</v>
      </c>
    </row>
    <row r="431" spans="1:5" x14ac:dyDescent="0.3">
      <c r="A431" s="34" t="s">
        <v>780</v>
      </c>
      <c r="B431" s="84" t="s">
        <v>209</v>
      </c>
      <c r="C431" s="84" t="s">
        <v>815</v>
      </c>
      <c r="D431" s="84">
        <v>330880</v>
      </c>
      <c r="E431" s="84">
        <v>6277</v>
      </c>
    </row>
    <row r="432" spans="1:5" x14ac:dyDescent="0.3">
      <c r="A432" s="34" t="s">
        <v>780</v>
      </c>
      <c r="B432" s="84" t="s">
        <v>209</v>
      </c>
      <c r="C432" s="84" t="s">
        <v>816</v>
      </c>
      <c r="D432" s="84">
        <v>330881</v>
      </c>
      <c r="E432" s="84">
        <v>29130</v>
      </c>
    </row>
    <row r="433" spans="1:5" x14ac:dyDescent="0.3">
      <c r="A433" s="34" t="s">
        <v>780</v>
      </c>
      <c r="B433" s="84" t="s">
        <v>817</v>
      </c>
      <c r="C433" s="84" t="s">
        <v>818</v>
      </c>
      <c r="D433" s="84">
        <v>330889</v>
      </c>
      <c r="E433" s="84">
        <v>2244</v>
      </c>
    </row>
    <row r="434" spans="1:5" x14ac:dyDescent="0.3">
      <c r="A434" s="34" t="s">
        <v>780</v>
      </c>
      <c r="B434" s="84" t="s">
        <v>819</v>
      </c>
      <c r="C434" s="84" t="s">
        <v>820</v>
      </c>
      <c r="D434" s="84">
        <v>330892</v>
      </c>
      <c r="E434" s="84">
        <v>1948</v>
      </c>
    </row>
    <row r="435" spans="1:5" x14ac:dyDescent="0.3">
      <c r="A435" s="34" t="s">
        <v>780</v>
      </c>
      <c r="B435" s="84" t="s">
        <v>821</v>
      </c>
      <c r="C435" s="84" t="s">
        <v>822</v>
      </c>
      <c r="D435" s="84">
        <v>330896</v>
      </c>
      <c r="E435" s="84">
        <v>1949</v>
      </c>
    </row>
    <row r="436" spans="1:5" x14ac:dyDescent="0.3">
      <c r="A436" s="34" t="s">
        <v>780</v>
      </c>
      <c r="B436" s="84" t="s">
        <v>823</v>
      </c>
      <c r="C436" s="84" t="s">
        <v>824</v>
      </c>
      <c r="D436" s="84">
        <v>330899</v>
      </c>
      <c r="E436" s="84">
        <v>2618</v>
      </c>
    </row>
    <row r="437" spans="1:5" x14ac:dyDescent="0.3">
      <c r="A437" s="34" t="s">
        <v>780</v>
      </c>
      <c r="B437" s="84" t="s">
        <v>825</v>
      </c>
      <c r="C437" s="84" t="s">
        <v>826</v>
      </c>
      <c r="D437" s="84">
        <v>330900</v>
      </c>
      <c r="E437" s="84">
        <v>3848</v>
      </c>
    </row>
    <row r="438" spans="1:5" x14ac:dyDescent="0.3">
      <c r="A438" s="34" t="s">
        <v>780</v>
      </c>
      <c r="B438" s="84" t="s">
        <v>827</v>
      </c>
      <c r="C438" s="84" t="s">
        <v>828</v>
      </c>
      <c r="D438" s="84">
        <v>330902</v>
      </c>
      <c r="E438" s="84">
        <v>2841</v>
      </c>
    </row>
    <row r="439" spans="1:5" x14ac:dyDescent="0.3">
      <c r="A439" s="34" t="s">
        <v>780</v>
      </c>
      <c r="B439" s="84" t="s">
        <v>829</v>
      </c>
      <c r="C439" s="84" t="s">
        <v>830</v>
      </c>
      <c r="D439" s="84">
        <v>330905</v>
      </c>
      <c r="E439" s="84">
        <v>2855</v>
      </c>
    </row>
    <row r="440" spans="1:5" x14ac:dyDescent="0.3">
      <c r="A440" s="34" t="s">
        <v>780</v>
      </c>
      <c r="B440" s="84" t="s">
        <v>831</v>
      </c>
      <c r="C440" s="84" t="s">
        <v>832</v>
      </c>
      <c r="D440" s="84">
        <v>330908</v>
      </c>
      <c r="E440" s="84">
        <v>5027</v>
      </c>
    </row>
    <row r="441" spans="1:5" x14ac:dyDescent="0.3">
      <c r="A441" s="34" t="s">
        <v>780</v>
      </c>
      <c r="B441" s="84" t="s">
        <v>209</v>
      </c>
      <c r="C441" s="84" t="s">
        <v>702</v>
      </c>
      <c r="D441" s="84">
        <v>330909</v>
      </c>
      <c r="E441" s="84">
        <v>9436</v>
      </c>
    </row>
    <row r="442" spans="1:5" x14ac:dyDescent="0.3">
      <c r="A442" s="34" t="s">
        <v>780</v>
      </c>
      <c r="B442" s="84" t="s">
        <v>827</v>
      </c>
      <c r="C442" s="84" t="s">
        <v>833</v>
      </c>
      <c r="D442" s="84">
        <v>330910</v>
      </c>
      <c r="E442" s="84">
        <v>3332</v>
      </c>
    </row>
    <row r="443" spans="1:5" x14ac:dyDescent="0.3">
      <c r="A443" s="34" t="s">
        <v>780</v>
      </c>
      <c r="B443" s="84" t="s">
        <v>209</v>
      </c>
      <c r="C443" s="84" t="s">
        <v>834</v>
      </c>
      <c r="D443" s="84">
        <v>330914</v>
      </c>
      <c r="E443" s="84">
        <v>6787</v>
      </c>
    </row>
    <row r="444" spans="1:5" x14ac:dyDescent="0.3">
      <c r="A444" s="34" t="s">
        <v>780</v>
      </c>
      <c r="B444" s="84" t="s">
        <v>209</v>
      </c>
      <c r="C444" s="84" t="s">
        <v>835</v>
      </c>
      <c r="D444" s="84">
        <v>330915</v>
      </c>
      <c r="E444" s="84">
        <v>5718</v>
      </c>
    </row>
    <row r="445" spans="1:5" x14ac:dyDescent="0.3">
      <c r="A445" s="34" t="s">
        <v>780</v>
      </c>
      <c r="B445" s="84" t="s">
        <v>836</v>
      </c>
      <c r="C445" s="84" t="s">
        <v>837</v>
      </c>
      <c r="D445" s="84">
        <v>330916</v>
      </c>
      <c r="E445" s="84">
        <v>5418</v>
      </c>
    </row>
    <row r="446" spans="1:5" x14ac:dyDescent="0.3">
      <c r="A446" s="34" t="s">
        <v>780</v>
      </c>
      <c r="B446" s="84" t="s">
        <v>209</v>
      </c>
      <c r="C446" s="84" t="s">
        <v>838</v>
      </c>
      <c r="D446" s="84">
        <v>330917</v>
      </c>
      <c r="E446" s="84">
        <v>16862</v>
      </c>
    </row>
    <row r="447" spans="1:5" x14ac:dyDescent="0.3">
      <c r="A447" s="34" t="s">
        <v>780</v>
      </c>
      <c r="B447" s="84" t="s">
        <v>839</v>
      </c>
      <c r="C447" s="84" t="s">
        <v>840</v>
      </c>
      <c r="D447" s="84">
        <v>330918</v>
      </c>
      <c r="E447" s="84">
        <v>4141</v>
      </c>
    </row>
    <row r="448" spans="1:5" x14ac:dyDescent="0.3">
      <c r="A448" s="34" t="s">
        <v>780</v>
      </c>
      <c r="B448" s="84" t="s">
        <v>821</v>
      </c>
      <c r="C448" s="84" t="s">
        <v>841</v>
      </c>
      <c r="D448" s="84">
        <v>330920</v>
      </c>
      <c r="E448" s="84">
        <v>5642</v>
      </c>
    </row>
    <row r="449" spans="1:5" x14ac:dyDescent="0.3">
      <c r="A449" s="34" t="s">
        <v>780</v>
      </c>
      <c r="B449" s="84" t="s">
        <v>821</v>
      </c>
      <c r="C449" s="84" t="s">
        <v>842</v>
      </c>
      <c r="D449" s="84">
        <v>330925</v>
      </c>
      <c r="E449" s="84">
        <v>3017</v>
      </c>
    </row>
    <row r="450" spans="1:5" x14ac:dyDescent="0.3">
      <c r="A450" s="34" t="s">
        <v>780</v>
      </c>
      <c r="B450" s="84" t="s">
        <v>209</v>
      </c>
      <c r="C450" s="84" t="s">
        <v>843</v>
      </c>
      <c r="D450" s="84">
        <v>330930</v>
      </c>
      <c r="E450" s="84">
        <v>4686</v>
      </c>
    </row>
    <row r="451" spans="1:5" x14ac:dyDescent="0.3">
      <c r="A451" s="34" t="s">
        <v>780</v>
      </c>
      <c r="B451" s="84" t="s">
        <v>817</v>
      </c>
      <c r="C451" s="84" t="s">
        <v>844</v>
      </c>
      <c r="D451" s="84">
        <v>330936</v>
      </c>
      <c r="E451" s="84">
        <v>3432</v>
      </c>
    </row>
    <row r="452" spans="1:5" x14ac:dyDescent="0.3">
      <c r="A452" s="34" t="s">
        <v>780</v>
      </c>
      <c r="B452" s="84" t="s">
        <v>845</v>
      </c>
      <c r="C452" s="84" t="s">
        <v>846</v>
      </c>
      <c r="D452" s="84">
        <v>330937</v>
      </c>
      <c r="E452" s="84">
        <v>5728</v>
      </c>
    </row>
    <row r="453" spans="1:5" x14ac:dyDescent="0.3">
      <c r="A453" s="34" t="s">
        <v>780</v>
      </c>
      <c r="B453" s="84" t="s">
        <v>821</v>
      </c>
      <c r="C453" s="84" t="s">
        <v>847</v>
      </c>
      <c r="D453" s="84">
        <v>330938</v>
      </c>
      <c r="E453" s="84">
        <v>8729</v>
      </c>
    </row>
    <row r="454" spans="1:5" x14ac:dyDescent="0.3">
      <c r="A454" s="34" t="s">
        <v>780</v>
      </c>
      <c r="B454" s="84" t="s">
        <v>848</v>
      </c>
      <c r="C454" s="84" t="s">
        <v>849</v>
      </c>
      <c r="D454" s="84">
        <v>330942</v>
      </c>
      <c r="E454" s="84">
        <v>3410</v>
      </c>
    </row>
    <row r="455" spans="1:5" x14ac:dyDescent="0.3">
      <c r="A455" s="34" t="s">
        <v>780</v>
      </c>
      <c r="B455" s="84" t="s">
        <v>209</v>
      </c>
      <c r="C455" s="84" t="s">
        <v>850</v>
      </c>
      <c r="D455" s="84">
        <v>330943</v>
      </c>
      <c r="E455" s="84">
        <v>3909</v>
      </c>
    </row>
    <row r="456" spans="1:5" x14ac:dyDescent="0.3">
      <c r="A456" s="34" t="s">
        <v>780</v>
      </c>
      <c r="B456" s="84" t="s">
        <v>209</v>
      </c>
      <c r="C456" s="84" t="s">
        <v>851</v>
      </c>
      <c r="D456" s="84">
        <v>330945</v>
      </c>
      <c r="E456" s="84">
        <v>3148</v>
      </c>
    </row>
    <row r="457" spans="1:5" x14ac:dyDescent="0.3">
      <c r="A457" s="34" t="s">
        <v>780</v>
      </c>
      <c r="B457" s="84" t="s">
        <v>852</v>
      </c>
      <c r="C457" s="84" t="s">
        <v>853</v>
      </c>
      <c r="D457" s="84">
        <v>330946</v>
      </c>
      <c r="E457" s="84">
        <v>1423</v>
      </c>
    </row>
    <row r="458" spans="1:5" x14ac:dyDescent="0.3">
      <c r="A458" s="34" t="s">
        <v>780</v>
      </c>
      <c r="B458" s="84" t="s">
        <v>854</v>
      </c>
      <c r="C458" s="84" t="s">
        <v>855</v>
      </c>
      <c r="D458" s="84">
        <v>330949</v>
      </c>
      <c r="E458" s="84">
        <v>3063</v>
      </c>
    </row>
    <row r="459" spans="1:5" x14ac:dyDescent="0.3">
      <c r="A459" s="34" t="s">
        <v>780</v>
      </c>
      <c r="B459" s="84" t="s">
        <v>781</v>
      </c>
      <c r="C459" s="84" t="s">
        <v>218</v>
      </c>
      <c r="D459" s="84">
        <v>330951</v>
      </c>
      <c r="E459" s="84">
        <v>3185</v>
      </c>
    </row>
    <row r="460" spans="1:5" x14ac:dyDescent="0.3">
      <c r="A460" s="34" t="s">
        <v>780</v>
      </c>
      <c r="B460" s="84" t="s">
        <v>209</v>
      </c>
      <c r="C460" s="84" t="s">
        <v>856</v>
      </c>
      <c r="D460" s="84">
        <v>330952</v>
      </c>
      <c r="E460" s="84">
        <v>11008</v>
      </c>
    </row>
    <row r="461" spans="1:5" x14ac:dyDescent="0.3">
      <c r="A461" s="34" t="s">
        <v>780</v>
      </c>
      <c r="B461" s="84" t="s">
        <v>857</v>
      </c>
      <c r="C461" s="84" t="s">
        <v>858</v>
      </c>
      <c r="D461" s="84">
        <v>330953</v>
      </c>
      <c r="E461" s="84">
        <v>1239</v>
      </c>
    </row>
    <row r="462" spans="1:5" x14ac:dyDescent="0.3">
      <c r="A462" s="34" t="s">
        <v>780</v>
      </c>
      <c r="B462" s="84" t="s">
        <v>209</v>
      </c>
      <c r="C462" s="84" t="s">
        <v>859</v>
      </c>
      <c r="D462" s="84">
        <v>330954</v>
      </c>
      <c r="E462" s="84">
        <v>4361</v>
      </c>
    </row>
    <row r="463" spans="1:5" x14ac:dyDescent="0.3">
      <c r="A463" s="34" t="s">
        <v>780</v>
      </c>
      <c r="B463" s="84" t="s">
        <v>209</v>
      </c>
      <c r="C463" s="84" t="s">
        <v>860</v>
      </c>
      <c r="D463" s="84">
        <v>330955</v>
      </c>
      <c r="E463" s="84">
        <v>9015</v>
      </c>
    </row>
    <row r="464" spans="1:5" x14ac:dyDescent="0.3">
      <c r="A464" s="34" t="s">
        <v>780</v>
      </c>
      <c r="B464" s="84" t="s">
        <v>209</v>
      </c>
      <c r="C464" s="84" t="s">
        <v>861</v>
      </c>
      <c r="D464" s="84">
        <v>330958</v>
      </c>
      <c r="E464" s="84">
        <v>1190</v>
      </c>
    </row>
    <row r="465" spans="1:5" x14ac:dyDescent="0.3">
      <c r="A465" s="34" t="s">
        <v>780</v>
      </c>
      <c r="B465" s="84" t="s">
        <v>862</v>
      </c>
      <c r="C465" s="84" t="s">
        <v>863</v>
      </c>
      <c r="D465" s="84">
        <v>330960</v>
      </c>
      <c r="E465" s="84">
        <v>4697</v>
      </c>
    </row>
    <row r="466" spans="1:5" x14ac:dyDescent="0.3">
      <c r="A466" s="34" t="s">
        <v>780</v>
      </c>
      <c r="B466" s="84" t="s">
        <v>864</v>
      </c>
      <c r="C466" s="84" t="s">
        <v>241</v>
      </c>
      <c r="D466" s="84">
        <v>330962</v>
      </c>
      <c r="E466" s="84">
        <v>5992</v>
      </c>
    </row>
    <row r="467" spans="1:5" x14ac:dyDescent="0.3">
      <c r="A467" s="34" t="s">
        <v>780</v>
      </c>
      <c r="B467" s="84" t="s">
        <v>209</v>
      </c>
      <c r="C467" s="84" t="s">
        <v>865</v>
      </c>
      <c r="D467" s="84">
        <v>330963</v>
      </c>
      <c r="E467" s="84">
        <v>14431</v>
      </c>
    </row>
    <row r="468" spans="1:5" x14ac:dyDescent="0.3">
      <c r="A468" s="34" t="s">
        <v>780</v>
      </c>
      <c r="B468" s="84" t="s">
        <v>866</v>
      </c>
      <c r="C468" s="84" t="s">
        <v>867</v>
      </c>
      <c r="D468" s="84">
        <v>330966</v>
      </c>
      <c r="E468" s="84">
        <v>8834</v>
      </c>
    </row>
    <row r="469" spans="1:5" x14ac:dyDescent="0.3">
      <c r="A469" s="34" t="s">
        <v>780</v>
      </c>
      <c r="B469" s="84" t="s">
        <v>209</v>
      </c>
      <c r="C469" s="84" t="s">
        <v>868</v>
      </c>
      <c r="D469" s="84">
        <v>330968</v>
      </c>
      <c r="E469" s="84">
        <v>7720</v>
      </c>
    </row>
    <row r="470" spans="1:5" x14ac:dyDescent="0.3">
      <c r="A470" s="34" t="s">
        <v>780</v>
      </c>
      <c r="B470" s="84" t="s">
        <v>869</v>
      </c>
      <c r="C470" s="84" t="s">
        <v>870</v>
      </c>
      <c r="D470" s="84">
        <v>330971</v>
      </c>
      <c r="E470" s="84">
        <v>5371</v>
      </c>
    </row>
    <row r="471" spans="1:5" x14ac:dyDescent="0.3">
      <c r="A471" s="34" t="s">
        <v>780</v>
      </c>
      <c r="B471" s="84" t="s">
        <v>871</v>
      </c>
      <c r="C471" s="84" t="s">
        <v>872</v>
      </c>
      <c r="D471" s="84">
        <v>330973</v>
      </c>
      <c r="E471" s="84">
        <v>2728</v>
      </c>
    </row>
    <row r="472" spans="1:5" x14ac:dyDescent="0.3">
      <c r="A472" s="34" t="s">
        <v>780</v>
      </c>
      <c r="B472" s="84" t="s">
        <v>873</v>
      </c>
      <c r="C472" s="84" t="s">
        <v>874</v>
      </c>
      <c r="D472" s="84">
        <v>330974</v>
      </c>
      <c r="E472" s="84">
        <v>26624</v>
      </c>
    </row>
    <row r="473" spans="1:5" x14ac:dyDescent="0.3">
      <c r="A473" s="34" t="s">
        <v>875</v>
      </c>
      <c r="B473" s="84" t="s">
        <v>876</v>
      </c>
      <c r="C473" s="84" t="s">
        <v>877</v>
      </c>
      <c r="D473" s="84">
        <v>340976</v>
      </c>
      <c r="E473" s="84">
        <v>5197</v>
      </c>
    </row>
    <row r="474" spans="1:5" x14ac:dyDescent="0.3">
      <c r="A474" s="34" t="s">
        <v>875</v>
      </c>
      <c r="B474" s="84" t="s">
        <v>878</v>
      </c>
      <c r="C474" s="84" t="s">
        <v>879</v>
      </c>
      <c r="D474" s="84">
        <v>340978</v>
      </c>
      <c r="E474" s="84">
        <v>1451</v>
      </c>
    </row>
    <row r="475" spans="1:5" x14ac:dyDescent="0.3">
      <c r="A475" s="34" t="s">
        <v>875</v>
      </c>
      <c r="B475" s="84" t="s">
        <v>880</v>
      </c>
      <c r="C475" s="84" t="s">
        <v>881</v>
      </c>
      <c r="D475" s="84">
        <v>340983</v>
      </c>
      <c r="E475" s="84">
        <v>1693</v>
      </c>
    </row>
    <row r="476" spans="1:5" x14ac:dyDescent="0.3">
      <c r="A476" s="34" t="s">
        <v>875</v>
      </c>
      <c r="B476" s="84" t="s">
        <v>882</v>
      </c>
      <c r="C476" s="84" t="s">
        <v>883</v>
      </c>
      <c r="D476" s="84">
        <v>340984</v>
      </c>
      <c r="E476" s="84">
        <v>3513</v>
      </c>
    </row>
    <row r="477" spans="1:5" x14ac:dyDescent="0.3">
      <c r="A477" s="34" t="s">
        <v>875</v>
      </c>
      <c r="B477" s="84" t="s">
        <v>884</v>
      </c>
      <c r="C477" s="84" t="s">
        <v>885</v>
      </c>
      <c r="D477" s="84">
        <v>340990</v>
      </c>
      <c r="E477" s="84">
        <v>292</v>
      </c>
    </row>
    <row r="478" spans="1:5" x14ac:dyDescent="0.3">
      <c r="A478" s="34" t="s">
        <v>875</v>
      </c>
      <c r="B478" s="84" t="s">
        <v>886</v>
      </c>
      <c r="C478" s="84" t="s">
        <v>887</v>
      </c>
      <c r="D478" s="84">
        <v>340993</v>
      </c>
      <c r="E478" s="84">
        <v>702</v>
      </c>
    </row>
    <row r="479" spans="1:5" x14ac:dyDescent="0.3">
      <c r="A479" s="34" t="s">
        <v>875</v>
      </c>
      <c r="B479" s="84" t="s">
        <v>888</v>
      </c>
      <c r="C479" s="84" t="s">
        <v>889</v>
      </c>
      <c r="D479" s="84">
        <v>341003</v>
      </c>
      <c r="E479" s="84">
        <v>3577</v>
      </c>
    </row>
    <row r="480" spans="1:5" x14ac:dyDescent="0.3">
      <c r="A480" s="34" t="s">
        <v>875</v>
      </c>
      <c r="B480" s="84" t="s">
        <v>890</v>
      </c>
      <c r="C480" s="84" t="s">
        <v>891</v>
      </c>
      <c r="D480" s="84">
        <v>341012</v>
      </c>
      <c r="E480" s="84">
        <v>597</v>
      </c>
    </row>
    <row r="481" spans="1:5" x14ac:dyDescent="0.3">
      <c r="A481" s="34" t="s">
        <v>875</v>
      </c>
      <c r="B481" s="84" t="s">
        <v>892</v>
      </c>
      <c r="C481" s="84" t="s">
        <v>893</v>
      </c>
      <c r="D481" s="84">
        <v>341016</v>
      </c>
      <c r="E481" s="84">
        <v>7581</v>
      </c>
    </row>
    <row r="482" spans="1:5" x14ac:dyDescent="0.3">
      <c r="A482" s="34" t="s">
        <v>875</v>
      </c>
      <c r="B482" s="84" t="s">
        <v>894</v>
      </c>
      <c r="C482" s="84" t="s">
        <v>895</v>
      </c>
      <c r="D482" s="84">
        <v>341017</v>
      </c>
      <c r="E482" s="84">
        <v>1396</v>
      </c>
    </row>
    <row r="483" spans="1:5" x14ac:dyDescent="0.3">
      <c r="A483" s="34" t="s">
        <v>875</v>
      </c>
      <c r="B483" s="84" t="s">
        <v>896</v>
      </c>
      <c r="C483" s="84" t="s">
        <v>897</v>
      </c>
      <c r="D483" s="84">
        <v>341020</v>
      </c>
      <c r="E483" s="84">
        <v>1131</v>
      </c>
    </row>
    <row r="484" spans="1:5" x14ac:dyDescent="0.3">
      <c r="A484" s="34" t="s">
        <v>875</v>
      </c>
      <c r="B484" s="84" t="s">
        <v>898</v>
      </c>
      <c r="C484" s="84" t="s">
        <v>899</v>
      </c>
      <c r="D484" s="84">
        <v>341021</v>
      </c>
      <c r="E484" s="84">
        <v>113</v>
      </c>
    </row>
    <row r="485" spans="1:5" x14ac:dyDescent="0.3">
      <c r="A485" s="34" t="s">
        <v>875</v>
      </c>
      <c r="B485" s="84" t="s">
        <v>549</v>
      </c>
      <c r="C485" s="84" t="s">
        <v>900</v>
      </c>
      <c r="D485" s="84">
        <v>341023</v>
      </c>
      <c r="E485" s="84">
        <v>1325</v>
      </c>
    </row>
    <row r="486" spans="1:5" x14ac:dyDescent="0.3">
      <c r="A486" s="34" t="s">
        <v>875</v>
      </c>
      <c r="B486" s="84" t="s">
        <v>901</v>
      </c>
      <c r="C486" s="84" t="s">
        <v>902</v>
      </c>
      <c r="D486" s="84">
        <v>341024</v>
      </c>
      <c r="E486" s="84">
        <v>2956</v>
      </c>
    </row>
    <row r="487" spans="1:5" x14ac:dyDescent="0.3">
      <c r="A487" s="34" t="s">
        <v>875</v>
      </c>
      <c r="B487" s="84" t="s">
        <v>903</v>
      </c>
      <c r="C487" s="84" t="s">
        <v>904</v>
      </c>
      <c r="D487" s="84">
        <v>341025</v>
      </c>
      <c r="E487" s="84">
        <v>5392</v>
      </c>
    </row>
    <row r="488" spans="1:5" x14ac:dyDescent="0.3">
      <c r="A488" s="34" t="s">
        <v>875</v>
      </c>
      <c r="B488" s="84" t="s">
        <v>905</v>
      </c>
      <c r="C488" s="84" t="s">
        <v>906</v>
      </c>
      <c r="D488" s="84">
        <v>341026</v>
      </c>
      <c r="E488" s="84">
        <v>22933</v>
      </c>
    </row>
    <row r="489" spans="1:5" x14ac:dyDescent="0.3">
      <c r="A489" s="34" t="s">
        <v>875</v>
      </c>
      <c r="B489" s="84" t="s">
        <v>907</v>
      </c>
      <c r="C489" s="84" t="s">
        <v>908</v>
      </c>
      <c r="D489" s="84">
        <v>341029</v>
      </c>
      <c r="E489" s="84">
        <v>1631</v>
      </c>
    </row>
    <row r="490" spans="1:5" x14ac:dyDescent="0.3">
      <c r="A490" s="34" t="s">
        <v>875</v>
      </c>
      <c r="B490" s="84" t="s">
        <v>909</v>
      </c>
      <c r="C490" s="84" t="s">
        <v>910</v>
      </c>
      <c r="D490" s="84">
        <v>341032</v>
      </c>
      <c r="E490" s="84">
        <v>1316</v>
      </c>
    </row>
    <row r="491" spans="1:5" x14ac:dyDescent="0.3">
      <c r="A491" s="34" t="s">
        <v>875</v>
      </c>
      <c r="B491" s="84" t="s">
        <v>911</v>
      </c>
      <c r="C491" s="84" t="s">
        <v>912</v>
      </c>
      <c r="D491" s="84">
        <v>341041</v>
      </c>
      <c r="E491" s="84">
        <v>99</v>
      </c>
    </row>
    <row r="492" spans="1:5" x14ac:dyDescent="0.3">
      <c r="A492" s="34" t="s">
        <v>875</v>
      </c>
      <c r="B492" s="84" t="s">
        <v>913</v>
      </c>
      <c r="C492" s="84" t="s">
        <v>914</v>
      </c>
      <c r="D492" s="84">
        <v>341043</v>
      </c>
      <c r="E492" s="84">
        <v>1199</v>
      </c>
    </row>
    <row r="493" spans="1:5" x14ac:dyDescent="0.3">
      <c r="A493" s="34" t="s">
        <v>875</v>
      </c>
      <c r="B493" s="84" t="s">
        <v>915</v>
      </c>
      <c r="C493" s="84" t="s">
        <v>916</v>
      </c>
      <c r="D493" s="84">
        <v>341045</v>
      </c>
      <c r="E493" s="84">
        <v>775</v>
      </c>
    </row>
    <row r="494" spans="1:5" x14ac:dyDescent="0.3">
      <c r="A494" s="34" t="s">
        <v>875</v>
      </c>
      <c r="B494" s="84" t="s">
        <v>917</v>
      </c>
      <c r="C494" s="84" t="s">
        <v>918</v>
      </c>
      <c r="D494" s="84">
        <v>341046</v>
      </c>
      <c r="E494" s="84">
        <v>158</v>
      </c>
    </row>
    <row r="495" spans="1:5" x14ac:dyDescent="0.3">
      <c r="A495" s="34" t="s">
        <v>875</v>
      </c>
      <c r="B495" s="84" t="s">
        <v>919</v>
      </c>
      <c r="C495" s="84" t="s">
        <v>920</v>
      </c>
      <c r="D495" s="84">
        <v>341047</v>
      </c>
      <c r="E495" s="84">
        <v>5381</v>
      </c>
    </row>
    <row r="496" spans="1:5" x14ac:dyDescent="0.3">
      <c r="A496" s="34" t="s">
        <v>875</v>
      </c>
      <c r="B496" s="84" t="s">
        <v>921</v>
      </c>
      <c r="C496" s="84" t="s">
        <v>922</v>
      </c>
      <c r="D496" s="84">
        <v>341048</v>
      </c>
      <c r="E496" s="84">
        <v>528</v>
      </c>
    </row>
    <row r="497" spans="1:5" x14ac:dyDescent="0.3">
      <c r="A497" s="34" t="s">
        <v>875</v>
      </c>
      <c r="B497" s="84" t="s">
        <v>923</v>
      </c>
      <c r="C497" s="84" t="s">
        <v>924</v>
      </c>
      <c r="D497" s="84">
        <v>341049</v>
      </c>
      <c r="E497" s="84">
        <v>6008</v>
      </c>
    </row>
    <row r="498" spans="1:5" x14ac:dyDescent="0.3">
      <c r="A498" s="34" t="s">
        <v>875</v>
      </c>
      <c r="B498" s="84" t="s">
        <v>925</v>
      </c>
      <c r="C498" s="84" t="s">
        <v>926</v>
      </c>
      <c r="D498" s="84">
        <v>341050</v>
      </c>
      <c r="E498" s="84">
        <v>3891</v>
      </c>
    </row>
    <row r="499" spans="1:5" x14ac:dyDescent="0.3">
      <c r="A499" s="34" t="s">
        <v>875</v>
      </c>
      <c r="B499" s="84" t="s">
        <v>925</v>
      </c>
      <c r="C499" s="84" t="s">
        <v>927</v>
      </c>
      <c r="D499" s="84">
        <v>341053</v>
      </c>
      <c r="E499" s="84">
        <v>4962</v>
      </c>
    </row>
    <row r="500" spans="1:5" x14ac:dyDescent="0.3">
      <c r="A500" s="34" t="s">
        <v>875</v>
      </c>
      <c r="B500" s="84" t="s">
        <v>928</v>
      </c>
      <c r="C500" s="84" t="s">
        <v>929</v>
      </c>
      <c r="D500" s="84">
        <v>341054</v>
      </c>
      <c r="E500" s="84">
        <v>6193</v>
      </c>
    </row>
    <row r="501" spans="1:5" x14ac:dyDescent="0.3">
      <c r="A501" s="34" t="s">
        <v>875</v>
      </c>
      <c r="B501" s="84" t="s">
        <v>930</v>
      </c>
      <c r="C501" s="84" t="s">
        <v>931</v>
      </c>
      <c r="D501" s="84">
        <v>341058</v>
      </c>
      <c r="E501" s="84">
        <v>2035</v>
      </c>
    </row>
    <row r="502" spans="1:5" x14ac:dyDescent="0.3">
      <c r="A502" s="34" t="s">
        <v>875</v>
      </c>
      <c r="B502" s="84" t="s">
        <v>903</v>
      </c>
      <c r="C502" s="84" t="s">
        <v>932</v>
      </c>
      <c r="D502" s="84">
        <v>341060</v>
      </c>
      <c r="E502" s="84">
        <v>824</v>
      </c>
    </row>
    <row r="503" spans="1:5" x14ac:dyDescent="0.3">
      <c r="A503" s="34" t="s">
        <v>875</v>
      </c>
      <c r="B503" s="84" t="s">
        <v>933</v>
      </c>
      <c r="C503" s="84" t="s">
        <v>934</v>
      </c>
      <c r="D503" s="84">
        <v>341062</v>
      </c>
      <c r="E503" s="84">
        <v>702</v>
      </c>
    </row>
    <row r="504" spans="1:5" x14ac:dyDescent="0.3">
      <c r="A504" s="34" t="s">
        <v>875</v>
      </c>
      <c r="B504" s="84" t="s">
        <v>935</v>
      </c>
      <c r="C504" s="84" t="s">
        <v>936</v>
      </c>
      <c r="D504" s="84">
        <v>341066</v>
      </c>
      <c r="E504" s="84">
        <v>551</v>
      </c>
    </row>
    <row r="505" spans="1:5" x14ac:dyDescent="0.3">
      <c r="A505" s="34" t="s">
        <v>875</v>
      </c>
      <c r="B505" s="84" t="s">
        <v>937</v>
      </c>
      <c r="C505" s="84" t="s">
        <v>938</v>
      </c>
      <c r="D505" s="84">
        <v>341075</v>
      </c>
      <c r="E505" s="84">
        <v>640</v>
      </c>
    </row>
    <row r="506" spans="1:5" x14ac:dyDescent="0.3">
      <c r="A506" s="34" t="s">
        <v>875</v>
      </c>
      <c r="B506" s="84" t="s">
        <v>939</v>
      </c>
      <c r="C506" s="84" t="s">
        <v>940</v>
      </c>
      <c r="D506" s="84">
        <v>341086</v>
      </c>
      <c r="E506" s="84">
        <v>620</v>
      </c>
    </row>
    <row r="507" spans="1:5" x14ac:dyDescent="0.3">
      <c r="A507" s="34" t="s">
        <v>875</v>
      </c>
      <c r="B507" s="84" t="s">
        <v>941</v>
      </c>
      <c r="C507" s="84" t="s">
        <v>942</v>
      </c>
      <c r="D507" s="84">
        <v>341087</v>
      </c>
      <c r="E507" s="84">
        <v>861</v>
      </c>
    </row>
    <row r="508" spans="1:5" x14ac:dyDescent="0.3">
      <c r="A508" s="34" t="s">
        <v>875</v>
      </c>
      <c r="B508" s="84" t="s">
        <v>943</v>
      </c>
      <c r="C508" s="84" t="s">
        <v>944</v>
      </c>
      <c r="D508" s="84">
        <v>341088</v>
      </c>
      <c r="E508" s="84">
        <v>5591</v>
      </c>
    </row>
    <row r="509" spans="1:5" x14ac:dyDescent="0.3">
      <c r="A509" s="34" t="s">
        <v>875</v>
      </c>
      <c r="B509" s="84" t="s">
        <v>945</v>
      </c>
      <c r="C509" s="84" t="s">
        <v>946</v>
      </c>
      <c r="D509" s="84">
        <v>341091</v>
      </c>
      <c r="E509" s="84">
        <v>724</v>
      </c>
    </row>
    <row r="510" spans="1:5" x14ac:dyDescent="0.3">
      <c r="A510" s="34" t="s">
        <v>875</v>
      </c>
      <c r="B510" s="84" t="s">
        <v>947</v>
      </c>
      <c r="C510" s="84" t="s">
        <v>948</v>
      </c>
      <c r="D510" s="84">
        <v>341092</v>
      </c>
      <c r="E510" s="84">
        <v>63</v>
      </c>
    </row>
    <row r="511" spans="1:5" x14ac:dyDescent="0.3">
      <c r="A511" s="34" t="s">
        <v>949</v>
      </c>
      <c r="B511" s="84" t="s">
        <v>950</v>
      </c>
      <c r="C511" s="84" t="s">
        <v>951</v>
      </c>
      <c r="D511" s="84">
        <v>350739</v>
      </c>
      <c r="E511" s="84">
        <v>368</v>
      </c>
    </row>
    <row r="512" spans="1:5" x14ac:dyDescent="0.3">
      <c r="A512" s="34" t="s">
        <v>949</v>
      </c>
      <c r="B512" s="84" t="s">
        <v>952</v>
      </c>
      <c r="C512" s="84" t="s">
        <v>953</v>
      </c>
      <c r="D512" s="84">
        <v>351097</v>
      </c>
      <c r="E512" s="84">
        <v>497</v>
      </c>
    </row>
    <row r="513" spans="1:5" x14ac:dyDescent="0.3">
      <c r="A513" s="34" t="s">
        <v>949</v>
      </c>
      <c r="B513" s="84" t="s">
        <v>954</v>
      </c>
      <c r="C513" s="84" t="s">
        <v>617</v>
      </c>
      <c r="D513" s="84">
        <v>351098</v>
      </c>
      <c r="E513" s="84">
        <v>395</v>
      </c>
    </row>
    <row r="514" spans="1:5" x14ac:dyDescent="0.3">
      <c r="A514" s="34" t="s">
        <v>949</v>
      </c>
      <c r="B514" s="84" t="s">
        <v>955</v>
      </c>
      <c r="C514" s="84" t="s">
        <v>956</v>
      </c>
      <c r="D514" s="84">
        <v>351101</v>
      </c>
      <c r="E514" s="84">
        <v>1088</v>
      </c>
    </row>
    <row r="515" spans="1:5" x14ac:dyDescent="0.3">
      <c r="A515" s="34" t="s">
        <v>949</v>
      </c>
      <c r="B515" s="84" t="s">
        <v>957</v>
      </c>
      <c r="C515" s="84" t="s">
        <v>958</v>
      </c>
      <c r="D515" s="84">
        <v>351105</v>
      </c>
      <c r="E515" s="84">
        <v>401</v>
      </c>
    </row>
    <row r="516" spans="1:5" x14ac:dyDescent="0.3">
      <c r="A516" s="34" t="s">
        <v>949</v>
      </c>
      <c r="B516" s="84" t="s">
        <v>959</v>
      </c>
      <c r="C516" s="84" t="s">
        <v>960</v>
      </c>
      <c r="D516" s="84">
        <v>351106</v>
      </c>
      <c r="E516" s="84">
        <v>7385</v>
      </c>
    </row>
    <row r="517" spans="1:5" x14ac:dyDescent="0.3">
      <c r="A517" s="34" t="s">
        <v>949</v>
      </c>
      <c r="B517" s="84" t="s">
        <v>961</v>
      </c>
      <c r="C517" s="84" t="s">
        <v>962</v>
      </c>
      <c r="D517" s="84">
        <v>351107</v>
      </c>
      <c r="E517" s="84">
        <v>422</v>
      </c>
    </row>
    <row r="518" spans="1:5" x14ac:dyDescent="0.3">
      <c r="A518" s="34" t="s">
        <v>949</v>
      </c>
      <c r="B518" s="84" t="s">
        <v>963</v>
      </c>
      <c r="C518" s="84" t="s">
        <v>964</v>
      </c>
      <c r="D518" s="84">
        <v>351108</v>
      </c>
      <c r="E518" s="84">
        <v>193</v>
      </c>
    </row>
    <row r="519" spans="1:5" x14ac:dyDescent="0.3">
      <c r="A519" s="34" t="s">
        <v>949</v>
      </c>
      <c r="B519" s="84" t="s">
        <v>965</v>
      </c>
      <c r="C519" s="84" t="s">
        <v>966</v>
      </c>
      <c r="D519" s="84">
        <v>351110</v>
      </c>
      <c r="E519" s="84">
        <v>1001</v>
      </c>
    </row>
    <row r="520" spans="1:5" x14ac:dyDescent="0.3">
      <c r="A520" s="34" t="s">
        <v>949</v>
      </c>
      <c r="B520" s="84" t="s">
        <v>967</v>
      </c>
      <c r="C520" s="84" t="s">
        <v>968</v>
      </c>
      <c r="D520" s="84">
        <v>351112</v>
      </c>
      <c r="E520" s="84">
        <v>1248</v>
      </c>
    </row>
    <row r="521" spans="1:5" x14ac:dyDescent="0.3">
      <c r="A521" s="34" t="s">
        <v>949</v>
      </c>
      <c r="B521" s="84" t="s">
        <v>969</v>
      </c>
      <c r="C521" s="84" t="s">
        <v>970</v>
      </c>
      <c r="D521" s="84">
        <v>351113</v>
      </c>
      <c r="E521" s="84">
        <v>1927</v>
      </c>
    </row>
    <row r="522" spans="1:5" x14ac:dyDescent="0.3">
      <c r="A522" s="34" t="s">
        <v>949</v>
      </c>
      <c r="B522" s="84" t="s">
        <v>971</v>
      </c>
      <c r="C522" s="84" t="s">
        <v>972</v>
      </c>
      <c r="D522" s="84">
        <v>351114</v>
      </c>
      <c r="E522" s="84">
        <v>483</v>
      </c>
    </row>
    <row r="523" spans="1:5" x14ac:dyDescent="0.3">
      <c r="A523" s="34" t="s">
        <v>949</v>
      </c>
      <c r="B523" s="84" t="s">
        <v>973</v>
      </c>
      <c r="C523" s="84" t="s">
        <v>974</v>
      </c>
      <c r="D523" s="84">
        <v>351115</v>
      </c>
      <c r="E523" s="84">
        <v>3389</v>
      </c>
    </row>
    <row r="524" spans="1:5" x14ac:dyDescent="0.3">
      <c r="A524" s="34" t="s">
        <v>949</v>
      </c>
      <c r="B524" s="84" t="s">
        <v>975</v>
      </c>
      <c r="C524" s="84" t="s">
        <v>976</v>
      </c>
      <c r="D524" s="84">
        <v>351118</v>
      </c>
      <c r="E524" s="84">
        <v>2189</v>
      </c>
    </row>
    <row r="525" spans="1:5" x14ac:dyDescent="0.3">
      <c r="A525" s="34" t="s">
        <v>949</v>
      </c>
      <c r="B525" s="84" t="s">
        <v>977</v>
      </c>
      <c r="C525" s="84" t="s">
        <v>978</v>
      </c>
      <c r="D525" s="84">
        <v>351119</v>
      </c>
      <c r="E525" s="84">
        <v>555</v>
      </c>
    </row>
    <row r="526" spans="1:5" x14ac:dyDescent="0.3">
      <c r="A526" s="34" t="s">
        <v>949</v>
      </c>
      <c r="B526" s="84" t="s">
        <v>979</v>
      </c>
      <c r="C526" s="84" t="s">
        <v>980</v>
      </c>
      <c r="D526" s="84">
        <v>351121</v>
      </c>
      <c r="E526" s="84">
        <v>161</v>
      </c>
    </row>
    <row r="527" spans="1:5" x14ac:dyDescent="0.3">
      <c r="A527" s="34" t="s">
        <v>949</v>
      </c>
      <c r="B527" s="84" t="s">
        <v>231</v>
      </c>
      <c r="C527" s="84" t="s">
        <v>981</v>
      </c>
      <c r="D527" s="84">
        <v>351125</v>
      </c>
      <c r="E527" s="84">
        <v>6238</v>
      </c>
    </row>
    <row r="528" spans="1:5" x14ac:dyDescent="0.3">
      <c r="A528" s="34" t="s">
        <v>949</v>
      </c>
      <c r="B528" s="84" t="s">
        <v>982</v>
      </c>
      <c r="C528" s="84" t="s">
        <v>983</v>
      </c>
      <c r="D528" s="84">
        <v>351129</v>
      </c>
      <c r="E528" s="84">
        <v>4378</v>
      </c>
    </row>
    <row r="529" spans="1:5" x14ac:dyDescent="0.3">
      <c r="A529" s="34" t="s">
        <v>949</v>
      </c>
      <c r="B529" s="84" t="s">
        <v>984</v>
      </c>
      <c r="C529" s="84" t="s">
        <v>985</v>
      </c>
      <c r="D529" s="84">
        <v>351130</v>
      </c>
      <c r="E529" s="84">
        <v>908</v>
      </c>
    </row>
    <row r="530" spans="1:5" x14ac:dyDescent="0.3">
      <c r="A530" s="34" t="s">
        <v>949</v>
      </c>
      <c r="B530" s="84" t="s">
        <v>986</v>
      </c>
      <c r="C530" s="84" t="s">
        <v>987</v>
      </c>
      <c r="D530" s="84">
        <v>351132</v>
      </c>
      <c r="E530" s="84">
        <v>6841</v>
      </c>
    </row>
    <row r="531" spans="1:5" x14ac:dyDescent="0.3">
      <c r="A531" s="34" t="s">
        <v>949</v>
      </c>
      <c r="B531" s="84" t="s">
        <v>988</v>
      </c>
      <c r="C531" s="84" t="s">
        <v>989</v>
      </c>
      <c r="D531" s="84">
        <v>351133</v>
      </c>
      <c r="E531" s="84">
        <v>938</v>
      </c>
    </row>
    <row r="532" spans="1:5" x14ac:dyDescent="0.3">
      <c r="A532" s="34" t="s">
        <v>949</v>
      </c>
      <c r="B532" s="84" t="s">
        <v>990</v>
      </c>
      <c r="C532" s="84" t="s">
        <v>991</v>
      </c>
      <c r="D532" s="84">
        <v>351134</v>
      </c>
      <c r="E532" s="84">
        <v>793</v>
      </c>
    </row>
    <row r="533" spans="1:5" x14ac:dyDescent="0.3">
      <c r="A533" s="34" t="s">
        <v>949</v>
      </c>
      <c r="B533" s="84" t="s">
        <v>992</v>
      </c>
      <c r="C533" s="84" t="s">
        <v>993</v>
      </c>
      <c r="D533" s="84">
        <v>351136</v>
      </c>
      <c r="E533" s="84">
        <v>748</v>
      </c>
    </row>
    <row r="534" spans="1:5" x14ac:dyDescent="0.3">
      <c r="A534" s="34" t="s">
        <v>949</v>
      </c>
      <c r="B534" s="84" t="s">
        <v>994</v>
      </c>
      <c r="C534" s="84" t="s">
        <v>995</v>
      </c>
      <c r="D534" s="84">
        <v>351137</v>
      </c>
      <c r="E534" s="84">
        <v>779</v>
      </c>
    </row>
    <row r="535" spans="1:5" x14ac:dyDescent="0.3">
      <c r="A535" s="34" t="s">
        <v>949</v>
      </c>
      <c r="B535" s="84" t="s">
        <v>996</v>
      </c>
      <c r="C535" s="84" t="s">
        <v>997</v>
      </c>
      <c r="D535" s="84">
        <v>351139</v>
      </c>
      <c r="E535" s="84">
        <v>1539</v>
      </c>
    </row>
    <row r="536" spans="1:5" x14ac:dyDescent="0.3">
      <c r="A536" s="34" t="s">
        <v>949</v>
      </c>
      <c r="B536" s="84" t="s">
        <v>998</v>
      </c>
      <c r="C536" s="84" t="s">
        <v>999</v>
      </c>
      <c r="D536" s="84">
        <v>351141</v>
      </c>
      <c r="E536" s="84">
        <v>794</v>
      </c>
    </row>
    <row r="537" spans="1:5" x14ac:dyDescent="0.3">
      <c r="A537" s="34" t="s">
        <v>949</v>
      </c>
      <c r="B537" s="84" t="s">
        <v>1000</v>
      </c>
      <c r="C537" s="84" t="s">
        <v>1001</v>
      </c>
      <c r="D537" s="84">
        <v>351146</v>
      </c>
      <c r="E537" s="84">
        <v>466</v>
      </c>
    </row>
    <row r="538" spans="1:5" x14ac:dyDescent="0.3">
      <c r="A538" s="34" t="s">
        <v>949</v>
      </c>
      <c r="B538" s="84" t="s">
        <v>1002</v>
      </c>
      <c r="C538" s="84" t="s">
        <v>1003</v>
      </c>
      <c r="D538" s="84">
        <v>351147</v>
      </c>
      <c r="E538" s="84">
        <v>1204</v>
      </c>
    </row>
    <row r="539" spans="1:5" x14ac:dyDescent="0.3">
      <c r="A539" s="34" t="s">
        <v>949</v>
      </c>
      <c r="B539" s="84" t="s">
        <v>1004</v>
      </c>
      <c r="C539" s="84" t="s">
        <v>1005</v>
      </c>
      <c r="D539" s="84">
        <v>351149</v>
      </c>
      <c r="E539" s="84">
        <v>314</v>
      </c>
    </row>
    <row r="540" spans="1:5" x14ac:dyDescent="0.3">
      <c r="A540" s="34" t="s">
        <v>949</v>
      </c>
      <c r="B540" s="84" t="s">
        <v>231</v>
      </c>
      <c r="C540" s="84" t="s">
        <v>1006</v>
      </c>
      <c r="D540" s="84">
        <v>351150</v>
      </c>
      <c r="E540" s="84">
        <v>810</v>
      </c>
    </row>
    <row r="541" spans="1:5" x14ac:dyDescent="0.3">
      <c r="A541" s="34" t="s">
        <v>949</v>
      </c>
      <c r="B541" s="84" t="s">
        <v>1007</v>
      </c>
      <c r="C541" s="84" t="s">
        <v>1008</v>
      </c>
      <c r="D541" s="84">
        <v>351152</v>
      </c>
      <c r="E541" s="84">
        <v>1553</v>
      </c>
    </row>
    <row r="542" spans="1:5" x14ac:dyDescent="0.3">
      <c r="A542" s="34" t="s">
        <v>949</v>
      </c>
      <c r="B542" s="84" t="s">
        <v>1009</v>
      </c>
      <c r="C542" s="84" t="s">
        <v>1010</v>
      </c>
      <c r="D542" s="84">
        <v>351153</v>
      </c>
      <c r="E542" s="84">
        <v>925</v>
      </c>
    </row>
    <row r="543" spans="1:5" x14ac:dyDescent="0.3">
      <c r="A543" s="34" t="s">
        <v>949</v>
      </c>
      <c r="B543" s="84" t="s">
        <v>1011</v>
      </c>
      <c r="C543" s="84" t="s">
        <v>1012</v>
      </c>
      <c r="D543" s="84">
        <v>351156</v>
      </c>
      <c r="E543" s="84">
        <v>1829</v>
      </c>
    </row>
    <row r="544" spans="1:5" x14ac:dyDescent="0.3">
      <c r="A544" s="34" t="s">
        <v>949</v>
      </c>
      <c r="B544" s="84" t="s">
        <v>1013</v>
      </c>
      <c r="C544" s="84" t="s">
        <v>1014</v>
      </c>
      <c r="D544" s="84">
        <v>351157</v>
      </c>
      <c r="E544" s="84">
        <v>702</v>
      </c>
    </row>
    <row r="545" spans="1:5" x14ac:dyDescent="0.3">
      <c r="A545" s="34" t="s">
        <v>949</v>
      </c>
      <c r="B545" s="84" t="s">
        <v>1015</v>
      </c>
      <c r="C545" s="84" t="s">
        <v>1016</v>
      </c>
      <c r="D545" s="84">
        <v>351158</v>
      </c>
      <c r="E545" s="84">
        <v>1172</v>
      </c>
    </row>
    <row r="546" spans="1:5" x14ac:dyDescent="0.3">
      <c r="A546" s="34" t="s">
        <v>949</v>
      </c>
      <c r="B546" s="84" t="s">
        <v>1017</v>
      </c>
      <c r="C546" s="84" t="s">
        <v>1018</v>
      </c>
      <c r="D546" s="84">
        <v>351160</v>
      </c>
      <c r="E546" s="84">
        <v>1316</v>
      </c>
    </row>
    <row r="547" spans="1:5" x14ac:dyDescent="0.3">
      <c r="A547" s="34" t="s">
        <v>949</v>
      </c>
      <c r="B547" s="84" t="s">
        <v>1019</v>
      </c>
      <c r="C547" s="84" t="s">
        <v>1020</v>
      </c>
      <c r="D547" s="84">
        <v>351162</v>
      </c>
      <c r="E547" s="84">
        <v>1544</v>
      </c>
    </row>
    <row r="548" spans="1:5" x14ac:dyDescent="0.3">
      <c r="A548" s="34" t="s">
        <v>949</v>
      </c>
      <c r="B548" s="84" t="s">
        <v>1021</v>
      </c>
      <c r="C548" s="84" t="s">
        <v>1022</v>
      </c>
      <c r="D548" s="84">
        <v>351166</v>
      </c>
      <c r="E548" s="84">
        <v>1055</v>
      </c>
    </row>
    <row r="549" spans="1:5" x14ac:dyDescent="0.3">
      <c r="A549" s="34" t="s">
        <v>949</v>
      </c>
      <c r="B549" s="84" t="s">
        <v>1004</v>
      </c>
      <c r="C549" s="84" t="s">
        <v>1023</v>
      </c>
      <c r="D549" s="84">
        <v>351168</v>
      </c>
      <c r="E549" s="84">
        <v>2119</v>
      </c>
    </row>
    <row r="550" spans="1:5" x14ac:dyDescent="0.3">
      <c r="A550" s="34" t="s">
        <v>949</v>
      </c>
      <c r="B550" s="84" t="s">
        <v>1024</v>
      </c>
      <c r="C550" s="84" t="s">
        <v>1023</v>
      </c>
      <c r="D550" s="84">
        <v>351169</v>
      </c>
      <c r="E550" s="84">
        <v>717</v>
      </c>
    </row>
    <row r="551" spans="1:5" x14ac:dyDescent="0.3">
      <c r="A551" s="34" t="s">
        <v>949</v>
      </c>
      <c r="B551" s="84" t="s">
        <v>1025</v>
      </c>
      <c r="C551" s="84" t="s">
        <v>1026</v>
      </c>
      <c r="D551" s="84">
        <v>351171</v>
      </c>
      <c r="E551" s="84">
        <v>2430</v>
      </c>
    </row>
    <row r="552" spans="1:5" x14ac:dyDescent="0.3">
      <c r="A552" s="34" t="s">
        <v>949</v>
      </c>
      <c r="B552" s="84" t="s">
        <v>1027</v>
      </c>
      <c r="C552" s="84" t="s">
        <v>640</v>
      </c>
      <c r="D552" s="84">
        <v>351172</v>
      </c>
      <c r="E552" s="84">
        <v>2875</v>
      </c>
    </row>
    <row r="553" spans="1:5" x14ac:dyDescent="0.3">
      <c r="A553" s="34" t="s">
        <v>949</v>
      </c>
      <c r="B553" s="84" t="s">
        <v>1028</v>
      </c>
      <c r="C553" s="84" t="s">
        <v>1023</v>
      </c>
      <c r="D553" s="84">
        <v>351173</v>
      </c>
      <c r="E553" s="84">
        <v>3086</v>
      </c>
    </row>
    <row r="554" spans="1:5" x14ac:dyDescent="0.3">
      <c r="A554" s="34" t="s">
        <v>949</v>
      </c>
      <c r="B554" s="84" t="s">
        <v>1029</v>
      </c>
      <c r="C554" s="84" t="s">
        <v>640</v>
      </c>
      <c r="D554" s="84">
        <v>351174</v>
      </c>
      <c r="E554" s="84">
        <v>1309</v>
      </c>
    </row>
    <row r="555" spans="1:5" x14ac:dyDescent="0.3">
      <c r="A555" s="34" t="s">
        <v>949</v>
      </c>
      <c r="B555" s="84" t="s">
        <v>1030</v>
      </c>
      <c r="C555" s="84" t="s">
        <v>1031</v>
      </c>
      <c r="D555" s="84">
        <v>351175</v>
      </c>
      <c r="E555" s="84">
        <v>528</v>
      </c>
    </row>
    <row r="556" spans="1:5" x14ac:dyDescent="0.3">
      <c r="A556" s="34" t="s">
        <v>949</v>
      </c>
      <c r="B556" s="84" t="s">
        <v>1032</v>
      </c>
      <c r="C556" s="84" t="s">
        <v>1033</v>
      </c>
      <c r="D556" s="84">
        <v>351176</v>
      </c>
      <c r="E556" s="84">
        <v>739</v>
      </c>
    </row>
    <row r="557" spans="1:5" x14ac:dyDescent="0.3">
      <c r="A557" s="34" t="s">
        <v>949</v>
      </c>
      <c r="B557" s="84" t="s">
        <v>1027</v>
      </c>
      <c r="C557" s="84" t="s">
        <v>1034</v>
      </c>
      <c r="D557" s="84">
        <v>351177</v>
      </c>
      <c r="E557" s="84">
        <v>2174</v>
      </c>
    </row>
    <row r="558" spans="1:5" x14ac:dyDescent="0.3">
      <c r="A558" s="34" t="s">
        <v>949</v>
      </c>
      <c r="B558" s="84" t="s">
        <v>1035</v>
      </c>
      <c r="C558" s="84" t="s">
        <v>1036</v>
      </c>
      <c r="D558" s="84">
        <v>351179</v>
      </c>
      <c r="E558" s="84">
        <v>380</v>
      </c>
    </row>
    <row r="559" spans="1:5" x14ac:dyDescent="0.3">
      <c r="A559" s="34" t="s">
        <v>949</v>
      </c>
      <c r="B559" s="84" t="s">
        <v>1037</v>
      </c>
      <c r="C559" s="84" t="s">
        <v>1038</v>
      </c>
      <c r="D559" s="84">
        <v>351187</v>
      </c>
      <c r="E559" s="84">
        <v>4343</v>
      </c>
    </row>
    <row r="560" spans="1:5" x14ac:dyDescent="0.3">
      <c r="A560" s="34" t="s">
        <v>949</v>
      </c>
      <c r="B560" s="84" t="s">
        <v>1039</v>
      </c>
      <c r="C560" s="84" t="s">
        <v>1040</v>
      </c>
      <c r="D560" s="84">
        <v>351188</v>
      </c>
      <c r="E560" s="84">
        <v>612</v>
      </c>
    </row>
    <row r="561" spans="1:5" x14ac:dyDescent="0.3">
      <c r="A561" s="34" t="s">
        <v>949</v>
      </c>
      <c r="B561" s="84" t="s">
        <v>1041</v>
      </c>
      <c r="C561" s="84" t="s">
        <v>1042</v>
      </c>
      <c r="D561" s="84">
        <v>351189</v>
      </c>
      <c r="E561" s="84">
        <v>1124</v>
      </c>
    </row>
    <row r="562" spans="1:5" x14ac:dyDescent="0.3">
      <c r="A562" s="34" t="s">
        <v>949</v>
      </c>
      <c r="B562" s="84" t="s">
        <v>1043</v>
      </c>
      <c r="C562" s="84" t="s">
        <v>1044</v>
      </c>
      <c r="D562" s="84">
        <v>351191</v>
      </c>
      <c r="E562" s="84">
        <v>684</v>
      </c>
    </row>
    <row r="563" spans="1:5" x14ac:dyDescent="0.3">
      <c r="A563" s="34" t="s">
        <v>949</v>
      </c>
      <c r="B563" s="84" t="s">
        <v>1045</v>
      </c>
      <c r="C563" s="84" t="s">
        <v>1046</v>
      </c>
      <c r="D563" s="84">
        <v>351195</v>
      </c>
      <c r="E563" s="84">
        <v>2157</v>
      </c>
    </row>
    <row r="564" spans="1:5" x14ac:dyDescent="0.3">
      <c r="A564" s="34" t="s">
        <v>949</v>
      </c>
      <c r="B564" s="84" t="s">
        <v>1047</v>
      </c>
      <c r="C564" s="84" t="s">
        <v>1048</v>
      </c>
      <c r="D564" s="84">
        <v>351199</v>
      </c>
      <c r="E564" s="84">
        <v>604</v>
      </c>
    </row>
    <row r="565" spans="1:5" x14ac:dyDescent="0.3">
      <c r="A565" s="34" t="s">
        <v>949</v>
      </c>
      <c r="B565" s="84" t="s">
        <v>1049</v>
      </c>
      <c r="C565" s="84" t="s">
        <v>1050</v>
      </c>
      <c r="D565" s="84">
        <v>351202</v>
      </c>
      <c r="E565" s="84">
        <v>825</v>
      </c>
    </row>
    <row r="566" spans="1:5" x14ac:dyDescent="0.3">
      <c r="A566" s="34" t="s">
        <v>949</v>
      </c>
      <c r="B566" s="84" t="s">
        <v>1051</v>
      </c>
      <c r="C566" s="84" t="s">
        <v>1052</v>
      </c>
      <c r="D566" s="84">
        <v>351203</v>
      </c>
      <c r="E566" s="84">
        <v>818</v>
      </c>
    </row>
    <row r="567" spans="1:5" x14ac:dyDescent="0.3">
      <c r="A567" s="34" t="s">
        <v>949</v>
      </c>
      <c r="B567" s="84" t="s">
        <v>1053</v>
      </c>
      <c r="C567" s="84" t="s">
        <v>1054</v>
      </c>
      <c r="D567" s="84">
        <v>351205</v>
      </c>
      <c r="E567" s="84">
        <v>2339</v>
      </c>
    </row>
    <row r="568" spans="1:5" x14ac:dyDescent="0.3">
      <c r="A568" s="34" t="s">
        <v>949</v>
      </c>
      <c r="B568" s="84" t="s">
        <v>1055</v>
      </c>
      <c r="C568" s="84" t="s">
        <v>1056</v>
      </c>
      <c r="D568" s="84">
        <v>351206</v>
      </c>
      <c r="E568" s="84">
        <v>475</v>
      </c>
    </row>
    <row r="569" spans="1:5" x14ac:dyDescent="0.3">
      <c r="A569" s="34" t="s">
        <v>949</v>
      </c>
      <c r="B569" s="84" t="s">
        <v>1057</v>
      </c>
      <c r="C569" s="84" t="s">
        <v>1058</v>
      </c>
      <c r="D569" s="84">
        <v>351209</v>
      </c>
      <c r="E569" s="84">
        <v>1561</v>
      </c>
    </row>
    <row r="570" spans="1:5" x14ac:dyDescent="0.3">
      <c r="A570" s="34" t="s">
        <v>949</v>
      </c>
      <c r="B570" s="84" t="s">
        <v>1059</v>
      </c>
      <c r="C570" s="84" t="s">
        <v>1060</v>
      </c>
      <c r="D570" s="84">
        <v>351212</v>
      </c>
      <c r="E570" s="84">
        <v>3286</v>
      </c>
    </row>
    <row r="571" spans="1:5" x14ac:dyDescent="0.3">
      <c r="A571" s="34" t="s">
        <v>949</v>
      </c>
      <c r="B571" s="84" t="s">
        <v>1061</v>
      </c>
      <c r="C571" s="84" t="s">
        <v>1062</v>
      </c>
      <c r="D571" s="84">
        <v>351213</v>
      </c>
      <c r="E571" s="84">
        <v>662</v>
      </c>
    </row>
    <row r="572" spans="1:5" x14ac:dyDescent="0.3">
      <c r="A572" s="34" t="s">
        <v>949</v>
      </c>
      <c r="B572" s="84" t="s">
        <v>1063</v>
      </c>
      <c r="C572" s="84" t="s">
        <v>1064</v>
      </c>
      <c r="D572" s="84">
        <v>351214</v>
      </c>
      <c r="E572" s="84">
        <v>2470</v>
      </c>
    </row>
    <row r="573" spans="1:5" x14ac:dyDescent="0.3">
      <c r="A573" s="34" t="s">
        <v>949</v>
      </c>
      <c r="B573" s="84" t="s">
        <v>1065</v>
      </c>
      <c r="C573" s="84" t="s">
        <v>1066</v>
      </c>
      <c r="D573" s="84">
        <v>351217</v>
      </c>
      <c r="E573" s="84">
        <v>1196</v>
      </c>
    </row>
    <row r="574" spans="1:5" x14ac:dyDescent="0.3">
      <c r="A574" s="34" t="s">
        <v>949</v>
      </c>
      <c r="B574" s="84" t="s">
        <v>1067</v>
      </c>
      <c r="C574" s="84" t="s">
        <v>1068</v>
      </c>
      <c r="D574" s="84">
        <v>351220</v>
      </c>
      <c r="E574" s="84">
        <v>2360</v>
      </c>
    </row>
    <row r="575" spans="1:5" x14ac:dyDescent="0.3">
      <c r="A575" s="34" t="s">
        <v>949</v>
      </c>
      <c r="B575" s="84" t="s">
        <v>952</v>
      </c>
      <c r="C575" s="84" t="s">
        <v>1069</v>
      </c>
      <c r="D575" s="84">
        <v>351222</v>
      </c>
      <c r="E575" s="84">
        <v>926</v>
      </c>
    </row>
    <row r="576" spans="1:5" x14ac:dyDescent="0.3">
      <c r="A576" s="34" t="s">
        <v>949</v>
      </c>
      <c r="B576" s="84" t="s">
        <v>1070</v>
      </c>
      <c r="C576" s="84" t="s">
        <v>1071</v>
      </c>
      <c r="D576" s="84">
        <v>351225</v>
      </c>
      <c r="E576" s="84">
        <v>2115</v>
      </c>
    </row>
    <row r="577" spans="1:5" x14ac:dyDescent="0.3">
      <c r="A577" s="34" t="s">
        <v>949</v>
      </c>
      <c r="B577" s="84" t="s">
        <v>1072</v>
      </c>
      <c r="C577" s="84" t="s">
        <v>1073</v>
      </c>
      <c r="D577" s="84">
        <v>351228</v>
      </c>
      <c r="E577" s="84">
        <v>334</v>
      </c>
    </row>
    <row r="578" spans="1:5" x14ac:dyDescent="0.3">
      <c r="A578" s="34" t="s">
        <v>949</v>
      </c>
      <c r="B578" s="84" t="s">
        <v>1074</v>
      </c>
      <c r="C578" s="84" t="s">
        <v>1075</v>
      </c>
      <c r="D578" s="84">
        <v>351229</v>
      </c>
      <c r="E578" s="84">
        <v>1163</v>
      </c>
    </row>
    <row r="579" spans="1:5" x14ac:dyDescent="0.3">
      <c r="A579" s="34" t="s">
        <v>949</v>
      </c>
      <c r="B579" s="84" t="s">
        <v>1076</v>
      </c>
      <c r="C579" s="84" t="s">
        <v>1077</v>
      </c>
      <c r="D579" s="84">
        <v>351230</v>
      </c>
      <c r="E579" s="84">
        <v>2137</v>
      </c>
    </row>
    <row r="580" spans="1:5" x14ac:dyDescent="0.3">
      <c r="A580" s="34" t="s">
        <v>949</v>
      </c>
      <c r="B580" s="84" t="s">
        <v>1078</v>
      </c>
      <c r="C580" s="84" t="s">
        <v>1079</v>
      </c>
      <c r="D580" s="84">
        <v>351232</v>
      </c>
      <c r="E580" s="84">
        <v>416</v>
      </c>
    </row>
    <row r="581" spans="1:5" x14ac:dyDescent="0.3">
      <c r="A581" s="34" t="s">
        <v>949</v>
      </c>
      <c r="B581" s="84" t="s">
        <v>1004</v>
      </c>
      <c r="C581" s="84" t="s">
        <v>1080</v>
      </c>
      <c r="D581" s="84">
        <v>351235</v>
      </c>
      <c r="E581" s="84">
        <v>664</v>
      </c>
    </row>
    <row r="582" spans="1:5" x14ac:dyDescent="0.3">
      <c r="A582" s="34" t="s">
        <v>949</v>
      </c>
      <c r="B582" s="84" t="s">
        <v>1081</v>
      </c>
      <c r="C582" s="84" t="s">
        <v>1082</v>
      </c>
      <c r="D582" s="84">
        <v>351237</v>
      </c>
      <c r="E582" s="84">
        <v>1522</v>
      </c>
    </row>
    <row r="583" spans="1:5" x14ac:dyDescent="0.3">
      <c r="A583" s="34" t="s">
        <v>949</v>
      </c>
      <c r="B583" s="84" t="s">
        <v>1083</v>
      </c>
      <c r="C583" s="84" t="s">
        <v>1084</v>
      </c>
      <c r="D583" s="84">
        <v>351238</v>
      </c>
      <c r="E583" s="84">
        <v>402</v>
      </c>
    </row>
    <row r="584" spans="1:5" x14ac:dyDescent="0.3">
      <c r="A584" s="34" t="s">
        <v>949</v>
      </c>
      <c r="B584" s="84" t="s">
        <v>1085</v>
      </c>
      <c r="C584" s="84" t="s">
        <v>1086</v>
      </c>
      <c r="D584" s="84">
        <v>351239</v>
      </c>
      <c r="E584" s="84">
        <v>767</v>
      </c>
    </row>
    <row r="585" spans="1:5" x14ac:dyDescent="0.3">
      <c r="A585" s="34" t="s">
        <v>949</v>
      </c>
      <c r="B585" s="84" t="s">
        <v>1087</v>
      </c>
      <c r="C585" s="84" t="s">
        <v>1088</v>
      </c>
      <c r="D585" s="84">
        <v>351241</v>
      </c>
      <c r="E585" s="84">
        <v>1000</v>
      </c>
    </row>
    <row r="586" spans="1:5" x14ac:dyDescent="0.3">
      <c r="A586" s="34" t="s">
        <v>949</v>
      </c>
      <c r="B586" s="84" t="s">
        <v>1089</v>
      </c>
      <c r="C586" s="84" t="s">
        <v>1090</v>
      </c>
      <c r="D586" s="84">
        <v>351242</v>
      </c>
      <c r="E586" s="84">
        <v>864</v>
      </c>
    </row>
    <row r="587" spans="1:5" x14ac:dyDescent="0.3">
      <c r="A587" s="34" t="s">
        <v>949</v>
      </c>
      <c r="B587" s="84" t="s">
        <v>1015</v>
      </c>
      <c r="C587" s="84" t="s">
        <v>1091</v>
      </c>
      <c r="D587" s="84">
        <v>351245</v>
      </c>
      <c r="E587" s="84">
        <v>580</v>
      </c>
    </row>
    <row r="588" spans="1:5" x14ac:dyDescent="0.3">
      <c r="A588" s="34" t="s">
        <v>949</v>
      </c>
      <c r="B588" s="84" t="s">
        <v>1092</v>
      </c>
      <c r="C588" s="84" t="s">
        <v>1093</v>
      </c>
      <c r="D588" s="84">
        <v>351246</v>
      </c>
      <c r="E588" s="84">
        <v>904</v>
      </c>
    </row>
    <row r="589" spans="1:5" x14ac:dyDescent="0.3">
      <c r="A589" s="34" t="s">
        <v>949</v>
      </c>
      <c r="B589" s="84" t="s">
        <v>1094</v>
      </c>
      <c r="C589" s="84" t="s">
        <v>1095</v>
      </c>
      <c r="D589" s="84">
        <v>351247</v>
      </c>
      <c r="E589" s="84">
        <v>1078</v>
      </c>
    </row>
    <row r="590" spans="1:5" x14ac:dyDescent="0.3">
      <c r="A590" s="34" t="s">
        <v>949</v>
      </c>
      <c r="B590" s="84" t="s">
        <v>1096</v>
      </c>
      <c r="C590" s="84" t="s">
        <v>1097</v>
      </c>
      <c r="D590" s="84">
        <v>351250</v>
      </c>
      <c r="E590" s="84">
        <v>781</v>
      </c>
    </row>
    <row r="591" spans="1:5" x14ac:dyDescent="0.3">
      <c r="A591" s="34" t="s">
        <v>949</v>
      </c>
      <c r="B591" s="84" t="s">
        <v>1098</v>
      </c>
      <c r="C591" s="84" t="s">
        <v>1099</v>
      </c>
      <c r="D591" s="84">
        <v>351251</v>
      </c>
      <c r="E591" s="84">
        <v>2324</v>
      </c>
    </row>
    <row r="592" spans="1:5" x14ac:dyDescent="0.3">
      <c r="A592" s="34" t="s">
        <v>949</v>
      </c>
      <c r="B592" s="84" t="s">
        <v>1100</v>
      </c>
      <c r="C592" s="84" t="s">
        <v>1097</v>
      </c>
      <c r="D592" s="84">
        <v>351252</v>
      </c>
      <c r="E592" s="84">
        <v>4043</v>
      </c>
    </row>
    <row r="593" spans="1:5" x14ac:dyDescent="0.3">
      <c r="A593" s="34" t="s">
        <v>949</v>
      </c>
      <c r="B593" s="84" t="s">
        <v>1101</v>
      </c>
      <c r="C593" s="84" t="s">
        <v>1102</v>
      </c>
      <c r="D593" s="84">
        <v>351257</v>
      </c>
      <c r="E593" s="84">
        <v>920</v>
      </c>
    </row>
    <row r="594" spans="1:5" x14ac:dyDescent="0.3">
      <c r="A594" s="34" t="s">
        <v>949</v>
      </c>
      <c r="B594" s="84" t="s">
        <v>1100</v>
      </c>
      <c r="C594" s="84" t="s">
        <v>1103</v>
      </c>
      <c r="D594" s="84">
        <v>351259</v>
      </c>
      <c r="E594" s="84">
        <v>3157</v>
      </c>
    </row>
    <row r="595" spans="1:5" x14ac:dyDescent="0.3">
      <c r="A595" s="34" t="s">
        <v>949</v>
      </c>
      <c r="B595" s="84" t="s">
        <v>1061</v>
      </c>
      <c r="C595" s="84" t="s">
        <v>1104</v>
      </c>
      <c r="D595" s="84">
        <v>351260</v>
      </c>
      <c r="E595" s="84">
        <v>3979</v>
      </c>
    </row>
    <row r="596" spans="1:5" x14ac:dyDescent="0.3">
      <c r="A596" s="34" t="s">
        <v>949</v>
      </c>
      <c r="B596" s="84" t="s">
        <v>957</v>
      </c>
      <c r="C596" s="84" t="s">
        <v>1105</v>
      </c>
      <c r="D596" s="84">
        <v>351261</v>
      </c>
      <c r="E596" s="84">
        <v>1361</v>
      </c>
    </row>
    <row r="597" spans="1:5" x14ac:dyDescent="0.3">
      <c r="A597" s="34" t="s">
        <v>949</v>
      </c>
      <c r="B597" s="84" t="s">
        <v>1106</v>
      </c>
      <c r="C597" s="84" t="s">
        <v>1107</v>
      </c>
      <c r="D597" s="84">
        <v>351262</v>
      </c>
      <c r="E597" s="84">
        <v>1706</v>
      </c>
    </row>
    <row r="598" spans="1:5" x14ac:dyDescent="0.3">
      <c r="A598" s="34" t="s">
        <v>949</v>
      </c>
      <c r="B598" s="84" t="s">
        <v>1108</v>
      </c>
      <c r="C598" s="84" t="s">
        <v>1109</v>
      </c>
      <c r="D598" s="84">
        <v>351263</v>
      </c>
      <c r="E598" s="84">
        <v>1992</v>
      </c>
    </row>
    <row r="599" spans="1:5" x14ac:dyDescent="0.3">
      <c r="A599" s="34" t="s">
        <v>949</v>
      </c>
      <c r="B599" s="84" t="s">
        <v>1110</v>
      </c>
      <c r="C599" s="84" t="s">
        <v>1111</v>
      </c>
      <c r="D599" s="84">
        <v>351264</v>
      </c>
      <c r="E599" s="84">
        <v>992</v>
      </c>
    </row>
    <row r="600" spans="1:5" x14ac:dyDescent="0.3">
      <c r="A600" s="34" t="s">
        <v>949</v>
      </c>
      <c r="B600" s="84" t="s">
        <v>1112</v>
      </c>
      <c r="C600" s="84" t="s">
        <v>1113</v>
      </c>
      <c r="D600" s="84">
        <v>351265</v>
      </c>
      <c r="E600" s="84">
        <v>284</v>
      </c>
    </row>
    <row r="601" spans="1:5" x14ac:dyDescent="0.3">
      <c r="A601" s="34" t="s">
        <v>949</v>
      </c>
      <c r="B601" s="84" t="s">
        <v>1114</v>
      </c>
      <c r="C601" s="84" t="s">
        <v>1115</v>
      </c>
      <c r="D601" s="84">
        <v>351266</v>
      </c>
      <c r="E601" s="84">
        <v>331</v>
      </c>
    </row>
    <row r="602" spans="1:5" x14ac:dyDescent="0.3">
      <c r="A602" s="34" t="s">
        <v>949</v>
      </c>
      <c r="B602" s="84" t="s">
        <v>1116</v>
      </c>
      <c r="C602" s="84" t="s">
        <v>1117</v>
      </c>
      <c r="D602" s="84">
        <v>351269</v>
      </c>
      <c r="E602" s="84">
        <v>593</v>
      </c>
    </row>
    <row r="603" spans="1:5" x14ac:dyDescent="0.3">
      <c r="A603" s="34" t="s">
        <v>949</v>
      </c>
      <c r="B603" s="84" t="s">
        <v>1118</v>
      </c>
      <c r="C603" s="84" t="s">
        <v>1119</v>
      </c>
      <c r="D603" s="84">
        <v>351270</v>
      </c>
      <c r="E603" s="84">
        <v>397</v>
      </c>
    </row>
    <row r="604" spans="1:5" x14ac:dyDescent="0.3">
      <c r="A604" s="34" t="s">
        <v>949</v>
      </c>
      <c r="B604" s="84" t="s">
        <v>1120</v>
      </c>
      <c r="C604" s="84" t="s">
        <v>1121</v>
      </c>
      <c r="D604" s="84">
        <v>351271</v>
      </c>
      <c r="E604" s="84">
        <v>2612</v>
      </c>
    </row>
    <row r="605" spans="1:5" x14ac:dyDescent="0.3">
      <c r="A605" s="34" t="s">
        <v>949</v>
      </c>
      <c r="B605" s="84" t="s">
        <v>1122</v>
      </c>
      <c r="C605" s="84" t="s">
        <v>1123</v>
      </c>
      <c r="D605" s="84">
        <v>351273</v>
      </c>
      <c r="E605" s="84">
        <v>889</v>
      </c>
    </row>
    <row r="606" spans="1:5" x14ac:dyDescent="0.3">
      <c r="A606" s="34" t="s">
        <v>949</v>
      </c>
      <c r="B606" s="84" t="s">
        <v>1124</v>
      </c>
      <c r="C606" s="84" t="s">
        <v>1125</v>
      </c>
      <c r="D606" s="84">
        <v>351275</v>
      </c>
      <c r="E606" s="84">
        <v>295</v>
      </c>
    </row>
    <row r="607" spans="1:5" x14ac:dyDescent="0.3">
      <c r="A607" s="34" t="s">
        <v>949</v>
      </c>
      <c r="B607" s="84" t="s">
        <v>1126</v>
      </c>
      <c r="C607" s="84" t="s">
        <v>1127</v>
      </c>
      <c r="D607" s="84">
        <v>351276</v>
      </c>
      <c r="E607" s="84">
        <v>1537</v>
      </c>
    </row>
    <row r="608" spans="1:5" x14ac:dyDescent="0.3">
      <c r="A608" s="34" t="s">
        <v>949</v>
      </c>
      <c r="B608" s="84" t="s">
        <v>1128</v>
      </c>
      <c r="C608" s="84" t="s">
        <v>1129</v>
      </c>
      <c r="D608" s="84">
        <v>351277</v>
      </c>
      <c r="E608" s="84">
        <v>595</v>
      </c>
    </row>
    <row r="609" spans="1:5" x14ac:dyDescent="0.3">
      <c r="A609" s="34" t="s">
        <v>949</v>
      </c>
      <c r="B609" s="84" t="s">
        <v>1130</v>
      </c>
      <c r="C609" s="84" t="s">
        <v>1131</v>
      </c>
      <c r="D609" s="84">
        <v>351278</v>
      </c>
      <c r="E609" s="84">
        <v>864</v>
      </c>
    </row>
    <row r="610" spans="1:5" x14ac:dyDescent="0.3">
      <c r="A610" s="34" t="s">
        <v>949</v>
      </c>
      <c r="B610" s="84" t="s">
        <v>1132</v>
      </c>
      <c r="C610" s="84" t="s">
        <v>1133</v>
      </c>
      <c r="D610" s="84">
        <v>351280</v>
      </c>
      <c r="E610" s="84">
        <v>464</v>
      </c>
    </row>
    <row r="611" spans="1:5" x14ac:dyDescent="0.3">
      <c r="A611" s="34" t="s">
        <v>949</v>
      </c>
      <c r="B611" s="84" t="s">
        <v>1134</v>
      </c>
      <c r="C611" s="84" t="s">
        <v>1135</v>
      </c>
      <c r="D611" s="84">
        <v>351282</v>
      </c>
      <c r="E611" s="84">
        <v>1603</v>
      </c>
    </row>
    <row r="612" spans="1:5" x14ac:dyDescent="0.3">
      <c r="A612" s="34" t="s">
        <v>949</v>
      </c>
      <c r="B612" s="84" t="s">
        <v>1136</v>
      </c>
      <c r="C612" s="84" t="s">
        <v>1137</v>
      </c>
      <c r="D612" s="84">
        <v>351283</v>
      </c>
      <c r="E612" s="84">
        <v>476</v>
      </c>
    </row>
    <row r="613" spans="1:5" x14ac:dyDescent="0.3">
      <c r="A613" s="34" t="s">
        <v>949</v>
      </c>
      <c r="B613" s="84" t="s">
        <v>1041</v>
      </c>
      <c r="C613" s="84" t="s">
        <v>1138</v>
      </c>
      <c r="D613" s="84">
        <v>351284</v>
      </c>
      <c r="E613" s="84">
        <v>984</v>
      </c>
    </row>
    <row r="614" spans="1:5" x14ac:dyDescent="0.3">
      <c r="A614" s="34" t="s">
        <v>949</v>
      </c>
      <c r="B614" s="84" t="s">
        <v>1139</v>
      </c>
      <c r="C614" s="84" t="s">
        <v>1140</v>
      </c>
      <c r="D614" s="84">
        <v>351285</v>
      </c>
      <c r="E614" s="84">
        <v>1154</v>
      </c>
    </row>
    <row r="615" spans="1:5" x14ac:dyDescent="0.3">
      <c r="A615" s="34" t="s">
        <v>949</v>
      </c>
      <c r="B615" s="84" t="s">
        <v>1141</v>
      </c>
      <c r="C615" s="84" t="s">
        <v>1142</v>
      </c>
      <c r="D615" s="84">
        <v>351291</v>
      </c>
      <c r="E615" s="84">
        <v>1898</v>
      </c>
    </row>
    <row r="616" spans="1:5" x14ac:dyDescent="0.3">
      <c r="A616" s="34" t="s">
        <v>949</v>
      </c>
      <c r="B616" s="84" t="s">
        <v>1143</v>
      </c>
      <c r="C616" s="84" t="s">
        <v>1144</v>
      </c>
      <c r="D616" s="84">
        <v>351292</v>
      </c>
      <c r="E616" s="84">
        <v>192</v>
      </c>
    </row>
    <row r="617" spans="1:5" x14ac:dyDescent="0.3">
      <c r="A617" s="34" t="s">
        <v>949</v>
      </c>
      <c r="B617" s="84" t="s">
        <v>1145</v>
      </c>
      <c r="C617" s="84" t="s">
        <v>853</v>
      </c>
      <c r="D617" s="84">
        <v>351293</v>
      </c>
      <c r="E617" s="84">
        <v>1355</v>
      </c>
    </row>
    <row r="618" spans="1:5" x14ac:dyDescent="0.3">
      <c r="A618" s="34" t="s">
        <v>949</v>
      </c>
      <c r="B618" s="84" t="s">
        <v>1146</v>
      </c>
      <c r="C618" s="84" t="s">
        <v>1147</v>
      </c>
      <c r="D618" s="84">
        <v>351294</v>
      </c>
      <c r="E618" s="84">
        <v>607</v>
      </c>
    </row>
    <row r="619" spans="1:5" x14ac:dyDescent="0.3">
      <c r="A619" s="34" t="s">
        <v>949</v>
      </c>
      <c r="B619" s="84" t="s">
        <v>973</v>
      </c>
      <c r="C619" s="84" t="s">
        <v>1148</v>
      </c>
      <c r="D619" s="84">
        <v>351295</v>
      </c>
      <c r="E619" s="84">
        <v>1167</v>
      </c>
    </row>
    <row r="620" spans="1:5" x14ac:dyDescent="0.3">
      <c r="A620" s="34" t="s">
        <v>949</v>
      </c>
      <c r="B620" s="84" t="s">
        <v>1149</v>
      </c>
      <c r="C620" s="84" t="s">
        <v>1150</v>
      </c>
      <c r="D620" s="84">
        <v>351297</v>
      </c>
      <c r="E620" s="84">
        <v>6230</v>
      </c>
    </row>
    <row r="621" spans="1:5" x14ac:dyDescent="0.3">
      <c r="A621" s="34" t="s">
        <v>949</v>
      </c>
      <c r="B621" s="84" t="s">
        <v>1151</v>
      </c>
      <c r="C621" s="84" t="s">
        <v>1152</v>
      </c>
      <c r="D621" s="84">
        <v>351298</v>
      </c>
      <c r="E621" s="84">
        <v>16311</v>
      </c>
    </row>
    <row r="622" spans="1:5" x14ac:dyDescent="0.3">
      <c r="A622" s="34" t="s">
        <v>949</v>
      </c>
      <c r="B622" s="84" t="s">
        <v>1057</v>
      </c>
      <c r="C622" s="84" t="s">
        <v>1153</v>
      </c>
      <c r="D622" s="84">
        <v>351301</v>
      </c>
      <c r="E622" s="84">
        <v>805</v>
      </c>
    </row>
    <row r="623" spans="1:5" x14ac:dyDescent="0.3">
      <c r="A623" s="34" t="s">
        <v>949</v>
      </c>
      <c r="B623" s="84" t="s">
        <v>1154</v>
      </c>
      <c r="C623" s="84" t="s">
        <v>1155</v>
      </c>
      <c r="D623" s="84">
        <v>351302</v>
      </c>
      <c r="E623" s="84">
        <v>1436</v>
      </c>
    </row>
    <row r="624" spans="1:5" x14ac:dyDescent="0.3">
      <c r="A624" s="34" t="s">
        <v>949</v>
      </c>
      <c r="B624" s="84" t="s">
        <v>1156</v>
      </c>
      <c r="C624" s="84" t="s">
        <v>1157</v>
      </c>
      <c r="D624" s="84">
        <v>351303</v>
      </c>
      <c r="E624" s="84">
        <v>797</v>
      </c>
    </row>
    <row r="625" spans="1:5" x14ac:dyDescent="0.3">
      <c r="A625" s="34" t="s">
        <v>949</v>
      </c>
      <c r="B625" s="84" t="s">
        <v>1151</v>
      </c>
      <c r="C625" s="84" t="s">
        <v>1158</v>
      </c>
      <c r="D625" s="84">
        <v>351304</v>
      </c>
      <c r="E625" s="84">
        <v>1125</v>
      </c>
    </row>
    <row r="626" spans="1:5" x14ac:dyDescent="0.3">
      <c r="A626" s="34" t="s">
        <v>949</v>
      </c>
      <c r="B626" s="84" t="s">
        <v>1159</v>
      </c>
      <c r="C626" s="84" t="s">
        <v>1160</v>
      </c>
      <c r="D626" s="84">
        <v>351305</v>
      </c>
      <c r="E626" s="84">
        <v>745</v>
      </c>
    </row>
    <row r="627" spans="1:5" x14ac:dyDescent="0.3">
      <c r="A627" s="34" t="s">
        <v>949</v>
      </c>
      <c r="B627" s="84" t="s">
        <v>1161</v>
      </c>
      <c r="C627" s="84" t="s">
        <v>1162</v>
      </c>
      <c r="D627" s="84">
        <v>351306</v>
      </c>
      <c r="E627" s="84">
        <v>862</v>
      </c>
    </row>
    <row r="628" spans="1:5" x14ac:dyDescent="0.3">
      <c r="A628" s="34" t="s">
        <v>949</v>
      </c>
      <c r="B628" s="84" t="s">
        <v>1163</v>
      </c>
      <c r="C628" s="84" t="s">
        <v>1164</v>
      </c>
      <c r="D628" s="84">
        <v>351307</v>
      </c>
      <c r="E628" s="84">
        <v>192</v>
      </c>
    </row>
    <row r="629" spans="1:5" x14ac:dyDescent="0.3">
      <c r="A629" s="34" t="s">
        <v>949</v>
      </c>
      <c r="B629" s="84" t="s">
        <v>1165</v>
      </c>
      <c r="C629" s="84" t="s">
        <v>1166</v>
      </c>
      <c r="D629" s="84">
        <v>351308</v>
      </c>
      <c r="E629" s="84">
        <v>447</v>
      </c>
    </row>
    <row r="630" spans="1:5" x14ac:dyDescent="0.3">
      <c r="A630" s="34" t="s">
        <v>949</v>
      </c>
      <c r="B630" s="84" t="s">
        <v>1167</v>
      </c>
      <c r="C630" s="84" t="s">
        <v>1168</v>
      </c>
      <c r="D630" s="84">
        <v>351309</v>
      </c>
      <c r="E630" s="84">
        <v>459</v>
      </c>
    </row>
    <row r="631" spans="1:5" x14ac:dyDescent="0.3">
      <c r="A631" s="34" t="s">
        <v>949</v>
      </c>
      <c r="B631" s="84" t="s">
        <v>971</v>
      </c>
      <c r="C631" s="84" t="s">
        <v>1169</v>
      </c>
      <c r="D631" s="84">
        <v>351310</v>
      </c>
      <c r="E631" s="84">
        <v>651</v>
      </c>
    </row>
    <row r="632" spans="1:5" x14ac:dyDescent="0.3">
      <c r="A632" s="34" t="s">
        <v>949</v>
      </c>
      <c r="B632" s="84" t="s">
        <v>1170</v>
      </c>
      <c r="C632" s="84" t="s">
        <v>1171</v>
      </c>
      <c r="D632" s="84">
        <v>351316</v>
      </c>
      <c r="E632" s="84">
        <v>613</v>
      </c>
    </row>
    <row r="633" spans="1:5" x14ac:dyDescent="0.3">
      <c r="A633" s="34" t="s">
        <v>949</v>
      </c>
      <c r="B633" s="84" t="s">
        <v>1172</v>
      </c>
      <c r="C633" s="84" t="s">
        <v>1173</v>
      </c>
      <c r="D633" s="84">
        <v>351319</v>
      </c>
      <c r="E633" s="84">
        <v>3195</v>
      </c>
    </row>
    <row r="634" spans="1:5" x14ac:dyDescent="0.3">
      <c r="A634" s="34" t="s">
        <v>949</v>
      </c>
      <c r="B634" s="84" t="s">
        <v>1174</v>
      </c>
      <c r="C634" s="84" t="s">
        <v>1175</v>
      </c>
      <c r="D634" s="84">
        <v>351320</v>
      </c>
      <c r="E634" s="84">
        <v>604</v>
      </c>
    </row>
    <row r="635" spans="1:5" x14ac:dyDescent="0.3">
      <c r="A635" s="34" t="s">
        <v>949</v>
      </c>
      <c r="B635" s="84" t="s">
        <v>986</v>
      </c>
      <c r="C635" s="84" t="s">
        <v>1176</v>
      </c>
      <c r="D635" s="84">
        <v>351322</v>
      </c>
      <c r="E635" s="84">
        <v>631</v>
      </c>
    </row>
    <row r="636" spans="1:5" x14ac:dyDescent="0.3">
      <c r="A636" s="34" t="s">
        <v>949</v>
      </c>
      <c r="B636" s="84" t="s">
        <v>1029</v>
      </c>
      <c r="C636" s="84" t="s">
        <v>1177</v>
      </c>
      <c r="D636" s="84">
        <v>351324</v>
      </c>
      <c r="E636" s="84">
        <v>1334</v>
      </c>
    </row>
    <row r="637" spans="1:5" x14ac:dyDescent="0.3">
      <c r="A637" s="34" t="s">
        <v>949</v>
      </c>
      <c r="B637" s="84" t="s">
        <v>1178</v>
      </c>
      <c r="C637" s="84" t="s">
        <v>1179</v>
      </c>
      <c r="D637" s="84">
        <v>351326</v>
      </c>
      <c r="E637" s="84">
        <v>843</v>
      </c>
    </row>
    <row r="638" spans="1:5" x14ac:dyDescent="0.3">
      <c r="A638" s="34" t="s">
        <v>949</v>
      </c>
      <c r="B638" s="84" t="s">
        <v>1100</v>
      </c>
      <c r="C638" s="84" t="s">
        <v>1180</v>
      </c>
      <c r="D638" s="84">
        <v>351327</v>
      </c>
      <c r="E638" s="84">
        <v>553</v>
      </c>
    </row>
    <row r="639" spans="1:5" x14ac:dyDescent="0.3">
      <c r="A639" s="34" t="s">
        <v>949</v>
      </c>
      <c r="B639" s="84" t="s">
        <v>1181</v>
      </c>
      <c r="C639" s="84" t="s">
        <v>1182</v>
      </c>
      <c r="D639" s="84">
        <v>351328</v>
      </c>
      <c r="E639" s="84">
        <v>5286</v>
      </c>
    </row>
    <row r="640" spans="1:5" x14ac:dyDescent="0.3">
      <c r="A640" s="34" t="s">
        <v>949</v>
      </c>
      <c r="B640" s="84" t="s">
        <v>1183</v>
      </c>
      <c r="C640" s="84" t="s">
        <v>1184</v>
      </c>
      <c r="D640" s="84">
        <v>351329</v>
      </c>
      <c r="E640" s="84">
        <v>1644</v>
      </c>
    </row>
    <row r="641" spans="1:5" x14ac:dyDescent="0.3">
      <c r="A641" s="34" t="s">
        <v>949</v>
      </c>
      <c r="B641" s="84" t="s">
        <v>1185</v>
      </c>
      <c r="C641" s="84" t="s">
        <v>1186</v>
      </c>
      <c r="D641" s="84">
        <v>351331</v>
      </c>
      <c r="E641" s="84">
        <v>5531</v>
      </c>
    </row>
    <row r="642" spans="1:5" x14ac:dyDescent="0.3">
      <c r="A642" s="34" t="s">
        <v>949</v>
      </c>
      <c r="B642" s="84" t="s">
        <v>1187</v>
      </c>
      <c r="C642" s="84" t="s">
        <v>1188</v>
      </c>
      <c r="D642" s="84">
        <v>351332</v>
      </c>
      <c r="E642" s="84">
        <v>4582</v>
      </c>
    </row>
    <row r="643" spans="1:5" x14ac:dyDescent="0.3">
      <c r="A643" s="34" t="s">
        <v>949</v>
      </c>
      <c r="B643" s="84" t="s">
        <v>1189</v>
      </c>
      <c r="C643" s="84" t="s">
        <v>1190</v>
      </c>
      <c r="D643" s="84">
        <v>351334</v>
      </c>
      <c r="E643" s="84">
        <v>4141</v>
      </c>
    </row>
    <row r="644" spans="1:5" x14ac:dyDescent="0.3">
      <c r="A644" s="34" t="s">
        <v>949</v>
      </c>
      <c r="B644" s="84" t="s">
        <v>967</v>
      </c>
      <c r="C644" s="84" t="s">
        <v>1191</v>
      </c>
      <c r="D644" s="84">
        <v>351335</v>
      </c>
      <c r="E644" s="84">
        <v>391</v>
      </c>
    </row>
    <row r="645" spans="1:5" x14ac:dyDescent="0.3">
      <c r="A645" s="34" t="s">
        <v>949</v>
      </c>
      <c r="B645" s="84" t="s">
        <v>1192</v>
      </c>
      <c r="C645" s="84" t="s">
        <v>1193</v>
      </c>
      <c r="D645" s="84">
        <v>351336</v>
      </c>
      <c r="E645" s="84">
        <v>1946</v>
      </c>
    </row>
    <row r="646" spans="1:5" x14ac:dyDescent="0.3">
      <c r="A646" s="34" t="s">
        <v>949</v>
      </c>
      <c r="B646" s="84" t="s">
        <v>1194</v>
      </c>
      <c r="C646" s="84" t="s">
        <v>1195</v>
      </c>
      <c r="D646" s="84">
        <v>351337</v>
      </c>
      <c r="E646" s="84">
        <v>7505</v>
      </c>
    </row>
    <row r="647" spans="1:5" x14ac:dyDescent="0.3">
      <c r="A647" s="34" t="s">
        <v>949</v>
      </c>
      <c r="B647" s="84" t="s">
        <v>1196</v>
      </c>
      <c r="C647" s="84" t="s">
        <v>1197</v>
      </c>
      <c r="D647" s="84">
        <v>351342</v>
      </c>
      <c r="E647" s="84">
        <v>300</v>
      </c>
    </row>
    <row r="648" spans="1:5" x14ac:dyDescent="0.3">
      <c r="A648" s="34" t="s">
        <v>949</v>
      </c>
      <c r="B648" s="84" t="s">
        <v>1198</v>
      </c>
      <c r="C648" s="84" t="s">
        <v>1199</v>
      </c>
      <c r="D648" s="84">
        <v>351343</v>
      </c>
      <c r="E648" s="84">
        <v>734</v>
      </c>
    </row>
    <row r="649" spans="1:5" x14ac:dyDescent="0.3">
      <c r="A649" s="34" t="s">
        <v>949</v>
      </c>
      <c r="B649" s="84" t="s">
        <v>967</v>
      </c>
      <c r="C649" s="84" t="s">
        <v>1200</v>
      </c>
      <c r="D649" s="84">
        <v>351344</v>
      </c>
      <c r="E649" s="84">
        <v>821</v>
      </c>
    </row>
    <row r="650" spans="1:5" x14ac:dyDescent="0.3">
      <c r="A650" s="34" t="s">
        <v>949</v>
      </c>
      <c r="B650" s="84" t="s">
        <v>675</v>
      </c>
      <c r="C650" s="84" t="s">
        <v>1201</v>
      </c>
      <c r="D650" s="84">
        <v>351346</v>
      </c>
      <c r="E650" s="84">
        <v>6119</v>
      </c>
    </row>
    <row r="651" spans="1:5" x14ac:dyDescent="0.3">
      <c r="A651" s="34" t="s">
        <v>949</v>
      </c>
      <c r="B651" s="84" t="s">
        <v>1202</v>
      </c>
      <c r="C651" s="84" t="s">
        <v>1203</v>
      </c>
      <c r="D651" s="84">
        <v>351405</v>
      </c>
      <c r="E651" s="84">
        <v>2332</v>
      </c>
    </row>
    <row r="652" spans="1:5" x14ac:dyDescent="0.3">
      <c r="A652" s="34" t="s">
        <v>949</v>
      </c>
      <c r="B652" s="84" t="s">
        <v>1204</v>
      </c>
      <c r="C652" s="84" t="s">
        <v>1205</v>
      </c>
      <c r="D652" s="84">
        <v>351407</v>
      </c>
      <c r="E652" s="84">
        <v>187</v>
      </c>
    </row>
    <row r="653" spans="1:5" x14ac:dyDescent="0.3">
      <c r="A653" s="34" t="s">
        <v>949</v>
      </c>
      <c r="B653" s="84" t="s">
        <v>1206</v>
      </c>
      <c r="C653" s="84" t="s">
        <v>1207</v>
      </c>
      <c r="D653" s="84">
        <v>351424</v>
      </c>
      <c r="E653" s="84">
        <v>956</v>
      </c>
    </row>
    <row r="654" spans="1:5" x14ac:dyDescent="0.3">
      <c r="A654" s="34" t="s">
        <v>949</v>
      </c>
      <c r="B654" s="84" t="s">
        <v>1208</v>
      </c>
      <c r="C654" s="84" t="s">
        <v>1209</v>
      </c>
      <c r="D654" s="84">
        <v>351888</v>
      </c>
      <c r="E654" s="84">
        <v>9508</v>
      </c>
    </row>
    <row r="655" spans="1:5" x14ac:dyDescent="0.3">
      <c r="A655" s="34" t="s">
        <v>1210</v>
      </c>
      <c r="B655" s="84" t="s">
        <v>1194</v>
      </c>
      <c r="C655" s="84" t="s">
        <v>1195</v>
      </c>
      <c r="D655" s="84">
        <v>361337</v>
      </c>
      <c r="E655" s="84">
        <v>920</v>
      </c>
    </row>
    <row r="656" spans="1:5" x14ac:dyDescent="0.3">
      <c r="A656" s="34" t="s">
        <v>1210</v>
      </c>
      <c r="B656" s="84" t="s">
        <v>675</v>
      </c>
      <c r="C656" s="84" t="s">
        <v>1211</v>
      </c>
      <c r="D656" s="84">
        <v>361346</v>
      </c>
      <c r="E656" s="84">
        <v>12578</v>
      </c>
    </row>
    <row r="657" spans="1:5" x14ac:dyDescent="0.3">
      <c r="A657" s="34" t="s">
        <v>1210</v>
      </c>
      <c r="B657" s="84" t="s">
        <v>1212</v>
      </c>
      <c r="C657" s="84" t="s">
        <v>1213</v>
      </c>
      <c r="D657" s="84">
        <v>361347</v>
      </c>
      <c r="E657" s="84">
        <v>4401</v>
      </c>
    </row>
    <row r="658" spans="1:5" x14ac:dyDescent="0.3">
      <c r="A658" s="34" t="s">
        <v>1210</v>
      </c>
      <c r="B658" s="84" t="s">
        <v>1214</v>
      </c>
      <c r="C658" s="84" t="s">
        <v>1215</v>
      </c>
      <c r="D658" s="84">
        <v>361348</v>
      </c>
      <c r="E658" s="84">
        <v>169</v>
      </c>
    </row>
    <row r="659" spans="1:5" x14ac:dyDescent="0.3">
      <c r="A659" s="34" t="s">
        <v>1210</v>
      </c>
      <c r="B659" s="84" t="s">
        <v>209</v>
      </c>
      <c r="C659" s="84" t="s">
        <v>1216</v>
      </c>
      <c r="D659" s="84">
        <v>361350</v>
      </c>
      <c r="E659" s="84">
        <v>17670</v>
      </c>
    </row>
    <row r="660" spans="1:5" x14ac:dyDescent="0.3">
      <c r="A660" s="34" t="s">
        <v>1210</v>
      </c>
      <c r="B660" s="84" t="s">
        <v>1217</v>
      </c>
      <c r="C660" s="84" t="s">
        <v>1218</v>
      </c>
      <c r="D660" s="84">
        <v>361353</v>
      </c>
      <c r="E660" s="84">
        <v>1352</v>
      </c>
    </row>
    <row r="661" spans="1:5" x14ac:dyDescent="0.3">
      <c r="A661" s="34" t="s">
        <v>1210</v>
      </c>
      <c r="B661" s="84" t="s">
        <v>1219</v>
      </c>
      <c r="C661" s="84" t="s">
        <v>1220</v>
      </c>
      <c r="D661" s="84">
        <v>361356</v>
      </c>
      <c r="E661" s="84">
        <v>5728</v>
      </c>
    </row>
    <row r="662" spans="1:5" x14ac:dyDescent="0.3">
      <c r="A662" s="34" t="s">
        <v>1210</v>
      </c>
      <c r="B662" s="84" t="s">
        <v>817</v>
      </c>
      <c r="C662" s="84" t="s">
        <v>1221</v>
      </c>
      <c r="D662" s="84">
        <v>361358</v>
      </c>
      <c r="E662" s="84">
        <v>6950</v>
      </c>
    </row>
    <row r="663" spans="1:5" x14ac:dyDescent="0.3">
      <c r="A663" s="34" t="s">
        <v>1210</v>
      </c>
      <c r="B663" s="84" t="s">
        <v>209</v>
      </c>
      <c r="C663" s="84" t="s">
        <v>1222</v>
      </c>
      <c r="D663" s="84">
        <v>361362</v>
      </c>
      <c r="E663" s="84">
        <v>8966</v>
      </c>
    </row>
    <row r="664" spans="1:5" x14ac:dyDescent="0.3">
      <c r="A664" s="34" t="s">
        <v>1210</v>
      </c>
      <c r="B664" s="84" t="s">
        <v>1223</v>
      </c>
      <c r="C664" s="84" t="s">
        <v>1224</v>
      </c>
      <c r="D664" s="84">
        <v>361365</v>
      </c>
      <c r="E664" s="84">
        <v>382</v>
      </c>
    </row>
    <row r="665" spans="1:5" x14ac:dyDescent="0.3">
      <c r="A665" s="34" t="s">
        <v>1210</v>
      </c>
      <c r="B665" s="84" t="s">
        <v>648</v>
      </c>
      <c r="C665" s="84" t="s">
        <v>1225</v>
      </c>
      <c r="D665" s="84">
        <v>361370</v>
      </c>
      <c r="E665" s="84">
        <v>1724</v>
      </c>
    </row>
    <row r="666" spans="1:5" x14ac:dyDescent="0.3">
      <c r="A666" s="34" t="s">
        <v>1210</v>
      </c>
      <c r="B666" s="84" t="s">
        <v>1223</v>
      </c>
      <c r="C666" s="84" t="s">
        <v>1226</v>
      </c>
      <c r="D666" s="84">
        <v>361372</v>
      </c>
      <c r="E666" s="84">
        <v>177</v>
      </c>
    </row>
    <row r="667" spans="1:5" x14ac:dyDescent="0.3">
      <c r="A667" s="34" t="s">
        <v>1210</v>
      </c>
      <c r="B667" s="84" t="s">
        <v>1227</v>
      </c>
      <c r="C667" s="84" t="s">
        <v>1228</v>
      </c>
      <c r="D667" s="84">
        <v>361373</v>
      </c>
      <c r="E667" s="84">
        <v>13287</v>
      </c>
    </row>
    <row r="668" spans="1:5" x14ac:dyDescent="0.3">
      <c r="A668" s="34" t="s">
        <v>1210</v>
      </c>
      <c r="B668" s="84" t="s">
        <v>1223</v>
      </c>
      <c r="C668" s="84" t="s">
        <v>1229</v>
      </c>
      <c r="D668" s="84">
        <v>361374</v>
      </c>
      <c r="E668" s="84">
        <v>1449</v>
      </c>
    </row>
    <row r="669" spans="1:5" x14ac:dyDescent="0.3">
      <c r="A669" s="34" t="s">
        <v>1210</v>
      </c>
      <c r="B669" s="84" t="s">
        <v>654</v>
      </c>
      <c r="C669" s="84" t="s">
        <v>1230</v>
      </c>
      <c r="D669" s="84">
        <v>361381</v>
      </c>
      <c r="E669" s="84">
        <v>310</v>
      </c>
    </row>
    <row r="670" spans="1:5" x14ac:dyDescent="0.3">
      <c r="A670" s="34" t="s">
        <v>1210</v>
      </c>
      <c r="B670" s="84" t="s">
        <v>1223</v>
      </c>
      <c r="C670" s="84" t="s">
        <v>1231</v>
      </c>
      <c r="D670" s="84">
        <v>361383</v>
      </c>
      <c r="E670" s="84">
        <v>793</v>
      </c>
    </row>
    <row r="671" spans="1:5" x14ac:dyDescent="0.3">
      <c r="A671" s="34" t="s">
        <v>1210</v>
      </c>
      <c r="B671" s="84" t="s">
        <v>817</v>
      </c>
      <c r="C671" s="84" t="s">
        <v>1232</v>
      </c>
      <c r="D671" s="84">
        <v>361384</v>
      </c>
      <c r="E671" s="84">
        <v>1298</v>
      </c>
    </row>
    <row r="672" spans="1:5" x14ac:dyDescent="0.3">
      <c r="A672" s="34" t="s">
        <v>1210</v>
      </c>
      <c r="B672" s="84" t="s">
        <v>1223</v>
      </c>
      <c r="C672" s="84" t="s">
        <v>1233</v>
      </c>
      <c r="D672" s="84">
        <v>361385</v>
      </c>
      <c r="E672" s="84">
        <v>26288</v>
      </c>
    </row>
    <row r="673" spans="1:5" x14ac:dyDescent="0.3">
      <c r="A673" s="34" t="s">
        <v>1210</v>
      </c>
      <c r="B673" s="84" t="s">
        <v>817</v>
      </c>
      <c r="C673" s="84" t="s">
        <v>1234</v>
      </c>
      <c r="D673" s="84">
        <v>361386</v>
      </c>
      <c r="E673" s="84">
        <v>5589</v>
      </c>
    </row>
    <row r="674" spans="1:5" x14ac:dyDescent="0.3">
      <c r="A674" s="34" t="s">
        <v>1210</v>
      </c>
      <c r="B674" s="84" t="s">
        <v>1235</v>
      </c>
      <c r="C674" s="84" t="s">
        <v>1236</v>
      </c>
      <c r="D674" s="84">
        <v>361387</v>
      </c>
      <c r="E674" s="84">
        <v>2572</v>
      </c>
    </row>
    <row r="675" spans="1:5" x14ac:dyDescent="0.3">
      <c r="A675" s="34" t="s">
        <v>1210</v>
      </c>
      <c r="B675" s="84" t="s">
        <v>1237</v>
      </c>
      <c r="C675" s="84" t="s">
        <v>1238</v>
      </c>
      <c r="D675" s="84">
        <v>361389</v>
      </c>
      <c r="E675" s="84">
        <v>1208</v>
      </c>
    </row>
    <row r="676" spans="1:5" x14ac:dyDescent="0.3">
      <c r="A676" s="34" t="s">
        <v>1210</v>
      </c>
      <c r="B676" s="84" t="s">
        <v>1237</v>
      </c>
      <c r="C676" s="84" t="s">
        <v>1238</v>
      </c>
      <c r="D676" s="84">
        <v>361390</v>
      </c>
      <c r="E676" s="84">
        <v>2325</v>
      </c>
    </row>
    <row r="677" spans="1:5" x14ac:dyDescent="0.3">
      <c r="A677" s="34" t="s">
        <v>1210</v>
      </c>
      <c r="B677" s="84" t="s">
        <v>1223</v>
      </c>
      <c r="C677" s="84" t="s">
        <v>1239</v>
      </c>
      <c r="D677" s="84">
        <v>361391</v>
      </c>
      <c r="E677" s="84">
        <v>918</v>
      </c>
    </row>
    <row r="678" spans="1:5" x14ac:dyDescent="0.3">
      <c r="A678" s="34" t="s">
        <v>1210</v>
      </c>
      <c r="B678" s="84" t="s">
        <v>1240</v>
      </c>
      <c r="C678" s="84" t="s">
        <v>1241</v>
      </c>
      <c r="D678" s="84">
        <v>361395</v>
      </c>
      <c r="E678" s="84">
        <v>17805</v>
      </c>
    </row>
    <row r="679" spans="1:5" x14ac:dyDescent="0.3">
      <c r="A679" s="34" t="s">
        <v>1210</v>
      </c>
      <c r="B679" s="84" t="s">
        <v>1242</v>
      </c>
      <c r="C679" s="84" t="s">
        <v>1243</v>
      </c>
      <c r="D679" s="84">
        <v>361396</v>
      </c>
      <c r="E679" s="84">
        <v>3896</v>
      </c>
    </row>
    <row r="680" spans="1:5" x14ac:dyDescent="0.3">
      <c r="A680" s="34" t="s">
        <v>1210</v>
      </c>
      <c r="B680" s="84" t="s">
        <v>817</v>
      </c>
      <c r="C680" s="84" t="s">
        <v>1244</v>
      </c>
      <c r="D680" s="84">
        <v>361399</v>
      </c>
      <c r="E680" s="84">
        <v>288</v>
      </c>
    </row>
    <row r="681" spans="1:5" x14ac:dyDescent="0.3">
      <c r="A681" s="34" t="s">
        <v>1210</v>
      </c>
      <c r="B681" s="84" t="s">
        <v>1245</v>
      </c>
      <c r="C681" s="84" t="s">
        <v>1246</v>
      </c>
      <c r="D681" s="84">
        <v>361401</v>
      </c>
      <c r="E681" s="84">
        <v>1541</v>
      </c>
    </row>
    <row r="682" spans="1:5" x14ac:dyDescent="0.3">
      <c r="A682" s="34" t="s">
        <v>1210</v>
      </c>
      <c r="B682" s="84" t="s">
        <v>1237</v>
      </c>
      <c r="C682" s="84" t="s">
        <v>1247</v>
      </c>
      <c r="D682" s="84">
        <v>361403</v>
      </c>
      <c r="E682" s="84">
        <v>853</v>
      </c>
    </row>
    <row r="683" spans="1:5" x14ac:dyDescent="0.3">
      <c r="A683" s="34" t="s">
        <v>1210</v>
      </c>
      <c r="B683" s="84" t="s">
        <v>1248</v>
      </c>
      <c r="C683" s="84" t="s">
        <v>1249</v>
      </c>
      <c r="D683" s="84">
        <v>361404</v>
      </c>
      <c r="E683" s="84">
        <v>1164</v>
      </c>
    </row>
    <row r="684" spans="1:5" x14ac:dyDescent="0.3">
      <c r="A684" s="34" t="s">
        <v>1210</v>
      </c>
      <c r="B684" s="84" t="s">
        <v>1202</v>
      </c>
      <c r="C684" s="84" t="s">
        <v>1250</v>
      </c>
      <c r="D684" s="84">
        <v>361405</v>
      </c>
      <c r="E684" s="84">
        <v>719</v>
      </c>
    </row>
    <row r="685" spans="1:5" x14ac:dyDescent="0.3">
      <c r="A685" s="34" t="s">
        <v>1210</v>
      </c>
      <c r="B685" s="84" t="s">
        <v>1223</v>
      </c>
      <c r="C685" s="84" t="s">
        <v>1251</v>
      </c>
      <c r="D685" s="84">
        <v>361408</v>
      </c>
      <c r="E685" s="84">
        <v>2205</v>
      </c>
    </row>
    <row r="686" spans="1:5" x14ac:dyDescent="0.3">
      <c r="A686" s="34" t="s">
        <v>1210</v>
      </c>
      <c r="B686" s="84" t="s">
        <v>1122</v>
      </c>
      <c r="C686" s="84" t="s">
        <v>1252</v>
      </c>
      <c r="D686" s="84">
        <v>361409</v>
      </c>
      <c r="E686" s="84">
        <v>10345</v>
      </c>
    </row>
    <row r="687" spans="1:5" x14ac:dyDescent="0.3">
      <c r="A687" s="34" t="s">
        <v>1210</v>
      </c>
      <c r="B687" s="84" t="s">
        <v>1253</v>
      </c>
      <c r="C687" s="84" t="s">
        <v>1254</v>
      </c>
      <c r="D687" s="84">
        <v>361410</v>
      </c>
      <c r="E687" s="84">
        <v>3477</v>
      </c>
    </row>
    <row r="688" spans="1:5" x14ac:dyDescent="0.3">
      <c r="A688" s="34" t="s">
        <v>1210</v>
      </c>
      <c r="B688" s="84" t="s">
        <v>1255</v>
      </c>
      <c r="C688" s="84" t="s">
        <v>1256</v>
      </c>
      <c r="D688" s="84">
        <v>361412</v>
      </c>
      <c r="E688" s="84">
        <v>5616</v>
      </c>
    </row>
    <row r="689" spans="1:5" x14ac:dyDescent="0.3">
      <c r="A689" s="34" t="s">
        <v>1210</v>
      </c>
      <c r="B689" s="84" t="s">
        <v>209</v>
      </c>
      <c r="C689" s="84" t="s">
        <v>1257</v>
      </c>
      <c r="D689" s="84">
        <v>361413</v>
      </c>
      <c r="E689" s="84">
        <v>2370</v>
      </c>
    </row>
    <row r="690" spans="1:5" x14ac:dyDescent="0.3">
      <c r="A690" s="34" t="s">
        <v>1210</v>
      </c>
      <c r="B690" s="84" t="s">
        <v>1258</v>
      </c>
      <c r="C690" s="84" t="s">
        <v>1259</v>
      </c>
      <c r="D690" s="84">
        <v>361419</v>
      </c>
      <c r="E690" s="84">
        <v>434</v>
      </c>
    </row>
    <row r="691" spans="1:5" x14ac:dyDescent="0.3">
      <c r="A691" s="34" t="s">
        <v>1210</v>
      </c>
      <c r="B691" s="84" t="s">
        <v>1260</v>
      </c>
      <c r="C691" s="84" t="s">
        <v>1261</v>
      </c>
      <c r="D691" s="84">
        <v>361422</v>
      </c>
      <c r="E691" s="84">
        <v>2844</v>
      </c>
    </row>
    <row r="692" spans="1:5" x14ac:dyDescent="0.3">
      <c r="A692" s="34" t="s">
        <v>1210</v>
      </c>
      <c r="B692" s="84" t="s">
        <v>1262</v>
      </c>
      <c r="C692" s="84" t="s">
        <v>1263</v>
      </c>
      <c r="D692" s="84">
        <v>361423</v>
      </c>
      <c r="E692" s="84">
        <v>1301</v>
      </c>
    </row>
    <row r="693" spans="1:5" x14ac:dyDescent="0.3">
      <c r="A693" s="34" t="s">
        <v>1210</v>
      </c>
      <c r="B693" s="84" t="s">
        <v>1206</v>
      </c>
      <c r="C693" s="84" t="s">
        <v>1264</v>
      </c>
      <c r="D693" s="84">
        <v>361424</v>
      </c>
      <c r="E693" s="84">
        <v>1133</v>
      </c>
    </row>
    <row r="694" spans="1:5" x14ac:dyDescent="0.3">
      <c r="A694" s="34" t="s">
        <v>1210</v>
      </c>
      <c r="B694" s="84" t="s">
        <v>1265</v>
      </c>
      <c r="C694" s="84" t="s">
        <v>1266</v>
      </c>
      <c r="D694" s="84">
        <v>361425</v>
      </c>
      <c r="E694" s="84">
        <v>1739</v>
      </c>
    </row>
    <row r="695" spans="1:5" x14ac:dyDescent="0.3">
      <c r="A695" s="34" t="s">
        <v>1210</v>
      </c>
      <c r="B695" s="84" t="s">
        <v>1267</v>
      </c>
      <c r="C695" s="84" t="s">
        <v>1268</v>
      </c>
      <c r="D695" s="84">
        <v>361426</v>
      </c>
      <c r="E695" s="84">
        <v>682</v>
      </c>
    </row>
    <row r="696" spans="1:5" x14ac:dyDescent="0.3">
      <c r="A696" s="34" t="s">
        <v>1210</v>
      </c>
      <c r="B696" s="84" t="s">
        <v>1223</v>
      </c>
      <c r="C696" s="84" t="s">
        <v>1269</v>
      </c>
      <c r="D696" s="84">
        <v>361430</v>
      </c>
      <c r="E696" s="84">
        <v>13472</v>
      </c>
    </row>
    <row r="697" spans="1:5" x14ac:dyDescent="0.3">
      <c r="A697" s="34" t="s">
        <v>1210</v>
      </c>
      <c r="B697" s="84" t="s">
        <v>1223</v>
      </c>
      <c r="C697" s="84" t="s">
        <v>1270</v>
      </c>
      <c r="D697" s="84">
        <v>361431</v>
      </c>
      <c r="E697" s="84">
        <v>3787</v>
      </c>
    </row>
    <row r="698" spans="1:5" x14ac:dyDescent="0.3">
      <c r="A698" s="34" t="s">
        <v>1210</v>
      </c>
      <c r="B698" s="84" t="s">
        <v>209</v>
      </c>
      <c r="C698" s="84" t="s">
        <v>1271</v>
      </c>
      <c r="D698" s="84">
        <v>361433</v>
      </c>
      <c r="E698" s="84">
        <v>8829</v>
      </c>
    </row>
    <row r="699" spans="1:5" x14ac:dyDescent="0.3">
      <c r="A699" s="34" t="s">
        <v>1210</v>
      </c>
      <c r="B699" s="84" t="s">
        <v>1272</v>
      </c>
      <c r="C699" s="84" t="s">
        <v>1273</v>
      </c>
      <c r="D699" s="84">
        <v>361439</v>
      </c>
      <c r="E699" s="84">
        <v>1166</v>
      </c>
    </row>
    <row r="700" spans="1:5" x14ac:dyDescent="0.3">
      <c r="A700" s="34" t="s">
        <v>1210</v>
      </c>
      <c r="B700" s="84" t="s">
        <v>817</v>
      </c>
      <c r="C700" s="84" t="s">
        <v>1274</v>
      </c>
      <c r="D700" s="84">
        <v>361440</v>
      </c>
      <c r="E700" s="84">
        <v>2415</v>
      </c>
    </row>
    <row r="701" spans="1:5" x14ac:dyDescent="0.3">
      <c r="A701" s="34" t="s">
        <v>1210</v>
      </c>
      <c r="B701" s="84" t="s">
        <v>1122</v>
      </c>
      <c r="C701" s="84" t="s">
        <v>1275</v>
      </c>
      <c r="D701" s="84">
        <v>361442</v>
      </c>
      <c r="E701" s="84">
        <v>9840</v>
      </c>
    </row>
    <row r="702" spans="1:5" x14ac:dyDescent="0.3">
      <c r="A702" s="34" t="s">
        <v>1210</v>
      </c>
      <c r="B702" s="84" t="s">
        <v>1223</v>
      </c>
      <c r="C702" s="84" t="s">
        <v>1276</v>
      </c>
      <c r="D702" s="84">
        <v>361443</v>
      </c>
      <c r="E702" s="84">
        <v>14773</v>
      </c>
    </row>
    <row r="703" spans="1:5" x14ac:dyDescent="0.3">
      <c r="A703" s="34" t="s">
        <v>1210</v>
      </c>
      <c r="B703" s="84" t="s">
        <v>1223</v>
      </c>
      <c r="C703" s="84" t="s">
        <v>1277</v>
      </c>
      <c r="D703" s="84">
        <v>361448</v>
      </c>
      <c r="E703" s="84">
        <v>2913</v>
      </c>
    </row>
    <row r="704" spans="1:5" x14ac:dyDescent="0.3">
      <c r="A704" s="34" t="s">
        <v>1210</v>
      </c>
      <c r="B704" s="84" t="s">
        <v>1278</v>
      </c>
      <c r="C704" s="84" t="s">
        <v>1279</v>
      </c>
      <c r="D704" s="84">
        <v>361450</v>
      </c>
      <c r="E704" s="84">
        <v>5556</v>
      </c>
    </row>
    <row r="705" spans="1:5" x14ac:dyDescent="0.3">
      <c r="A705" s="34" t="s">
        <v>1210</v>
      </c>
      <c r="B705" s="84" t="s">
        <v>1280</v>
      </c>
      <c r="C705" s="84" t="s">
        <v>1281</v>
      </c>
      <c r="D705" s="84">
        <v>361451</v>
      </c>
      <c r="E705" s="84">
        <v>16209</v>
      </c>
    </row>
    <row r="706" spans="1:5" x14ac:dyDescent="0.3">
      <c r="A706" s="34" t="s">
        <v>1210</v>
      </c>
      <c r="B706" s="84" t="s">
        <v>1223</v>
      </c>
      <c r="C706" s="84" t="s">
        <v>1282</v>
      </c>
      <c r="D706" s="84">
        <v>361453</v>
      </c>
      <c r="E706" s="84">
        <v>3382</v>
      </c>
    </row>
    <row r="707" spans="1:5" x14ac:dyDescent="0.3">
      <c r="A707" s="34" t="s">
        <v>1210</v>
      </c>
      <c r="B707" s="84" t="s">
        <v>817</v>
      </c>
      <c r="C707" s="84" t="s">
        <v>1283</v>
      </c>
      <c r="D707" s="84">
        <v>361454</v>
      </c>
      <c r="E707" s="84">
        <v>3983</v>
      </c>
    </row>
    <row r="708" spans="1:5" x14ac:dyDescent="0.3">
      <c r="A708" s="34" t="s">
        <v>1210</v>
      </c>
      <c r="B708" s="84" t="s">
        <v>1223</v>
      </c>
      <c r="C708" s="84" t="s">
        <v>1284</v>
      </c>
      <c r="D708" s="84">
        <v>361472</v>
      </c>
      <c r="E708" s="84">
        <v>5177</v>
      </c>
    </row>
    <row r="709" spans="1:5" x14ac:dyDescent="0.3">
      <c r="A709" s="34" t="s">
        <v>1210</v>
      </c>
      <c r="B709" s="84" t="s">
        <v>1285</v>
      </c>
      <c r="C709" s="84" t="s">
        <v>1286</v>
      </c>
      <c r="D709" s="84">
        <v>361474</v>
      </c>
      <c r="E709" s="84">
        <v>640</v>
      </c>
    </row>
    <row r="710" spans="1:5" x14ac:dyDescent="0.3">
      <c r="A710" s="34" t="s">
        <v>1210</v>
      </c>
      <c r="B710" s="84" t="s">
        <v>1262</v>
      </c>
      <c r="C710" s="84" t="s">
        <v>1287</v>
      </c>
      <c r="D710" s="84">
        <v>361475</v>
      </c>
      <c r="E710" s="84">
        <v>4536</v>
      </c>
    </row>
    <row r="711" spans="1:5" x14ac:dyDescent="0.3">
      <c r="A711" s="34" t="s">
        <v>1210</v>
      </c>
      <c r="B711" s="84" t="s">
        <v>648</v>
      </c>
      <c r="C711" s="84" t="s">
        <v>1288</v>
      </c>
      <c r="D711" s="84">
        <v>361476</v>
      </c>
      <c r="E711" s="84">
        <v>626</v>
      </c>
    </row>
    <row r="712" spans="1:5" x14ac:dyDescent="0.3">
      <c r="A712" s="34" t="s">
        <v>1210</v>
      </c>
      <c r="B712" s="84" t="s">
        <v>1289</v>
      </c>
      <c r="C712" s="84" t="s">
        <v>1290</v>
      </c>
      <c r="D712" s="84">
        <v>361479</v>
      </c>
      <c r="E712" s="84">
        <v>21942</v>
      </c>
    </row>
    <row r="713" spans="1:5" x14ac:dyDescent="0.3">
      <c r="A713" s="34" t="s">
        <v>1210</v>
      </c>
      <c r="B713" s="84" t="s">
        <v>1122</v>
      </c>
      <c r="C713" s="84" t="s">
        <v>1291</v>
      </c>
      <c r="D713" s="84">
        <v>361483</v>
      </c>
      <c r="E713" s="84">
        <v>7018</v>
      </c>
    </row>
    <row r="714" spans="1:5" x14ac:dyDescent="0.3">
      <c r="A714" s="34" t="s">
        <v>1210</v>
      </c>
      <c r="B714" s="84" t="s">
        <v>1292</v>
      </c>
      <c r="C714" s="84" t="s">
        <v>1293</v>
      </c>
      <c r="D714" s="84">
        <v>361485</v>
      </c>
      <c r="E714" s="84">
        <v>1440</v>
      </c>
    </row>
    <row r="715" spans="1:5" x14ac:dyDescent="0.3">
      <c r="A715" s="34" t="s">
        <v>1210</v>
      </c>
      <c r="B715" s="84" t="s">
        <v>648</v>
      </c>
      <c r="C715" s="84" t="s">
        <v>1294</v>
      </c>
      <c r="D715" s="84">
        <v>361487</v>
      </c>
      <c r="E715" s="84">
        <v>1871</v>
      </c>
    </row>
    <row r="716" spans="1:5" x14ac:dyDescent="0.3">
      <c r="A716" s="34" t="s">
        <v>1210</v>
      </c>
      <c r="B716" s="84" t="s">
        <v>1223</v>
      </c>
      <c r="C716" s="84" t="s">
        <v>1295</v>
      </c>
      <c r="D716" s="84">
        <v>361491</v>
      </c>
      <c r="E716" s="84">
        <v>4565</v>
      </c>
    </row>
    <row r="717" spans="1:5" x14ac:dyDescent="0.3">
      <c r="A717" s="34" t="s">
        <v>1210</v>
      </c>
      <c r="B717" s="84" t="s">
        <v>1296</v>
      </c>
      <c r="C717" s="84" t="s">
        <v>1297</v>
      </c>
      <c r="D717" s="84">
        <v>361494</v>
      </c>
      <c r="E717" s="84">
        <v>1304</v>
      </c>
    </row>
    <row r="718" spans="1:5" x14ac:dyDescent="0.3">
      <c r="A718" s="34" t="s">
        <v>1210</v>
      </c>
      <c r="B718" s="84" t="s">
        <v>1278</v>
      </c>
      <c r="C718" s="84" t="s">
        <v>1298</v>
      </c>
      <c r="D718" s="84">
        <v>361495</v>
      </c>
      <c r="E718" s="84">
        <v>942</v>
      </c>
    </row>
    <row r="719" spans="1:5" x14ac:dyDescent="0.3">
      <c r="A719" s="34" t="s">
        <v>1210</v>
      </c>
      <c r="B719" s="84" t="s">
        <v>1299</v>
      </c>
      <c r="C719" s="84" t="s">
        <v>1300</v>
      </c>
      <c r="D719" s="84">
        <v>361499</v>
      </c>
      <c r="E719" s="84">
        <v>3114</v>
      </c>
    </row>
    <row r="720" spans="1:5" x14ac:dyDescent="0.3">
      <c r="A720" s="34" t="s">
        <v>1210</v>
      </c>
      <c r="B720" s="84" t="s">
        <v>1214</v>
      </c>
      <c r="C720" s="84" t="s">
        <v>1301</v>
      </c>
      <c r="D720" s="84">
        <v>361500</v>
      </c>
      <c r="E720" s="84">
        <v>62</v>
      </c>
    </row>
    <row r="721" spans="1:5" x14ac:dyDescent="0.3">
      <c r="A721" s="34" t="s">
        <v>1210</v>
      </c>
      <c r="B721" s="84" t="s">
        <v>1302</v>
      </c>
      <c r="C721" s="84" t="s">
        <v>1303</v>
      </c>
      <c r="D721" s="84">
        <v>361501</v>
      </c>
      <c r="E721" s="84">
        <v>5228</v>
      </c>
    </row>
    <row r="722" spans="1:5" x14ac:dyDescent="0.3">
      <c r="A722" s="34" t="s">
        <v>1210</v>
      </c>
      <c r="B722" s="84" t="s">
        <v>1122</v>
      </c>
      <c r="C722" s="84" t="s">
        <v>1304</v>
      </c>
      <c r="D722" s="84">
        <v>361502</v>
      </c>
      <c r="E722" s="84">
        <v>2506</v>
      </c>
    </row>
    <row r="723" spans="1:5" x14ac:dyDescent="0.3">
      <c r="A723" s="34" t="s">
        <v>1210</v>
      </c>
      <c r="B723" s="84" t="s">
        <v>1305</v>
      </c>
      <c r="C723" s="84" t="s">
        <v>1306</v>
      </c>
      <c r="D723" s="84">
        <v>361505</v>
      </c>
      <c r="E723" s="84">
        <v>9152</v>
      </c>
    </row>
    <row r="724" spans="1:5" x14ac:dyDescent="0.3">
      <c r="A724" s="34" t="s">
        <v>1210</v>
      </c>
      <c r="B724" s="84" t="s">
        <v>209</v>
      </c>
      <c r="C724" s="84" t="s">
        <v>1307</v>
      </c>
      <c r="D724" s="84">
        <v>361507</v>
      </c>
      <c r="E724" s="84">
        <v>1757</v>
      </c>
    </row>
    <row r="725" spans="1:5" x14ac:dyDescent="0.3">
      <c r="A725" s="34" t="s">
        <v>1210</v>
      </c>
      <c r="B725" s="84" t="s">
        <v>1272</v>
      </c>
      <c r="C725" s="84" t="s">
        <v>1308</v>
      </c>
      <c r="D725" s="84">
        <v>361508</v>
      </c>
      <c r="E725" s="84">
        <v>1176</v>
      </c>
    </row>
    <row r="726" spans="1:5" x14ac:dyDescent="0.3">
      <c r="A726" s="34" t="s">
        <v>1210</v>
      </c>
      <c r="B726" s="84" t="s">
        <v>1309</v>
      </c>
      <c r="C726" s="84" t="s">
        <v>1310</v>
      </c>
      <c r="D726" s="84">
        <v>361510</v>
      </c>
      <c r="E726" s="84">
        <v>1495</v>
      </c>
    </row>
    <row r="727" spans="1:5" x14ac:dyDescent="0.3">
      <c r="A727" s="34" t="s">
        <v>1210</v>
      </c>
      <c r="B727" s="84" t="s">
        <v>1311</v>
      </c>
      <c r="C727" s="84" t="s">
        <v>1312</v>
      </c>
      <c r="D727" s="84">
        <v>361512</v>
      </c>
      <c r="E727" s="84">
        <v>182</v>
      </c>
    </row>
    <row r="728" spans="1:5" x14ac:dyDescent="0.3">
      <c r="A728" s="34" t="s">
        <v>1210</v>
      </c>
      <c r="B728" s="84" t="s">
        <v>648</v>
      </c>
      <c r="C728" s="84" t="s">
        <v>1313</v>
      </c>
      <c r="D728" s="84">
        <v>361515</v>
      </c>
      <c r="E728" s="84">
        <v>2553</v>
      </c>
    </row>
    <row r="729" spans="1:5" x14ac:dyDescent="0.3">
      <c r="A729" s="34" t="s">
        <v>1210</v>
      </c>
      <c r="B729" s="84" t="s">
        <v>1314</v>
      </c>
      <c r="C729" s="84" t="s">
        <v>1315</v>
      </c>
      <c r="D729" s="84">
        <v>361654</v>
      </c>
      <c r="E729" s="84">
        <v>1979</v>
      </c>
    </row>
    <row r="730" spans="1:5" x14ac:dyDescent="0.3">
      <c r="A730" s="34" t="s">
        <v>1316</v>
      </c>
      <c r="B730" s="84" t="s">
        <v>1317</v>
      </c>
      <c r="C730" s="84" t="s">
        <v>1318</v>
      </c>
      <c r="D730" s="84">
        <v>371516</v>
      </c>
      <c r="E730" s="84">
        <v>3008</v>
      </c>
    </row>
    <row r="731" spans="1:5" x14ac:dyDescent="0.3">
      <c r="A731" s="34" t="s">
        <v>1316</v>
      </c>
      <c r="B731" s="84" t="s">
        <v>549</v>
      </c>
      <c r="C731" s="84" t="s">
        <v>1319</v>
      </c>
      <c r="D731" s="84">
        <v>371517</v>
      </c>
      <c r="E731" s="84">
        <v>1310</v>
      </c>
    </row>
    <row r="732" spans="1:5" x14ac:dyDescent="0.3">
      <c r="A732" s="34" t="s">
        <v>1316</v>
      </c>
      <c r="B732" s="84" t="s">
        <v>426</v>
      </c>
      <c r="C732" s="84" t="s">
        <v>1320</v>
      </c>
      <c r="D732" s="84">
        <v>371518</v>
      </c>
      <c r="E732" s="84">
        <v>274</v>
      </c>
    </row>
    <row r="733" spans="1:5" x14ac:dyDescent="0.3">
      <c r="A733" s="34" t="s">
        <v>1316</v>
      </c>
      <c r="B733" s="84" t="s">
        <v>549</v>
      </c>
      <c r="C733" s="84" t="s">
        <v>1321</v>
      </c>
      <c r="D733" s="84">
        <v>371524</v>
      </c>
      <c r="E733" s="84">
        <v>8085</v>
      </c>
    </row>
    <row r="734" spans="1:5" x14ac:dyDescent="0.3">
      <c r="A734" s="34" t="s">
        <v>1316</v>
      </c>
      <c r="B734" s="84" t="s">
        <v>1322</v>
      </c>
      <c r="C734" s="84" t="s">
        <v>1323</v>
      </c>
      <c r="D734" s="84">
        <v>371525</v>
      </c>
      <c r="E734" s="84">
        <v>1825</v>
      </c>
    </row>
    <row r="735" spans="1:5" x14ac:dyDescent="0.3">
      <c r="A735" s="34" t="s">
        <v>1316</v>
      </c>
      <c r="B735" s="84" t="s">
        <v>1324</v>
      </c>
      <c r="C735" s="84" t="s">
        <v>1325</v>
      </c>
      <c r="D735" s="84">
        <v>371526</v>
      </c>
      <c r="E735" s="84">
        <v>1474</v>
      </c>
    </row>
    <row r="736" spans="1:5" x14ac:dyDescent="0.3">
      <c r="A736" s="34" t="s">
        <v>1316</v>
      </c>
      <c r="B736" s="84" t="s">
        <v>1326</v>
      </c>
      <c r="C736" s="84" t="s">
        <v>1327</v>
      </c>
      <c r="D736" s="84">
        <v>371530</v>
      </c>
      <c r="E736" s="84">
        <v>1985</v>
      </c>
    </row>
    <row r="737" spans="1:5" x14ac:dyDescent="0.3">
      <c r="A737" s="34" t="s">
        <v>1316</v>
      </c>
      <c r="B737" s="84" t="s">
        <v>1328</v>
      </c>
      <c r="C737" s="84" t="s">
        <v>1329</v>
      </c>
      <c r="D737" s="84">
        <v>371531</v>
      </c>
      <c r="E737" s="84">
        <v>1253</v>
      </c>
    </row>
    <row r="738" spans="1:5" x14ac:dyDescent="0.3">
      <c r="A738" s="34" t="s">
        <v>1316</v>
      </c>
      <c r="B738" s="84" t="s">
        <v>1326</v>
      </c>
      <c r="C738" s="84" t="s">
        <v>1228</v>
      </c>
      <c r="D738" s="84">
        <v>371532</v>
      </c>
      <c r="E738" s="84">
        <v>3679</v>
      </c>
    </row>
    <row r="739" spans="1:5" x14ac:dyDescent="0.3">
      <c r="A739" s="34" t="s">
        <v>1316</v>
      </c>
      <c r="B739" s="84" t="s">
        <v>1330</v>
      </c>
      <c r="C739" s="84" t="s">
        <v>1331</v>
      </c>
      <c r="D739" s="84">
        <v>371534</v>
      </c>
      <c r="E739" s="84">
        <v>3052</v>
      </c>
    </row>
    <row r="740" spans="1:5" x14ac:dyDescent="0.3">
      <c r="A740" s="34" t="s">
        <v>1316</v>
      </c>
      <c r="B740" s="84" t="s">
        <v>1326</v>
      </c>
      <c r="C740" s="84" t="s">
        <v>1332</v>
      </c>
      <c r="D740" s="84">
        <v>371536</v>
      </c>
      <c r="E740" s="84">
        <v>931</v>
      </c>
    </row>
    <row r="741" spans="1:5" x14ac:dyDescent="0.3">
      <c r="A741" s="34" t="s">
        <v>1316</v>
      </c>
      <c r="B741" s="84" t="s">
        <v>426</v>
      </c>
      <c r="C741" s="84" t="s">
        <v>1333</v>
      </c>
      <c r="D741" s="84">
        <v>371537</v>
      </c>
      <c r="E741" s="84">
        <v>1598</v>
      </c>
    </row>
    <row r="742" spans="1:5" x14ac:dyDescent="0.3">
      <c r="A742" s="34" t="s">
        <v>1316</v>
      </c>
      <c r="B742" s="84" t="s">
        <v>1334</v>
      </c>
      <c r="C742" s="84" t="s">
        <v>1335</v>
      </c>
      <c r="D742" s="84">
        <v>371540</v>
      </c>
      <c r="E742" s="84">
        <v>1063</v>
      </c>
    </row>
    <row r="743" spans="1:5" x14ac:dyDescent="0.3">
      <c r="A743" s="34" t="s">
        <v>1316</v>
      </c>
      <c r="B743" s="84" t="s">
        <v>549</v>
      </c>
      <c r="C743" s="84" t="s">
        <v>1336</v>
      </c>
      <c r="D743" s="84">
        <v>371542</v>
      </c>
      <c r="E743" s="84">
        <v>3314</v>
      </c>
    </row>
    <row r="744" spans="1:5" x14ac:dyDescent="0.3">
      <c r="A744" s="34" t="s">
        <v>1316</v>
      </c>
      <c r="B744" s="84" t="s">
        <v>1337</v>
      </c>
      <c r="C744" s="84" t="s">
        <v>1338</v>
      </c>
      <c r="D744" s="84">
        <v>371553</v>
      </c>
      <c r="E744" s="84">
        <v>3102</v>
      </c>
    </row>
    <row r="745" spans="1:5" x14ac:dyDescent="0.3">
      <c r="A745" s="34" t="s">
        <v>1316</v>
      </c>
      <c r="B745" s="84" t="s">
        <v>1339</v>
      </c>
      <c r="C745" s="84" t="s">
        <v>1340</v>
      </c>
      <c r="D745" s="84">
        <v>371555</v>
      </c>
      <c r="E745" s="84">
        <v>6258</v>
      </c>
    </row>
    <row r="746" spans="1:5" x14ac:dyDescent="0.3">
      <c r="A746" s="34" t="s">
        <v>1316</v>
      </c>
      <c r="B746" s="84" t="s">
        <v>1341</v>
      </c>
      <c r="C746" s="84" t="s">
        <v>1342</v>
      </c>
      <c r="D746" s="84">
        <v>371556</v>
      </c>
      <c r="E746" s="84">
        <v>1609</v>
      </c>
    </row>
    <row r="747" spans="1:5" x14ac:dyDescent="0.3">
      <c r="A747" s="34" t="s">
        <v>1316</v>
      </c>
      <c r="B747" s="84" t="s">
        <v>1343</v>
      </c>
      <c r="C747" s="84" t="s">
        <v>1344</v>
      </c>
      <c r="D747" s="84">
        <v>371557</v>
      </c>
      <c r="E747" s="84">
        <v>505</v>
      </c>
    </row>
    <row r="748" spans="1:5" x14ac:dyDescent="0.3">
      <c r="A748" s="34" t="s">
        <v>1316</v>
      </c>
      <c r="B748" s="84" t="s">
        <v>1345</v>
      </c>
      <c r="C748" s="84" t="s">
        <v>1346</v>
      </c>
      <c r="D748" s="84">
        <v>371558</v>
      </c>
      <c r="E748" s="84">
        <v>1039</v>
      </c>
    </row>
    <row r="749" spans="1:5" x14ac:dyDescent="0.3">
      <c r="A749" s="34" t="s">
        <v>1316</v>
      </c>
      <c r="B749" s="84" t="s">
        <v>1347</v>
      </c>
      <c r="C749" s="84" t="s">
        <v>1348</v>
      </c>
      <c r="D749" s="84">
        <v>371559</v>
      </c>
      <c r="E749" s="84">
        <v>960</v>
      </c>
    </row>
    <row r="750" spans="1:5" x14ac:dyDescent="0.3">
      <c r="A750" s="34" t="s">
        <v>1316</v>
      </c>
      <c r="B750" s="84" t="s">
        <v>1349</v>
      </c>
      <c r="C750" s="84" t="s">
        <v>1350</v>
      </c>
      <c r="D750" s="84">
        <v>371561</v>
      </c>
      <c r="E750" s="84">
        <v>900</v>
      </c>
    </row>
    <row r="751" spans="1:5" x14ac:dyDescent="0.3">
      <c r="A751" s="34" t="s">
        <v>1316</v>
      </c>
      <c r="B751" s="84" t="s">
        <v>1326</v>
      </c>
      <c r="C751" s="84" t="s">
        <v>1351</v>
      </c>
      <c r="D751" s="84">
        <v>371562</v>
      </c>
      <c r="E751" s="84">
        <v>1550</v>
      </c>
    </row>
    <row r="752" spans="1:5" x14ac:dyDescent="0.3">
      <c r="A752" s="34" t="s">
        <v>1316</v>
      </c>
      <c r="B752" s="84" t="s">
        <v>1185</v>
      </c>
      <c r="C752" s="84" t="s">
        <v>1352</v>
      </c>
      <c r="D752" s="84">
        <v>371563</v>
      </c>
      <c r="E752" s="84">
        <v>1400</v>
      </c>
    </row>
    <row r="753" spans="1:5" x14ac:dyDescent="0.3">
      <c r="A753" s="34" t="s">
        <v>1316</v>
      </c>
      <c r="B753" s="84" t="s">
        <v>1353</v>
      </c>
      <c r="C753" s="84" t="s">
        <v>1354</v>
      </c>
      <c r="D753" s="84">
        <v>371565</v>
      </c>
      <c r="E753" s="84">
        <v>736</v>
      </c>
    </row>
    <row r="754" spans="1:5" x14ac:dyDescent="0.3">
      <c r="A754" s="34" t="s">
        <v>1316</v>
      </c>
      <c r="B754" s="84" t="s">
        <v>1337</v>
      </c>
      <c r="C754" s="84" t="s">
        <v>1355</v>
      </c>
      <c r="D754" s="84">
        <v>371567</v>
      </c>
      <c r="E754" s="84">
        <v>1395</v>
      </c>
    </row>
    <row r="755" spans="1:5" x14ac:dyDescent="0.3">
      <c r="A755" s="34" t="s">
        <v>1316</v>
      </c>
      <c r="B755" s="84" t="s">
        <v>1356</v>
      </c>
      <c r="C755" s="84" t="s">
        <v>1357</v>
      </c>
      <c r="D755" s="84">
        <v>371574</v>
      </c>
      <c r="E755" s="84">
        <v>11106</v>
      </c>
    </row>
    <row r="756" spans="1:5" x14ac:dyDescent="0.3">
      <c r="A756" s="34" t="s">
        <v>1316</v>
      </c>
      <c r="B756" s="84" t="s">
        <v>1328</v>
      </c>
      <c r="C756" s="84" t="s">
        <v>1358</v>
      </c>
      <c r="D756" s="84">
        <v>371576</v>
      </c>
      <c r="E756" s="84">
        <v>8799</v>
      </c>
    </row>
    <row r="757" spans="1:5" x14ac:dyDescent="0.3">
      <c r="A757" s="34" t="s">
        <v>1316</v>
      </c>
      <c r="B757" s="84" t="s">
        <v>1359</v>
      </c>
      <c r="C757" s="84" t="s">
        <v>1360</v>
      </c>
      <c r="D757" s="84">
        <v>371577</v>
      </c>
      <c r="E757" s="84">
        <v>38125</v>
      </c>
    </row>
    <row r="758" spans="1:5" x14ac:dyDescent="0.3">
      <c r="A758" s="34" t="s">
        <v>1316</v>
      </c>
      <c r="B758" s="84" t="s">
        <v>1361</v>
      </c>
      <c r="C758" s="84" t="s">
        <v>1362</v>
      </c>
      <c r="D758" s="84">
        <v>371581</v>
      </c>
      <c r="E758" s="84">
        <v>2211</v>
      </c>
    </row>
    <row r="759" spans="1:5" x14ac:dyDescent="0.3">
      <c r="A759" s="34" t="s">
        <v>1316</v>
      </c>
      <c r="B759" s="84" t="s">
        <v>1363</v>
      </c>
      <c r="C759" s="84" t="s">
        <v>1364</v>
      </c>
      <c r="D759" s="84">
        <v>371582</v>
      </c>
      <c r="E759" s="84">
        <v>1249</v>
      </c>
    </row>
    <row r="760" spans="1:5" x14ac:dyDescent="0.3">
      <c r="A760" s="34" t="s">
        <v>1316</v>
      </c>
      <c r="B760" s="84" t="s">
        <v>549</v>
      </c>
      <c r="C760" s="84" t="s">
        <v>1365</v>
      </c>
      <c r="D760" s="84">
        <v>371586</v>
      </c>
      <c r="E760" s="84">
        <v>1206</v>
      </c>
    </row>
    <row r="761" spans="1:5" x14ac:dyDescent="0.3">
      <c r="A761" s="34" t="s">
        <v>1316</v>
      </c>
      <c r="B761" s="84" t="s">
        <v>1366</v>
      </c>
      <c r="C761" s="84" t="s">
        <v>1367</v>
      </c>
      <c r="D761" s="84">
        <v>371590</v>
      </c>
      <c r="E761" s="84">
        <v>128</v>
      </c>
    </row>
    <row r="762" spans="1:5" x14ac:dyDescent="0.3">
      <c r="A762" s="34" t="s">
        <v>1316</v>
      </c>
      <c r="B762" s="84" t="s">
        <v>1368</v>
      </c>
      <c r="C762" s="84" t="s">
        <v>1369</v>
      </c>
      <c r="D762" s="84">
        <v>371591</v>
      </c>
      <c r="E762" s="84">
        <v>4398</v>
      </c>
    </row>
    <row r="763" spans="1:5" x14ac:dyDescent="0.3">
      <c r="A763" s="34" t="s">
        <v>1316</v>
      </c>
      <c r="B763" s="84" t="s">
        <v>1370</v>
      </c>
      <c r="C763" s="84" t="s">
        <v>1371</v>
      </c>
      <c r="D763" s="84">
        <v>371592</v>
      </c>
      <c r="E763" s="84">
        <v>1351</v>
      </c>
    </row>
    <row r="764" spans="1:5" x14ac:dyDescent="0.3">
      <c r="A764" s="34" t="s">
        <v>1316</v>
      </c>
      <c r="B764" s="84" t="s">
        <v>1343</v>
      </c>
      <c r="C764" s="84" t="s">
        <v>1372</v>
      </c>
      <c r="D764" s="84">
        <v>371597</v>
      </c>
      <c r="E764" s="84">
        <v>747</v>
      </c>
    </row>
    <row r="765" spans="1:5" x14ac:dyDescent="0.3">
      <c r="A765" s="34" t="s">
        <v>1316</v>
      </c>
      <c r="B765" s="84" t="s">
        <v>1343</v>
      </c>
      <c r="C765" s="84" t="s">
        <v>1373</v>
      </c>
      <c r="D765" s="84">
        <v>372455</v>
      </c>
      <c r="E765" s="84">
        <v>1245</v>
      </c>
    </row>
    <row r="766" spans="1:5" x14ac:dyDescent="0.3">
      <c r="A766" s="34" t="s">
        <v>1374</v>
      </c>
      <c r="B766" s="84" t="s">
        <v>1375</v>
      </c>
      <c r="C766" s="84" t="s">
        <v>1376</v>
      </c>
      <c r="D766" s="84">
        <v>381447</v>
      </c>
      <c r="E766" s="84">
        <v>19715</v>
      </c>
    </row>
    <row r="767" spans="1:5" x14ac:dyDescent="0.3">
      <c r="A767" s="34" t="s">
        <v>1374</v>
      </c>
      <c r="B767" s="84" t="s">
        <v>1311</v>
      </c>
      <c r="C767" s="84" t="s">
        <v>1312</v>
      </c>
      <c r="D767" s="84">
        <v>381509</v>
      </c>
      <c r="E767" s="84">
        <v>433</v>
      </c>
    </row>
    <row r="768" spans="1:5" x14ac:dyDescent="0.3">
      <c r="A768" s="34" t="s">
        <v>1374</v>
      </c>
      <c r="B768" s="84" t="s">
        <v>1377</v>
      </c>
      <c r="C768" s="84" t="s">
        <v>1378</v>
      </c>
      <c r="D768" s="84">
        <v>381601</v>
      </c>
      <c r="E768" s="84">
        <v>57</v>
      </c>
    </row>
    <row r="769" spans="1:5" x14ac:dyDescent="0.3">
      <c r="A769" s="34" t="s">
        <v>1374</v>
      </c>
      <c r="B769" s="84" t="s">
        <v>1379</v>
      </c>
      <c r="C769" s="84" t="s">
        <v>1380</v>
      </c>
      <c r="D769" s="84">
        <v>381604</v>
      </c>
      <c r="E769" s="84">
        <v>9322</v>
      </c>
    </row>
    <row r="770" spans="1:5" x14ac:dyDescent="0.3">
      <c r="A770" s="34" t="s">
        <v>1374</v>
      </c>
      <c r="B770" s="84" t="s">
        <v>1381</v>
      </c>
      <c r="C770" s="84" t="s">
        <v>1382</v>
      </c>
      <c r="D770" s="84">
        <v>381607</v>
      </c>
      <c r="E770" s="84">
        <v>10195</v>
      </c>
    </row>
    <row r="771" spans="1:5" x14ac:dyDescent="0.3">
      <c r="A771" s="34" t="s">
        <v>1374</v>
      </c>
      <c r="B771" s="84" t="s">
        <v>1383</v>
      </c>
      <c r="C771" s="84" t="s">
        <v>1384</v>
      </c>
      <c r="D771" s="84">
        <v>381610</v>
      </c>
      <c r="E771" s="84">
        <v>6230</v>
      </c>
    </row>
    <row r="772" spans="1:5" x14ac:dyDescent="0.3">
      <c r="A772" s="34" t="s">
        <v>1374</v>
      </c>
      <c r="B772" s="84" t="s">
        <v>1385</v>
      </c>
      <c r="C772" s="84" t="s">
        <v>1386</v>
      </c>
      <c r="D772" s="84">
        <v>381611</v>
      </c>
      <c r="E772" s="84">
        <v>13247</v>
      </c>
    </row>
    <row r="773" spans="1:5" x14ac:dyDescent="0.3">
      <c r="A773" s="34" t="s">
        <v>1374</v>
      </c>
      <c r="B773" s="84" t="s">
        <v>1311</v>
      </c>
      <c r="C773" s="84" t="s">
        <v>1387</v>
      </c>
      <c r="D773" s="84">
        <v>381614</v>
      </c>
      <c r="E773" s="84">
        <v>2244</v>
      </c>
    </row>
    <row r="774" spans="1:5" x14ac:dyDescent="0.3">
      <c r="A774" s="34" t="s">
        <v>1374</v>
      </c>
      <c r="B774" s="84" t="s">
        <v>1388</v>
      </c>
      <c r="C774" s="84" t="s">
        <v>1389</v>
      </c>
      <c r="D774" s="84">
        <v>381615</v>
      </c>
      <c r="E774" s="84">
        <v>2417</v>
      </c>
    </row>
    <row r="775" spans="1:5" x14ac:dyDescent="0.3">
      <c r="A775" s="34" t="s">
        <v>1374</v>
      </c>
      <c r="B775" s="84" t="s">
        <v>1390</v>
      </c>
      <c r="C775" s="84" t="s">
        <v>1391</v>
      </c>
      <c r="D775" s="84">
        <v>381616</v>
      </c>
      <c r="E775" s="84">
        <v>3670</v>
      </c>
    </row>
    <row r="776" spans="1:5" x14ac:dyDescent="0.3">
      <c r="A776" s="34" t="s">
        <v>1374</v>
      </c>
      <c r="B776" s="84" t="s">
        <v>1392</v>
      </c>
      <c r="C776" s="84" t="s">
        <v>1393</v>
      </c>
      <c r="D776" s="84">
        <v>381617</v>
      </c>
      <c r="E776" s="84">
        <v>1818</v>
      </c>
    </row>
    <row r="777" spans="1:5" x14ac:dyDescent="0.3">
      <c r="A777" s="34" t="s">
        <v>1374</v>
      </c>
      <c r="B777" s="84" t="s">
        <v>1388</v>
      </c>
      <c r="C777" s="84" t="s">
        <v>1394</v>
      </c>
      <c r="D777" s="84">
        <v>381622</v>
      </c>
      <c r="E777" s="84">
        <v>1205</v>
      </c>
    </row>
    <row r="778" spans="1:5" x14ac:dyDescent="0.3">
      <c r="A778" s="34" t="s">
        <v>1374</v>
      </c>
      <c r="B778" s="84" t="s">
        <v>1395</v>
      </c>
      <c r="C778" s="84" t="s">
        <v>1396</v>
      </c>
      <c r="D778" s="84">
        <v>381625</v>
      </c>
      <c r="E778" s="84">
        <v>6430</v>
      </c>
    </row>
    <row r="779" spans="1:5" x14ac:dyDescent="0.3">
      <c r="A779" s="34" t="s">
        <v>1374</v>
      </c>
      <c r="B779" s="84" t="s">
        <v>1311</v>
      </c>
      <c r="C779" s="84" t="s">
        <v>1397</v>
      </c>
      <c r="D779" s="84">
        <v>381630</v>
      </c>
      <c r="E779" s="84">
        <v>8949</v>
      </c>
    </row>
    <row r="780" spans="1:5" x14ac:dyDescent="0.3">
      <c r="A780" s="34" t="s">
        <v>1374</v>
      </c>
      <c r="B780" s="84" t="s">
        <v>1398</v>
      </c>
      <c r="C780" s="84" t="s">
        <v>1399</v>
      </c>
      <c r="D780" s="84">
        <v>381631</v>
      </c>
      <c r="E780" s="84">
        <v>5854</v>
      </c>
    </row>
    <row r="781" spans="1:5" x14ac:dyDescent="0.3">
      <c r="A781" s="34" t="s">
        <v>1374</v>
      </c>
      <c r="B781" s="84" t="s">
        <v>1400</v>
      </c>
      <c r="C781" s="84" t="s">
        <v>1401</v>
      </c>
      <c r="D781" s="84">
        <v>381632</v>
      </c>
      <c r="E781" s="84">
        <v>11607</v>
      </c>
    </row>
    <row r="782" spans="1:5" x14ac:dyDescent="0.3">
      <c r="A782" s="34" t="s">
        <v>1374</v>
      </c>
      <c r="B782" s="84" t="s">
        <v>1402</v>
      </c>
      <c r="C782" s="84" t="s">
        <v>1403</v>
      </c>
      <c r="D782" s="84">
        <v>381636</v>
      </c>
      <c r="E782" s="84">
        <v>13007</v>
      </c>
    </row>
    <row r="783" spans="1:5" x14ac:dyDescent="0.3">
      <c r="A783" s="34" t="s">
        <v>1374</v>
      </c>
      <c r="B783" s="84" t="s">
        <v>1404</v>
      </c>
      <c r="C783" s="84" t="s">
        <v>1405</v>
      </c>
      <c r="D783" s="84">
        <v>381637</v>
      </c>
      <c r="E783" s="84">
        <v>18801</v>
      </c>
    </row>
    <row r="784" spans="1:5" x14ac:dyDescent="0.3">
      <c r="A784" s="34" t="s">
        <v>1374</v>
      </c>
      <c r="B784" s="84" t="s">
        <v>1392</v>
      </c>
      <c r="C784" s="84" t="s">
        <v>1406</v>
      </c>
      <c r="D784" s="84">
        <v>381638</v>
      </c>
      <c r="E784" s="84">
        <v>1244</v>
      </c>
    </row>
    <row r="785" spans="1:5" x14ac:dyDescent="0.3">
      <c r="A785" s="34" t="s">
        <v>1374</v>
      </c>
      <c r="B785" s="84" t="s">
        <v>1407</v>
      </c>
      <c r="C785" s="84" t="s">
        <v>1408</v>
      </c>
      <c r="D785" s="84">
        <v>382247</v>
      </c>
      <c r="E785" s="84">
        <v>10594</v>
      </c>
    </row>
    <row r="786" spans="1:5" x14ac:dyDescent="0.3">
      <c r="A786" s="34" t="s">
        <v>1374</v>
      </c>
      <c r="B786" s="84" t="s">
        <v>1409</v>
      </c>
      <c r="C786" s="84" t="s">
        <v>1410</v>
      </c>
      <c r="D786" s="84">
        <v>383303</v>
      </c>
      <c r="E786" s="84">
        <v>39898</v>
      </c>
    </row>
    <row r="787" spans="1:5" x14ac:dyDescent="0.3">
      <c r="A787" s="34" t="s">
        <v>1411</v>
      </c>
      <c r="B787" s="84" t="s">
        <v>1202</v>
      </c>
      <c r="C787" s="84" t="s">
        <v>1412</v>
      </c>
      <c r="D787" s="84">
        <v>391405</v>
      </c>
      <c r="E787" s="84">
        <v>595</v>
      </c>
    </row>
    <row r="788" spans="1:5" x14ac:dyDescent="0.3">
      <c r="A788" s="34" t="s">
        <v>1411</v>
      </c>
      <c r="B788" s="84" t="s">
        <v>1413</v>
      </c>
      <c r="C788" s="84" t="s">
        <v>1414</v>
      </c>
      <c r="D788" s="84">
        <v>391640</v>
      </c>
      <c r="E788" s="84">
        <v>1917</v>
      </c>
    </row>
    <row r="789" spans="1:5" x14ac:dyDescent="0.3">
      <c r="A789" s="34" t="s">
        <v>1411</v>
      </c>
      <c r="B789" s="84" t="s">
        <v>1202</v>
      </c>
      <c r="C789" s="84" t="s">
        <v>1415</v>
      </c>
      <c r="D789" s="84">
        <v>391642</v>
      </c>
      <c r="E789" s="84">
        <v>3569</v>
      </c>
    </row>
    <row r="790" spans="1:5" x14ac:dyDescent="0.3">
      <c r="A790" s="34" t="s">
        <v>1411</v>
      </c>
      <c r="B790" s="84" t="s">
        <v>1416</v>
      </c>
      <c r="C790" s="84" t="s">
        <v>1417</v>
      </c>
      <c r="D790" s="84">
        <v>391647</v>
      </c>
      <c r="E790" s="84">
        <v>2939</v>
      </c>
    </row>
    <row r="791" spans="1:5" x14ac:dyDescent="0.3">
      <c r="A791" s="34" t="s">
        <v>1411</v>
      </c>
      <c r="B791" s="84" t="s">
        <v>1418</v>
      </c>
      <c r="C791" s="84" t="s">
        <v>1419</v>
      </c>
      <c r="D791" s="84">
        <v>391649</v>
      </c>
      <c r="E791" s="84">
        <v>1291</v>
      </c>
    </row>
    <row r="792" spans="1:5" x14ac:dyDescent="0.3">
      <c r="A792" s="34" t="s">
        <v>1411</v>
      </c>
      <c r="B792" s="84" t="s">
        <v>1420</v>
      </c>
      <c r="C792" s="84" t="s">
        <v>1421</v>
      </c>
      <c r="D792" s="84">
        <v>391650</v>
      </c>
      <c r="E792" s="84">
        <v>10119</v>
      </c>
    </row>
    <row r="793" spans="1:5" x14ac:dyDescent="0.3">
      <c r="A793" s="34" t="s">
        <v>1411</v>
      </c>
      <c r="B793" s="84" t="s">
        <v>1422</v>
      </c>
      <c r="C793" s="84" t="s">
        <v>1423</v>
      </c>
      <c r="D793" s="84">
        <v>391652</v>
      </c>
      <c r="E793" s="84">
        <v>7839</v>
      </c>
    </row>
    <row r="794" spans="1:5" x14ac:dyDescent="0.3">
      <c r="A794" s="34" t="s">
        <v>1411</v>
      </c>
      <c r="B794" s="84" t="s">
        <v>1424</v>
      </c>
      <c r="C794" s="84" t="s">
        <v>1425</v>
      </c>
      <c r="D794" s="84">
        <v>391653</v>
      </c>
      <c r="E794" s="84">
        <v>294</v>
      </c>
    </row>
    <row r="795" spans="1:5" x14ac:dyDescent="0.3">
      <c r="A795" s="34" t="s">
        <v>1411</v>
      </c>
      <c r="B795" s="84" t="s">
        <v>1314</v>
      </c>
      <c r="C795" s="84" t="s">
        <v>1315</v>
      </c>
      <c r="D795" s="84">
        <v>391654</v>
      </c>
      <c r="E795" s="84">
        <v>18141</v>
      </c>
    </row>
    <row r="796" spans="1:5" x14ac:dyDescent="0.3">
      <c r="A796" s="34" t="s">
        <v>1411</v>
      </c>
      <c r="B796" s="84" t="s">
        <v>1202</v>
      </c>
      <c r="C796" s="84" t="s">
        <v>1426</v>
      </c>
      <c r="D796" s="84">
        <v>391657</v>
      </c>
      <c r="E796" s="84">
        <v>8139</v>
      </c>
    </row>
    <row r="797" spans="1:5" x14ac:dyDescent="0.3">
      <c r="A797" s="34" t="s">
        <v>1411</v>
      </c>
      <c r="B797" s="84" t="s">
        <v>1413</v>
      </c>
      <c r="C797" s="84" t="s">
        <v>1427</v>
      </c>
      <c r="D797" s="84">
        <v>391659</v>
      </c>
      <c r="E797" s="84">
        <v>17314</v>
      </c>
    </row>
    <row r="798" spans="1:5" x14ac:dyDescent="0.3">
      <c r="A798" s="34" t="s">
        <v>1411</v>
      </c>
      <c r="B798" s="84" t="s">
        <v>648</v>
      </c>
      <c r="C798" s="84" t="s">
        <v>1428</v>
      </c>
      <c r="D798" s="84">
        <v>391660</v>
      </c>
      <c r="E798" s="84">
        <v>8181</v>
      </c>
    </row>
    <row r="799" spans="1:5" x14ac:dyDescent="0.3">
      <c r="A799" s="34" t="s">
        <v>1411</v>
      </c>
      <c r="B799" s="84" t="s">
        <v>1429</v>
      </c>
      <c r="C799" s="84" t="s">
        <v>1430</v>
      </c>
      <c r="D799" s="84">
        <v>391664</v>
      </c>
      <c r="E799" s="84">
        <v>4970</v>
      </c>
    </row>
    <row r="800" spans="1:5" x14ac:dyDescent="0.3">
      <c r="A800" s="34" t="s">
        <v>1411</v>
      </c>
      <c r="B800" s="84" t="s">
        <v>1061</v>
      </c>
      <c r="C800" s="84" t="s">
        <v>1431</v>
      </c>
      <c r="D800" s="84">
        <v>391666</v>
      </c>
      <c r="E800" s="84">
        <v>612</v>
      </c>
    </row>
    <row r="801" spans="1:5" x14ac:dyDescent="0.3">
      <c r="A801" s="34" t="s">
        <v>1411</v>
      </c>
      <c r="B801" s="84" t="s">
        <v>1413</v>
      </c>
      <c r="C801" s="84" t="s">
        <v>1432</v>
      </c>
      <c r="D801" s="84">
        <v>391667</v>
      </c>
      <c r="E801" s="84">
        <v>582</v>
      </c>
    </row>
    <row r="802" spans="1:5" x14ac:dyDescent="0.3">
      <c r="A802" s="34" t="s">
        <v>1411</v>
      </c>
      <c r="B802" s="84" t="s">
        <v>1433</v>
      </c>
      <c r="C802" s="84" t="s">
        <v>1434</v>
      </c>
      <c r="D802" s="84">
        <v>391668</v>
      </c>
      <c r="E802" s="84">
        <v>928</v>
      </c>
    </row>
    <row r="803" spans="1:5" x14ac:dyDescent="0.3">
      <c r="A803" s="34" t="s">
        <v>1411</v>
      </c>
      <c r="B803" s="84" t="s">
        <v>1435</v>
      </c>
      <c r="C803" s="84" t="s">
        <v>1436</v>
      </c>
      <c r="D803" s="84">
        <v>391669</v>
      </c>
      <c r="E803" s="84">
        <v>2524</v>
      </c>
    </row>
    <row r="804" spans="1:5" x14ac:dyDescent="0.3">
      <c r="A804" s="34" t="s">
        <v>1411</v>
      </c>
      <c r="B804" s="84" t="s">
        <v>1437</v>
      </c>
      <c r="C804" s="84" t="s">
        <v>1438</v>
      </c>
      <c r="D804" s="84">
        <v>391670</v>
      </c>
      <c r="E804" s="84">
        <v>5441</v>
      </c>
    </row>
    <row r="805" spans="1:5" x14ac:dyDescent="0.3">
      <c r="A805" s="34" t="s">
        <v>1411</v>
      </c>
      <c r="B805" s="84" t="s">
        <v>1404</v>
      </c>
      <c r="C805" s="84" t="s">
        <v>1439</v>
      </c>
      <c r="D805" s="84">
        <v>391671</v>
      </c>
      <c r="E805" s="84">
        <v>2578</v>
      </c>
    </row>
    <row r="806" spans="1:5" x14ac:dyDescent="0.3">
      <c r="A806" s="34" t="s">
        <v>1411</v>
      </c>
      <c r="B806" s="84" t="s">
        <v>1440</v>
      </c>
      <c r="C806" s="84" t="s">
        <v>1441</v>
      </c>
      <c r="D806" s="84">
        <v>391674</v>
      </c>
      <c r="E806" s="84">
        <v>2504</v>
      </c>
    </row>
    <row r="807" spans="1:5" x14ac:dyDescent="0.3">
      <c r="A807" s="34" t="s">
        <v>1411</v>
      </c>
      <c r="B807" s="84" t="s">
        <v>1442</v>
      </c>
      <c r="C807" s="84" t="s">
        <v>1443</v>
      </c>
      <c r="D807" s="84">
        <v>391676</v>
      </c>
      <c r="E807" s="84">
        <v>6049</v>
      </c>
    </row>
    <row r="808" spans="1:5" x14ac:dyDescent="0.3">
      <c r="A808" s="34" t="s">
        <v>1411</v>
      </c>
      <c r="B808" s="84" t="s">
        <v>1413</v>
      </c>
      <c r="C808" s="84" t="s">
        <v>1444</v>
      </c>
      <c r="D808" s="84">
        <v>391677</v>
      </c>
      <c r="E808" s="84">
        <v>6322</v>
      </c>
    </row>
    <row r="809" spans="1:5" x14ac:dyDescent="0.3">
      <c r="A809" s="34" t="s">
        <v>1411</v>
      </c>
      <c r="B809" s="84" t="s">
        <v>1314</v>
      </c>
      <c r="C809" s="84" t="s">
        <v>1445</v>
      </c>
      <c r="D809" s="84">
        <v>391679</v>
      </c>
      <c r="E809" s="84">
        <v>867</v>
      </c>
    </row>
    <row r="810" spans="1:5" x14ac:dyDescent="0.3">
      <c r="A810" s="34" t="s">
        <v>1411</v>
      </c>
      <c r="B810" s="84" t="s">
        <v>1446</v>
      </c>
      <c r="C810" s="84" t="s">
        <v>1447</v>
      </c>
      <c r="D810" s="84">
        <v>391680</v>
      </c>
      <c r="E810" s="84">
        <v>16042</v>
      </c>
    </row>
    <row r="811" spans="1:5" x14ac:dyDescent="0.3">
      <c r="A811" s="34" t="s">
        <v>1411</v>
      </c>
      <c r="B811" s="84" t="s">
        <v>1435</v>
      </c>
      <c r="C811" s="84" t="s">
        <v>1448</v>
      </c>
      <c r="D811" s="84">
        <v>391682</v>
      </c>
      <c r="E811" s="84">
        <v>559</v>
      </c>
    </row>
    <row r="812" spans="1:5" x14ac:dyDescent="0.3">
      <c r="A812" s="34" t="s">
        <v>1411</v>
      </c>
      <c r="B812" s="84" t="s">
        <v>1413</v>
      </c>
      <c r="C812" s="84" t="s">
        <v>1449</v>
      </c>
      <c r="D812" s="84">
        <v>391684</v>
      </c>
      <c r="E812" s="84">
        <v>2349</v>
      </c>
    </row>
    <row r="813" spans="1:5" x14ac:dyDescent="0.3">
      <c r="A813" s="34" t="s">
        <v>1411</v>
      </c>
      <c r="B813" s="84" t="s">
        <v>1450</v>
      </c>
      <c r="C813" s="84" t="s">
        <v>1451</v>
      </c>
      <c r="D813" s="84">
        <v>391685</v>
      </c>
      <c r="E813" s="84">
        <v>4403</v>
      </c>
    </row>
    <row r="814" spans="1:5" x14ac:dyDescent="0.3">
      <c r="A814" s="34" t="s">
        <v>1411</v>
      </c>
      <c r="B814" s="84" t="s">
        <v>1413</v>
      </c>
      <c r="C814" s="84" t="s">
        <v>1452</v>
      </c>
      <c r="D814" s="84">
        <v>391686</v>
      </c>
      <c r="E814" s="84">
        <v>21723</v>
      </c>
    </row>
    <row r="815" spans="1:5" x14ac:dyDescent="0.3">
      <c r="A815" s="34" t="s">
        <v>1411</v>
      </c>
      <c r="B815" s="84" t="s">
        <v>1446</v>
      </c>
      <c r="C815" s="84" t="s">
        <v>1453</v>
      </c>
      <c r="D815" s="84">
        <v>391688</v>
      </c>
      <c r="E815" s="84">
        <v>1284</v>
      </c>
    </row>
    <row r="816" spans="1:5" x14ac:dyDescent="0.3">
      <c r="A816" s="34" t="s">
        <v>1411</v>
      </c>
      <c r="B816" s="84" t="s">
        <v>1454</v>
      </c>
      <c r="C816" s="84" t="s">
        <v>1455</v>
      </c>
      <c r="D816" s="84">
        <v>391689</v>
      </c>
      <c r="E816" s="84">
        <v>4631</v>
      </c>
    </row>
    <row r="817" spans="1:5" x14ac:dyDescent="0.3">
      <c r="A817" s="34" t="s">
        <v>1456</v>
      </c>
      <c r="B817" s="84" t="s">
        <v>1457</v>
      </c>
      <c r="C817" s="84" t="s">
        <v>1458</v>
      </c>
      <c r="D817" s="84">
        <v>401692</v>
      </c>
      <c r="E817" s="84">
        <v>10683</v>
      </c>
    </row>
    <row r="818" spans="1:5" x14ac:dyDescent="0.3">
      <c r="A818" s="34" t="s">
        <v>1456</v>
      </c>
      <c r="B818" s="84" t="s">
        <v>1459</v>
      </c>
      <c r="C818" s="84" t="s">
        <v>1460</v>
      </c>
      <c r="D818" s="84">
        <v>401697</v>
      </c>
      <c r="E818" s="84">
        <v>4294</v>
      </c>
    </row>
    <row r="819" spans="1:5" x14ac:dyDescent="0.3">
      <c r="A819" s="34" t="s">
        <v>1456</v>
      </c>
      <c r="B819" s="84" t="s">
        <v>1461</v>
      </c>
      <c r="C819" s="84" t="s">
        <v>1462</v>
      </c>
      <c r="D819" s="84">
        <v>401698</v>
      </c>
      <c r="E819" s="84">
        <v>4112</v>
      </c>
    </row>
    <row r="820" spans="1:5" x14ac:dyDescent="0.3">
      <c r="A820" s="34" t="s">
        <v>1456</v>
      </c>
      <c r="B820" s="84" t="s">
        <v>1461</v>
      </c>
      <c r="C820" s="84" t="s">
        <v>1463</v>
      </c>
      <c r="D820" s="84">
        <v>401699</v>
      </c>
      <c r="E820" s="84">
        <v>1494</v>
      </c>
    </row>
    <row r="821" spans="1:5" x14ac:dyDescent="0.3">
      <c r="A821" s="34" t="s">
        <v>1456</v>
      </c>
      <c r="B821" s="84" t="s">
        <v>1464</v>
      </c>
      <c r="C821" s="84" t="s">
        <v>1465</v>
      </c>
      <c r="D821" s="84">
        <v>401702</v>
      </c>
      <c r="E821" s="84">
        <v>4786</v>
      </c>
    </row>
    <row r="822" spans="1:5" x14ac:dyDescent="0.3">
      <c r="A822" s="34" t="s">
        <v>1456</v>
      </c>
      <c r="B822" s="84" t="s">
        <v>1466</v>
      </c>
      <c r="C822" s="84" t="s">
        <v>1467</v>
      </c>
      <c r="D822" s="84">
        <v>401704</v>
      </c>
      <c r="E822" s="84">
        <v>2290</v>
      </c>
    </row>
    <row r="823" spans="1:5" x14ac:dyDescent="0.3">
      <c r="A823" s="34" t="s">
        <v>1456</v>
      </c>
      <c r="B823" s="84" t="s">
        <v>1468</v>
      </c>
      <c r="C823" s="84" t="s">
        <v>1469</v>
      </c>
      <c r="D823" s="84">
        <v>401709</v>
      </c>
      <c r="E823" s="84">
        <v>4711</v>
      </c>
    </row>
    <row r="824" spans="1:5" x14ac:dyDescent="0.3">
      <c r="A824" s="34" t="s">
        <v>1456</v>
      </c>
      <c r="B824" s="84" t="s">
        <v>1470</v>
      </c>
      <c r="C824" s="84" t="s">
        <v>1471</v>
      </c>
      <c r="D824" s="84">
        <v>401710</v>
      </c>
      <c r="E824" s="84">
        <v>1175</v>
      </c>
    </row>
    <row r="825" spans="1:5" x14ac:dyDescent="0.3">
      <c r="A825" s="34" t="s">
        <v>1456</v>
      </c>
      <c r="B825" s="84" t="s">
        <v>1472</v>
      </c>
      <c r="C825" s="84" t="s">
        <v>1473</v>
      </c>
      <c r="D825" s="84">
        <v>401712</v>
      </c>
      <c r="E825" s="84">
        <v>8618</v>
      </c>
    </row>
    <row r="826" spans="1:5" x14ac:dyDescent="0.3">
      <c r="A826" s="34" t="s">
        <v>1456</v>
      </c>
      <c r="B826" s="84" t="s">
        <v>1474</v>
      </c>
      <c r="C826" s="84" t="s">
        <v>1475</v>
      </c>
      <c r="D826" s="84">
        <v>401713</v>
      </c>
      <c r="E826" s="84">
        <v>10626</v>
      </c>
    </row>
    <row r="827" spans="1:5" x14ac:dyDescent="0.3">
      <c r="A827" s="34" t="s">
        <v>1456</v>
      </c>
      <c r="B827" s="84" t="s">
        <v>1476</v>
      </c>
      <c r="C827" s="84" t="s">
        <v>1477</v>
      </c>
      <c r="D827" s="84">
        <v>401718</v>
      </c>
      <c r="E827" s="84">
        <v>13009</v>
      </c>
    </row>
    <row r="828" spans="1:5" x14ac:dyDescent="0.3">
      <c r="A828" s="34" t="s">
        <v>1456</v>
      </c>
      <c r="B828" s="84" t="s">
        <v>764</v>
      </c>
      <c r="C828" s="84" t="s">
        <v>1478</v>
      </c>
      <c r="D828" s="84">
        <v>401721</v>
      </c>
      <c r="E828" s="84">
        <v>1074</v>
      </c>
    </row>
    <row r="829" spans="1:5" x14ac:dyDescent="0.3">
      <c r="A829" s="34" t="s">
        <v>1456</v>
      </c>
      <c r="B829" s="84" t="s">
        <v>604</v>
      </c>
      <c r="C829" s="84" t="s">
        <v>1479</v>
      </c>
      <c r="D829" s="84">
        <v>401722</v>
      </c>
      <c r="E829" s="84">
        <v>5131</v>
      </c>
    </row>
    <row r="830" spans="1:5" x14ac:dyDescent="0.3">
      <c r="A830" s="34" t="s">
        <v>1456</v>
      </c>
      <c r="B830" s="84" t="s">
        <v>1480</v>
      </c>
      <c r="C830" s="84" t="s">
        <v>1481</v>
      </c>
      <c r="D830" s="84">
        <v>401724</v>
      </c>
      <c r="E830" s="84">
        <v>7706</v>
      </c>
    </row>
    <row r="831" spans="1:5" x14ac:dyDescent="0.3">
      <c r="A831" s="34" t="s">
        <v>1456</v>
      </c>
      <c r="B831" s="84" t="s">
        <v>604</v>
      </c>
      <c r="C831" s="84" t="s">
        <v>1482</v>
      </c>
      <c r="D831" s="84">
        <v>401726</v>
      </c>
      <c r="E831" s="84">
        <v>9012</v>
      </c>
    </row>
    <row r="832" spans="1:5" x14ac:dyDescent="0.3">
      <c r="A832" s="34" t="s">
        <v>1456</v>
      </c>
      <c r="B832" s="84" t="s">
        <v>329</v>
      </c>
      <c r="C832" s="84" t="s">
        <v>1483</v>
      </c>
      <c r="D832" s="84">
        <v>401729</v>
      </c>
      <c r="E832" s="84">
        <v>6643</v>
      </c>
    </row>
    <row r="833" spans="1:5" x14ac:dyDescent="0.3">
      <c r="A833" s="34" t="s">
        <v>1456</v>
      </c>
      <c r="B833" s="84" t="s">
        <v>1472</v>
      </c>
      <c r="C833" s="84" t="s">
        <v>1484</v>
      </c>
      <c r="D833" s="84">
        <v>401733</v>
      </c>
      <c r="E833" s="84">
        <v>5024</v>
      </c>
    </row>
    <row r="834" spans="1:5" x14ac:dyDescent="0.3">
      <c r="A834" s="34" t="s">
        <v>1456</v>
      </c>
      <c r="B834" s="84" t="s">
        <v>1485</v>
      </c>
      <c r="C834" s="84" t="s">
        <v>1486</v>
      </c>
      <c r="D834" s="84">
        <v>401734</v>
      </c>
      <c r="E834" s="84">
        <v>6089</v>
      </c>
    </row>
    <row r="835" spans="1:5" x14ac:dyDescent="0.3">
      <c r="A835" s="34" t="s">
        <v>1456</v>
      </c>
      <c r="B835" s="84" t="s">
        <v>1487</v>
      </c>
      <c r="C835" s="84" t="s">
        <v>1488</v>
      </c>
      <c r="D835" s="84">
        <v>403031</v>
      </c>
      <c r="E835" s="84">
        <v>260</v>
      </c>
    </row>
    <row r="836" spans="1:5" x14ac:dyDescent="0.3">
      <c r="A836" s="34" t="s">
        <v>1489</v>
      </c>
      <c r="B836" s="84" t="s">
        <v>1490</v>
      </c>
      <c r="C836" s="84" t="s">
        <v>1491</v>
      </c>
      <c r="D836" s="84">
        <v>411746</v>
      </c>
      <c r="E836" s="84">
        <v>4838</v>
      </c>
    </row>
    <row r="837" spans="1:5" x14ac:dyDescent="0.3">
      <c r="A837" s="34" t="s">
        <v>1489</v>
      </c>
      <c r="B837" s="84" t="s">
        <v>1492</v>
      </c>
      <c r="C837" s="84" t="s">
        <v>1493</v>
      </c>
      <c r="D837" s="84">
        <v>411756</v>
      </c>
      <c r="E837" s="84">
        <v>1968</v>
      </c>
    </row>
    <row r="838" spans="1:5" x14ac:dyDescent="0.3">
      <c r="A838" s="34" t="s">
        <v>1489</v>
      </c>
      <c r="B838" s="84" t="s">
        <v>1494</v>
      </c>
      <c r="C838" s="84" t="s">
        <v>1495</v>
      </c>
      <c r="D838" s="84">
        <v>411758</v>
      </c>
      <c r="E838" s="84">
        <v>2330</v>
      </c>
    </row>
    <row r="839" spans="1:5" x14ac:dyDescent="0.3">
      <c r="A839" s="34" t="s">
        <v>1489</v>
      </c>
      <c r="B839" s="84" t="s">
        <v>1496</v>
      </c>
      <c r="C839" s="84" t="s">
        <v>1497</v>
      </c>
      <c r="D839" s="84">
        <v>411761</v>
      </c>
      <c r="E839" s="84">
        <v>1801</v>
      </c>
    </row>
    <row r="840" spans="1:5" x14ac:dyDescent="0.3">
      <c r="A840" s="34" t="s">
        <v>1489</v>
      </c>
      <c r="B840" s="84" t="s">
        <v>1498</v>
      </c>
      <c r="C840" s="84" t="s">
        <v>1499</v>
      </c>
      <c r="D840" s="84">
        <v>411764</v>
      </c>
      <c r="E840" s="84">
        <v>1399</v>
      </c>
    </row>
    <row r="841" spans="1:5" x14ac:dyDescent="0.3">
      <c r="A841" s="34" t="s">
        <v>1489</v>
      </c>
      <c r="B841" s="84" t="s">
        <v>1500</v>
      </c>
      <c r="C841" s="84" t="s">
        <v>1501</v>
      </c>
      <c r="D841" s="84">
        <v>411777</v>
      </c>
      <c r="E841" s="84">
        <v>6755</v>
      </c>
    </row>
    <row r="842" spans="1:5" x14ac:dyDescent="0.3">
      <c r="A842" s="34" t="s">
        <v>1489</v>
      </c>
      <c r="B842" s="84" t="s">
        <v>1502</v>
      </c>
      <c r="C842" s="84" t="s">
        <v>1503</v>
      </c>
      <c r="D842" s="84">
        <v>411778</v>
      </c>
      <c r="E842" s="84">
        <v>780</v>
      </c>
    </row>
    <row r="843" spans="1:5" x14ac:dyDescent="0.3">
      <c r="A843" s="34" t="s">
        <v>1489</v>
      </c>
      <c r="B843" s="84" t="s">
        <v>231</v>
      </c>
      <c r="C843" s="84" t="s">
        <v>1504</v>
      </c>
      <c r="D843" s="84">
        <v>411780</v>
      </c>
      <c r="E843" s="84">
        <v>4452</v>
      </c>
    </row>
    <row r="844" spans="1:5" x14ac:dyDescent="0.3">
      <c r="A844" s="34" t="s">
        <v>1489</v>
      </c>
      <c r="B844" s="84" t="s">
        <v>1505</v>
      </c>
      <c r="C844" s="84" t="s">
        <v>1506</v>
      </c>
      <c r="D844" s="84">
        <v>411781</v>
      </c>
      <c r="E844" s="84">
        <v>1024</v>
      </c>
    </row>
    <row r="845" spans="1:5" x14ac:dyDescent="0.3">
      <c r="A845" s="34" t="s">
        <v>1489</v>
      </c>
      <c r="B845" s="84" t="s">
        <v>1507</v>
      </c>
      <c r="C845" s="84" t="s">
        <v>471</v>
      </c>
      <c r="D845" s="84">
        <v>411782</v>
      </c>
      <c r="E845" s="84">
        <v>2388</v>
      </c>
    </row>
    <row r="846" spans="1:5" x14ac:dyDescent="0.3">
      <c r="A846" s="34" t="s">
        <v>1489</v>
      </c>
      <c r="B846" s="84" t="s">
        <v>231</v>
      </c>
      <c r="C846" s="84" t="s">
        <v>1508</v>
      </c>
      <c r="D846" s="84">
        <v>411785</v>
      </c>
      <c r="E846" s="84">
        <v>3428</v>
      </c>
    </row>
    <row r="847" spans="1:5" x14ac:dyDescent="0.3">
      <c r="A847" s="34" t="s">
        <v>1489</v>
      </c>
      <c r="B847" s="84" t="s">
        <v>1509</v>
      </c>
      <c r="C847" s="84" t="s">
        <v>1510</v>
      </c>
      <c r="D847" s="84">
        <v>411788</v>
      </c>
      <c r="E847" s="84">
        <v>2682</v>
      </c>
    </row>
    <row r="848" spans="1:5" x14ac:dyDescent="0.3">
      <c r="A848" s="34" t="s">
        <v>1489</v>
      </c>
      <c r="B848" s="84" t="s">
        <v>1511</v>
      </c>
      <c r="C848" s="84" t="s">
        <v>1512</v>
      </c>
      <c r="D848" s="84">
        <v>411791</v>
      </c>
      <c r="E848" s="84">
        <v>501</v>
      </c>
    </row>
    <row r="849" spans="1:5" x14ac:dyDescent="0.3">
      <c r="A849" s="34" t="s">
        <v>1489</v>
      </c>
      <c r="B849" s="84" t="s">
        <v>1513</v>
      </c>
      <c r="C849" s="84" t="s">
        <v>1514</v>
      </c>
      <c r="D849" s="84">
        <v>411801</v>
      </c>
      <c r="E849" s="84">
        <v>855</v>
      </c>
    </row>
    <row r="850" spans="1:5" x14ac:dyDescent="0.3">
      <c r="A850" s="34" t="s">
        <v>1489</v>
      </c>
      <c r="B850" s="84" t="s">
        <v>329</v>
      </c>
      <c r="C850" s="84" t="s">
        <v>1515</v>
      </c>
      <c r="D850" s="84">
        <v>411807</v>
      </c>
      <c r="E850" s="84">
        <v>4413</v>
      </c>
    </row>
    <row r="851" spans="1:5" x14ac:dyDescent="0.3">
      <c r="A851" s="34" t="s">
        <v>1489</v>
      </c>
      <c r="B851" s="84" t="s">
        <v>1516</v>
      </c>
      <c r="C851" s="84" t="s">
        <v>1517</v>
      </c>
      <c r="D851" s="84">
        <v>411808</v>
      </c>
      <c r="E851" s="84">
        <v>2712</v>
      </c>
    </row>
    <row r="852" spans="1:5" x14ac:dyDescent="0.3">
      <c r="A852" s="34" t="s">
        <v>1489</v>
      </c>
      <c r="B852" s="84" t="s">
        <v>1518</v>
      </c>
      <c r="C852" s="84" t="s">
        <v>1097</v>
      </c>
      <c r="D852" s="84">
        <v>411809</v>
      </c>
      <c r="E852" s="84">
        <v>508</v>
      </c>
    </row>
    <row r="853" spans="1:5" x14ac:dyDescent="0.3">
      <c r="A853" s="34" t="s">
        <v>1489</v>
      </c>
      <c r="B853" s="84" t="s">
        <v>1519</v>
      </c>
      <c r="C853" s="84" t="s">
        <v>1520</v>
      </c>
      <c r="D853" s="84">
        <v>411814</v>
      </c>
      <c r="E853" s="84">
        <v>2403</v>
      </c>
    </row>
    <row r="854" spans="1:5" x14ac:dyDescent="0.3">
      <c r="A854" s="34" t="s">
        <v>1489</v>
      </c>
      <c r="B854" s="84" t="s">
        <v>1521</v>
      </c>
      <c r="C854" s="84" t="s">
        <v>1522</v>
      </c>
      <c r="D854" s="84">
        <v>411817</v>
      </c>
      <c r="E854" s="84">
        <v>12991</v>
      </c>
    </row>
    <row r="855" spans="1:5" x14ac:dyDescent="0.3">
      <c r="A855" s="34" t="s">
        <v>1489</v>
      </c>
      <c r="B855" s="84" t="s">
        <v>1523</v>
      </c>
      <c r="C855" s="84" t="s">
        <v>1524</v>
      </c>
      <c r="D855" s="84">
        <v>411818</v>
      </c>
      <c r="E855" s="84">
        <v>15180</v>
      </c>
    </row>
    <row r="856" spans="1:5" x14ac:dyDescent="0.3">
      <c r="A856" s="34" t="s">
        <v>1489</v>
      </c>
      <c r="B856" s="84" t="s">
        <v>1525</v>
      </c>
      <c r="C856" s="84" t="s">
        <v>1526</v>
      </c>
      <c r="D856" s="84">
        <v>411820</v>
      </c>
      <c r="E856" s="84">
        <v>2297</v>
      </c>
    </row>
    <row r="857" spans="1:5" x14ac:dyDescent="0.3">
      <c r="A857" s="34" t="s">
        <v>1489</v>
      </c>
      <c r="B857" s="84" t="s">
        <v>1527</v>
      </c>
      <c r="C857" s="84" t="s">
        <v>1528</v>
      </c>
      <c r="D857" s="84">
        <v>411826</v>
      </c>
      <c r="E857" s="84">
        <v>19467</v>
      </c>
    </row>
    <row r="858" spans="1:5" x14ac:dyDescent="0.3">
      <c r="A858" s="34" t="s">
        <v>1489</v>
      </c>
      <c r="B858" s="84" t="s">
        <v>1529</v>
      </c>
      <c r="C858" s="84" t="s">
        <v>1530</v>
      </c>
      <c r="D858" s="84">
        <v>411827</v>
      </c>
      <c r="E858" s="84">
        <v>2987</v>
      </c>
    </row>
    <row r="859" spans="1:5" x14ac:dyDescent="0.3">
      <c r="A859" s="34" t="s">
        <v>1489</v>
      </c>
      <c r="B859" s="84" t="s">
        <v>426</v>
      </c>
      <c r="C859" s="84" t="s">
        <v>1531</v>
      </c>
      <c r="D859" s="84">
        <v>411829</v>
      </c>
      <c r="E859" s="84">
        <v>1070</v>
      </c>
    </row>
    <row r="860" spans="1:5" x14ac:dyDescent="0.3">
      <c r="A860" s="34" t="s">
        <v>1489</v>
      </c>
      <c r="B860" s="84" t="s">
        <v>1532</v>
      </c>
      <c r="C860" s="84" t="s">
        <v>1533</v>
      </c>
      <c r="D860" s="84">
        <v>411831</v>
      </c>
      <c r="E860" s="84">
        <v>2101</v>
      </c>
    </row>
    <row r="861" spans="1:5" x14ac:dyDescent="0.3">
      <c r="A861" s="34" t="s">
        <v>1489</v>
      </c>
      <c r="B861" s="84" t="s">
        <v>1534</v>
      </c>
      <c r="C861" s="84" t="s">
        <v>1535</v>
      </c>
      <c r="D861" s="84">
        <v>411833</v>
      </c>
      <c r="E861" s="84">
        <v>5811</v>
      </c>
    </row>
    <row r="862" spans="1:5" x14ac:dyDescent="0.3">
      <c r="A862" s="34" t="s">
        <v>1489</v>
      </c>
      <c r="B862" s="84" t="s">
        <v>1494</v>
      </c>
      <c r="C862" s="84" t="s">
        <v>1536</v>
      </c>
      <c r="D862" s="84">
        <v>411839</v>
      </c>
      <c r="E862" s="84">
        <v>4252</v>
      </c>
    </row>
    <row r="863" spans="1:5" x14ac:dyDescent="0.3">
      <c r="A863" s="34" t="s">
        <v>1489</v>
      </c>
      <c r="B863" s="84" t="s">
        <v>1537</v>
      </c>
      <c r="C863" s="84" t="s">
        <v>1538</v>
      </c>
      <c r="D863" s="84">
        <v>411840</v>
      </c>
      <c r="E863" s="84">
        <v>10145</v>
      </c>
    </row>
    <row r="864" spans="1:5" x14ac:dyDescent="0.3">
      <c r="A864" s="34" t="s">
        <v>1489</v>
      </c>
      <c r="B864" s="84" t="s">
        <v>1539</v>
      </c>
      <c r="C864" s="84" t="s">
        <v>1540</v>
      </c>
      <c r="D864" s="84">
        <v>411841</v>
      </c>
      <c r="E864" s="84">
        <v>5652</v>
      </c>
    </row>
    <row r="865" spans="1:5" x14ac:dyDescent="0.3">
      <c r="A865" s="34" t="s">
        <v>1489</v>
      </c>
      <c r="B865" s="84" t="s">
        <v>1541</v>
      </c>
      <c r="C865" s="84" t="s">
        <v>1542</v>
      </c>
      <c r="D865" s="84">
        <v>411845</v>
      </c>
      <c r="E865" s="84">
        <v>6039</v>
      </c>
    </row>
    <row r="866" spans="1:5" x14ac:dyDescent="0.3">
      <c r="A866" s="34" t="s">
        <v>1489</v>
      </c>
      <c r="B866" s="84" t="s">
        <v>1543</v>
      </c>
      <c r="C866" s="84" t="s">
        <v>1544</v>
      </c>
      <c r="D866" s="84">
        <v>411847</v>
      </c>
      <c r="E866" s="84">
        <v>2805</v>
      </c>
    </row>
    <row r="867" spans="1:5" x14ac:dyDescent="0.3">
      <c r="A867" s="34" t="s">
        <v>1489</v>
      </c>
      <c r="B867" s="84" t="s">
        <v>1545</v>
      </c>
      <c r="C867" s="84" t="s">
        <v>1546</v>
      </c>
      <c r="D867" s="84">
        <v>411849</v>
      </c>
      <c r="E867" s="84">
        <v>2607</v>
      </c>
    </row>
    <row r="868" spans="1:5" x14ac:dyDescent="0.3">
      <c r="A868" s="34" t="s">
        <v>1489</v>
      </c>
      <c r="B868" s="84" t="s">
        <v>336</v>
      </c>
      <c r="C868" s="84" t="s">
        <v>1547</v>
      </c>
      <c r="D868" s="84">
        <v>411852</v>
      </c>
      <c r="E868" s="84">
        <v>276</v>
      </c>
    </row>
    <row r="869" spans="1:5" x14ac:dyDescent="0.3">
      <c r="A869" s="34" t="s">
        <v>1489</v>
      </c>
      <c r="B869" s="84" t="s">
        <v>1548</v>
      </c>
      <c r="C869" s="84" t="s">
        <v>1549</v>
      </c>
      <c r="D869" s="84">
        <v>412030</v>
      </c>
      <c r="E869" s="84">
        <v>1977</v>
      </c>
    </row>
    <row r="870" spans="1:5" x14ac:dyDescent="0.3">
      <c r="A870" s="34" t="s">
        <v>1550</v>
      </c>
      <c r="B870" s="84" t="s">
        <v>1551</v>
      </c>
      <c r="C870" s="84" t="s">
        <v>1552</v>
      </c>
      <c r="D870" s="84">
        <v>420463</v>
      </c>
      <c r="E870" s="84">
        <v>3934</v>
      </c>
    </row>
    <row r="871" spans="1:5" x14ac:dyDescent="0.3">
      <c r="A871" s="34" t="s">
        <v>1550</v>
      </c>
      <c r="B871" s="84" t="s">
        <v>1055</v>
      </c>
      <c r="C871" s="84" t="s">
        <v>1553</v>
      </c>
      <c r="D871" s="84">
        <v>421206</v>
      </c>
      <c r="E871" s="84">
        <v>1279</v>
      </c>
    </row>
    <row r="872" spans="1:5" x14ac:dyDescent="0.3">
      <c r="A872" s="34" t="s">
        <v>1550</v>
      </c>
      <c r="B872" s="84" t="s">
        <v>1523</v>
      </c>
      <c r="C872" s="84" t="s">
        <v>1554</v>
      </c>
      <c r="D872" s="84">
        <v>421759</v>
      </c>
      <c r="E872" s="84">
        <v>3139</v>
      </c>
    </row>
    <row r="873" spans="1:5" x14ac:dyDescent="0.3">
      <c r="A873" s="34" t="s">
        <v>1550</v>
      </c>
      <c r="B873" s="84" t="s">
        <v>329</v>
      </c>
      <c r="C873" s="84" t="s">
        <v>1555</v>
      </c>
      <c r="D873" s="84">
        <v>421807</v>
      </c>
      <c r="E873" s="84">
        <v>894</v>
      </c>
    </row>
    <row r="874" spans="1:5" x14ac:dyDescent="0.3">
      <c r="A874" s="34" t="s">
        <v>1550</v>
      </c>
      <c r="B874" s="84" t="s">
        <v>1556</v>
      </c>
      <c r="C874" s="84" t="s">
        <v>1557</v>
      </c>
      <c r="D874" s="84">
        <v>421860</v>
      </c>
      <c r="E874" s="84">
        <v>400</v>
      </c>
    </row>
    <row r="875" spans="1:5" x14ac:dyDescent="0.3">
      <c r="A875" s="34" t="s">
        <v>1550</v>
      </c>
      <c r="B875" s="84" t="s">
        <v>1558</v>
      </c>
      <c r="C875" s="84" t="s">
        <v>1559</v>
      </c>
      <c r="D875" s="84">
        <v>421864</v>
      </c>
      <c r="E875" s="84">
        <v>9585</v>
      </c>
    </row>
    <row r="876" spans="1:5" x14ac:dyDescent="0.3">
      <c r="A876" s="34" t="s">
        <v>1550</v>
      </c>
      <c r="B876" s="84" t="s">
        <v>1560</v>
      </c>
      <c r="C876" s="84" t="s">
        <v>1561</v>
      </c>
      <c r="D876" s="84">
        <v>421865</v>
      </c>
      <c r="E876" s="84">
        <v>4311</v>
      </c>
    </row>
    <row r="877" spans="1:5" x14ac:dyDescent="0.3">
      <c r="A877" s="34" t="s">
        <v>1550</v>
      </c>
      <c r="B877" s="84" t="s">
        <v>1562</v>
      </c>
      <c r="C877" s="84" t="s">
        <v>1563</v>
      </c>
      <c r="D877" s="84">
        <v>421866</v>
      </c>
      <c r="E877" s="84">
        <v>3135</v>
      </c>
    </row>
    <row r="878" spans="1:5" x14ac:dyDescent="0.3">
      <c r="A878" s="34" t="s">
        <v>1550</v>
      </c>
      <c r="B878" s="84" t="s">
        <v>1564</v>
      </c>
      <c r="C878" s="84" t="s">
        <v>1565</v>
      </c>
      <c r="D878" s="84">
        <v>421874</v>
      </c>
      <c r="E878" s="84">
        <v>2267</v>
      </c>
    </row>
    <row r="879" spans="1:5" x14ac:dyDescent="0.3">
      <c r="A879" s="34" t="s">
        <v>1550</v>
      </c>
      <c r="B879" s="84" t="s">
        <v>1566</v>
      </c>
      <c r="C879" s="84" t="s">
        <v>1567</v>
      </c>
      <c r="D879" s="84">
        <v>421876</v>
      </c>
      <c r="E879" s="84">
        <v>215</v>
      </c>
    </row>
    <row r="880" spans="1:5" x14ac:dyDescent="0.3">
      <c r="A880" s="34" t="s">
        <v>1550</v>
      </c>
      <c r="B880" s="84" t="s">
        <v>1568</v>
      </c>
      <c r="C880" s="84" t="s">
        <v>1569</v>
      </c>
      <c r="D880" s="84">
        <v>421882</v>
      </c>
      <c r="E880" s="84">
        <v>17571</v>
      </c>
    </row>
    <row r="881" spans="1:5" x14ac:dyDescent="0.3">
      <c r="A881" s="34" t="s">
        <v>1550</v>
      </c>
      <c r="B881" s="84" t="s">
        <v>1562</v>
      </c>
      <c r="C881" s="84" t="s">
        <v>1570</v>
      </c>
      <c r="D881" s="84">
        <v>421886</v>
      </c>
      <c r="E881" s="84">
        <v>2474</v>
      </c>
    </row>
    <row r="882" spans="1:5" x14ac:dyDescent="0.3">
      <c r="A882" s="34" t="s">
        <v>1550</v>
      </c>
      <c r="B882" s="84" t="s">
        <v>1571</v>
      </c>
      <c r="C882" s="84" t="s">
        <v>1572</v>
      </c>
      <c r="D882" s="84">
        <v>421887</v>
      </c>
      <c r="E882" s="84">
        <v>3855</v>
      </c>
    </row>
    <row r="883" spans="1:5" x14ac:dyDescent="0.3">
      <c r="A883" s="34" t="s">
        <v>1550</v>
      </c>
      <c r="B883" s="84" t="s">
        <v>1208</v>
      </c>
      <c r="C883" s="84" t="s">
        <v>1573</v>
      </c>
      <c r="D883" s="84">
        <v>421888</v>
      </c>
      <c r="E883" s="84">
        <v>17042</v>
      </c>
    </row>
    <row r="884" spans="1:5" x14ac:dyDescent="0.3">
      <c r="A884" s="34" t="s">
        <v>1550</v>
      </c>
      <c r="B884" s="84" t="s">
        <v>1574</v>
      </c>
      <c r="C884" s="84" t="s">
        <v>1575</v>
      </c>
      <c r="D884" s="84">
        <v>421890</v>
      </c>
      <c r="E884" s="84">
        <v>4820</v>
      </c>
    </row>
    <row r="885" spans="1:5" x14ac:dyDescent="0.3">
      <c r="A885" s="34" t="s">
        <v>1550</v>
      </c>
      <c r="B885" s="84" t="s">
        <v>329</v>
      </c>
      <c r="C885" s="84" t="s">
        <v>1576</v>
      </c>
      <c r="D885" s="84">
        <v>421893</v>
      </c>
      <c r="E885" s="84">
        <v>756</v>
      </c>
    </row>
    <row r="886" spans="1:5" x14ac:dyDescent="0.3">
      <c r="A886" s="34" t="s">
        <v>1550</v>
      </c>
      <c r="B886" s="84" t="s">
        <v>549</v>
      </c>
      <c r="C886" s="84" t="s">
        <v>1577</v>
      </c>
      <c r="D886" s="84">
        <v>421900</v>
      </c>
      <c r="E886" s="84">
        <v>1870</v>
      </c>
    </row>
    <row r="887" spans="1:5" x14ac:dyDescent="0.3">
      <c r="A887" s="34" t="s">
        <v>1550</v>
      </c>
      <c r="B887" s="84" t="s">
        <v>1578</v>
      </c>
      <c r="C887" s="84" t="s">
        <v>1579</v>
      </c>
      <c r="D887" s="84">
        <v>421901</v>
      </c>
      <c r="E887" s="84">
        <v>6591</v>
      </c>
    </row>
    <row r="888" spans="1:5" x14ac:dyDescent="0.3">
      <c r="A888" s="34" t="s">
        <v>1550</v>
      </c>
      <c r="B888" s="84" t="s">
        <v>1580</v>
      </c>
      <c r="C888" s="84" t="s">
        <v>1581</v>
      </c>
      <c r="D888" s="84">
        <v>421908</v>
      </c>
      <c r="E888" s="84">
        <v>2106</v>
      </c>
    </row>
    <row r="889" spans="1:5" x14ac:dyDescent="0.3">
      <c r="A889" s="34" t="s">
        <v>1550</v>
      </c>
      <c r="B889" s="84" t="s">
        <v>1582</v>
      </c>
      <c r="C889" s="84" t="s">
        <v>1583</v>
      </c>
      <c r="D889" s="84">
        <v>421912</v>
      </c>
      <c r="E889" s="84">
        <v>3992</v>
      </c>
    </row>
    <row r="890" spans="1:5" x14ac:dyDescent="0.3">
      <c r="A890" s="34" t="s">
        <v>1550</v>
      </c>
      <c r="B890" s="84" t="s">
        <v>1584</v>
      </c>
      <c r="C890" s="84" t="s">
        <v>1585</v>
      </c>
      <c r="D890" s="84">
        <v>421914</v>
      </c>
      <c r="E890" s="84">
        <v>5475</v>
      </c>
    </row>
    <row r="891" spans="1:5" x14ac:dyDescent="0.3">
      <c r="A891" s="34" t="s">
        <v>1550</v>
      </c>
      <c r="B891" s="84" t="s">
        <v>215</v>
      </c>
      <c r="C891" s="84" t="s">
        <v>1586</v>
      </c>
      <c r="D891" s="84">
        <v>421917</v>
      </c>
      <c r="E891" s="84">
        <v>4806</v>
      </c>
    </row>
    <row r="892" spans="1:5" x14ac:dyDescent="0.3">
      <c r="A892" s="34" t="s">
        <v>1550</v>
      </c>
      <c r="B892" s="84" t="s">
        <v>336</v>
      </c>
      <c r="C892" s="84" t="s">
        <v>1587</v>
      </c>
      <c r="D892" s="84">
        <v>421920</v>
      </c>
      <c r="E892" s="84">
        <v>1377</v>
      </c>
    </row>
    <row r="893" spans="1:5" x14ac:dyDescent="0.3">
      <c r="A893" s="34" t="s">
        <v>1550</v>
      </c>
      <c r="B893" s="84" t="s">
        <v>1588</v>
      </c>
      <c r="C893" s="84" t="s">
        <v>1589</v>
      </c>
      <c r="D893" s="84">
        <v>421927</v>
      </c>
      <c r="E893" s="84">
        <v>481</v>
      </c>
    </row>
    <row r="894" spans="1:5" x14ac:dyDescent="0.3">
      <c r="A894" s="34" t="s">
        <v>1550</v>
      </c>
      <c r="B894" s="84" t="s">
        <v>1588</v>
      </c>
      <c r="C894" s="84" t="s">
        <v>1590</v>
      </c>
      <c r="D894" s="84">
        <v>421928</v>
      </c>
      <c r="E894" s="84">
        <v>1109</v>
      </c>
    </row>
    <row r="895" spans="1:5" x14ac:dyDescent="0.3">
      <c r="A895" s="34" t="s">
        <v>1550</v>
      </c>
      <c r="B895" s="84" t="s">
        <v>549</v>
      </c>
      <c r="C895" s="84" t="s">
        <v>1591</v>
      </c>
      <c r="D895" s="84">
        <v>421929</v>
      </c>
      <c r="E895" s="84">
        <v>708</v>
      </c>
    </row>
    <row r="896" spans="1:5" x14ac:dyDescent="0.3">
      <c r="A896" s="34" t="s">
        <v>1550</v>
      </c>
      <c r="B896" s="84" t="s">
        <v>1592</v>
      </c>
      <c r="C896" s="84" t="s">
        <v>1593</v>
      </c>
      <c r="D896" s="84">
        <v>421931</v>
      </c>
      <c r="E896" s="84">
        <v>9353</v>
      </c>
    </row>
    <row r="897" spans="1:5" x14ac:dyDescent="0.3">
      <c r="A897" s="34" t="s">
        <v>1550</v>
      </c>
      <c r="B897" s="84" t="s">
        <v>1208</v>
      </c>
      <c r="C897" s="84" t="s">
        <v>1594</v>
      </c>
      <c r="D897" s="84">
        <v>421932</v>
      </c>
      <c r="E897" s="84">
        <v>1827</v>
      </c>
    </row>
    <row r="898" spans="1:5" x14ac:dyDescent="0.3">
      <c r="A898" s="34" t="s">
        <v>1550</v>
      </c>
      <c r="B898" s="84" t="s">
        <v>1588</v>
      </c>
      <c r="C898" s="84" t="s">
        <v>1595</v>
      </c>
      <c r="D898" s="84">
        <v>421934</v>
      </c>
      <c r="E898" s="84">
        <v>747</v>
      </c>
    </row>
    <row r="899" spans="1:5" x14ac:dyDescent="0.3">
      <c r="A899" s="34" t="s">
        <v>1550</v>
      </c>
      <c r="B899" s="84" t="s">
        <v>1596</v>
      </c>
      <c r="C899" s="84" t="s">
        <v>1597</v>
      </c>
      <c r="D899" s="84">
        <v>421935</v>
      </c>
      <c r="E899" s="84">
        <v>1253</v>
      </c>
    </row>
    <row r="900" spans="1:5" x14ac:dyDescent="0.3">
      <c r="A900" s="34" t="s">
        <v>1550</v>
      </c>
      <c r="B900" s="84" t="s">
        <v>1598</v>
      </c>
      <c r="C900" s="84" t="s">
        <v>1599</v>
      </c>
      <c r="D900" s="84">
        <v>421936</v>
      </c>
      <c r="E900" s="84">
        <v>595</v>
      </c>
    </row>
    <row r="901" spans="1:5" x14ac:dyDescent="0.3">
      <c r="A901" s="34" t="s">
        <v>1550</v>
      </c>
      <c r="B901" s="84" t="s">
        <v>1600</v>
      </c>
      <c r="C901" s="84" t="s">
        <v>1601</v>
      </c>
      <c r="D901" s="84">
        <v>421942</v>
      </c>
      <c r="E901" s="84">
        <v>1627</v>
      </c>
    </row>
    <row r="902" spans="1:5" x14ac:dyDescent="0.3">
      <c r="A902" s="34" t="s">
        <v>1550</v>
      </c>
      <c r="B902" s="84" t="s">
        <v>1562</v>
      </c>
      <c r="C902" s="84" t="s">
        <v>1602</v>
      </c>
      <c r="D902" s="84">
        <v>421945</v>
      </c>
      <c r="E902" s="84">
        <v>3723</v>
      </c>
    </row>
    <row r="903" spans="1:5" x14ac:dyDescent="0.3">
      <c r="A903" s="34" t="s">
        <v>1550</v>
      </c>
      <c r="B903" s="84" t="s">
        <v>1603</v>
      </c>
      <c r="C903" s="84" t="s">
        <v>1604</v>
      </c>
      <c r="D903" s="84">
        <v>421949</v>
      </c>
      <c r="E903" s="84">
        <v>5126</v>
      </c>
    </row>
    <row r="904" spans="1:5" x14ac:dyDescent="0.3">
      <c r="A904" s="34" t="s">
        <v>1550</v>
      </c>
      <c r="B904" s="84" t="s">
        <v>1588</v>
      </c>
      <c r="C904" s="84" t="s">
        <v>1605</v>
      </c>
      <c r="D904" s="84">
        <v>421951</v>
      </c>
      <c r="E904" s="84">
        <v>1951</v>
      </c>
    </row>
    <row r="905" spans="1:5" x14ac:dyDescent="0.3">
      <c r="A905" s="34" t="s">
        <v>1606</v>
      </c>
      <c r="B905" s="84" t="s">
        <v>1466</v>
      </c>
      <c r="C905" s="84" t="s">
        <v>1607</v>
      </c>
      <c r="D905" s="84">
        <v>431704</v>
      </c>
      <c r="E905" s="84">
        <v>1774</v>
      </c>
    </row>
    <row r="906" spans="1:5" x14ac:dyDescent="0.3">
      <c r="A906" s="34" t="s">
        <v>1606</v>
      </c>
      <c r="B906" s="84" t="s">
        <v>1509</v>
      </c>
      <c r="C906" s="84" t="s">
        <v>1608</v>
      </c>
      <c r="D906" s="84">
        <v>431788</v>
      </c>
      <c r="E906" s="84">
        <v>1471</v>
      </c>
    </row>
    <row r="907" spans="1:5" x14ac:dyDescent="0.3">
      <c r="A907" s="34" t="s">
        <v>1606</v>
      </c>
      <c r="B907" s="84" t="s">
        <v>1532</v>
      </c>
      <c r="C907" s="84" t="s">
        <v>1609</v>
      </c>
      <c r="D907" s="84">
        <v>431831</v>
      </c>
      <c r="E907" s="84">
        <v>332</v>
      </c>
    </row>
    <row r="908" spans="1:5" x14ac:dyDescent="0.3">
      <c r="A908" s="34" t="s">
        <v>1606</v>
      </c>
      <c r="B908" s="84" t="s">
        <v>1610</v>
      </c>
      <c r="C908" s="84" t="s">
        <v>1611</v>
      </c>
      <c r="D908" s="84">
        <v>431966</v>
      </c>
      <c r="E908" s="84">
        <v>1975</v>
      </c>
    </row>
    <row r="909" spans="1:5" x14ac:dyDescent="0.3">
      <c r="A909" s="34" t="s">
        <v>1606</v>
      </c>
      <c r="B909" s="84" t="s">
        <v>1612</v>
      </c>
      <c r="C909" s="84" t="s">
        <v>1613</v>
      </c>
      <c r="D909" s="84">
        <v>431968</v>
      </c>
      <c r="E909" s="84">
        <v>2291</v>
      </c>
    </row>
    <row r="910" spans="1:5" x14ac:dyDescent="0.3">
      <c r="A910" s="34" t="s">
        <v>1606</v>
      </c>
      <c r="B910" s="84" t="s">
        <v>1614</v>
      </c>
      <c r="C910" s="84" t="s">
        <v>1615</v>
      </c>
      <c r="D910" s="84">
        <v>431969</v>
      </c>
      <c r="E910" s="84">
        <v>13272</v>
      </c>
    </row>
    <row r="911" spans="1:5" x14ac:dyDescent="0.3">
      <c r="A911" s="34" t="s">
        <v>1606</v>
      </c>
      <c r="B911" s="84" t="s">
        <v>1616</v>
      </c>
      <c r="C911" s="84" t="s">
        <v>1617</v>
      </c>
      <c r="D911" s="84">
        <v>431974</v>
      </c>
      <c r="E911" s="84">
        <v>2045</v>
      </c>
    </row>
    <row r="912" spans="1:5" x14ac:dyDescent="0.3">
      <c r="A912" s="34" t="s">
        <v>1606</v>
      </c>
      <c r="B912" s="84" t="s">
        <v>1618</v>
      </c>
      <c r="C912" s="84" t="s">
        <v>1619</v>
      </c>
      <c r="D912" s="84">
        <v>431976</v>
      </c>
      <c r="E912" s="84">
        <v>1843</v>
      </c>
    </row>
    <row r="913" spans="1:5" x14ac:dyDescent="0.3">
      <c r="A913" s="34" t="s">
        <v>1606</v>
      </c>
      <c r="B913" s="84" t="s">
        <v>1620</v>
      </c>
      <c r="C913" s="84" t="s">
        <v>1621</v>
      </c>
      <c r="D913" s="84">
        <v>431977</v>
      </c>
      <c r="E913" s="84">
        <v>3260</v>
      </c>
    </row>
    <row r="914" spans="1:5" x14ac:dyDescent="0.3">
      <c r="A914" s="34" t="s">
        <v>1606</v>
      </c>
      <c r="B914" s="84" t="s">
        <v>1622</v>
      </c>
      <c r="C914" s="84" t="s">
        <v>1623</v>
      </c>
      <c r="D914" s="84">
        <v>431979</v>
      </c>
      <c r="E914" s="84">
        <v>8362</v>
      </c>
    </row>
    <row r="915" spans="1:5" x14ac:dyDescent="0.3">
      <c r="A915" s="34" t="s">
        <v>1606</v>
      </c>
      <c r="B915" s="84" t="s">
        <v>1624</v>
      </c>
      <c r="C915" s="84" t="s">
        <v>1625</v>
      </c>
      <c r="D915" s="84">
        <v>431980</v>
      </c>
      <c r="E915" s="84">
        <v>10910</v>
      </c>
    </row>
    <row r="916" spans="1:5" x14ac:dyDescent="0.3">
      <c r="A916" s="34" t="s">
        <v>1606</v>
      </c>
      <c r="B916" s="84" t="s">
        <v>1626</v>
      </c>
      <c r="C916" s="84" t="s">
        <v>1627</v>
      </c>
      <c r="D916" s="84">
        <v>431982</v>
      </c>
      <c r="E916" s="84">
        <v>9268</v>
      </c>
    </row>
    <row r="917" spans="1:5" x14ac:dyDescent="0.3">
      <c r="A917" s="34" t="s">
        <v>1606</v>
      </c>
      <c r="B917" s="84" t="s">
        <v>209</v>
      </c>
      <c r="C917" s="84" t="s">
        <v>1628</v>
      </c>
      <c r="D917" s="84">
        <v>431984</v>
      </c>
      <c r="E917" s="84">
        <v>23173</v>
      </c>
    </row>
    <row r="918" spans="1:5" x14ac:dyDescent="0.3">
      <c r="A918" s="34" t="s">
        <v>1606</v>
      </c>
      <c r="B918" s="84" t="s">
        <v>1629</v>
      </c>
      <c r="C918" s="84" t="s">
        <v>1630</v>
      </c>
      <c r="D918" s="84">
        <v>431985</v>
      </c>
      <c r="E918" s="84">
        <v>13449</v>
      </c>
    </row>
    <row r="919" spans="1:5" x14ac:dyDescent="0.3">
      <c r="A919" s="34" t="s">
        <v>1606</v>
      </c>
      <c r="B919" s="84" t="s">
        <v>1631</v>
      </c>
      <c r="C919" s="84" t="s">
        <v>1632</v>
      </c>
      <c r="D919" s="84">
        <v>431988</v>
      </c>
      <c r="E919" s="84">
        <v>4586</v>
      </c>
    </row>
    <row r="920" spans="1:5" x14ac:dyDescent="0.3">
      <c r="A920" s="34" t="s">
        <v>1606</v>
      </c>
      <c r="B920" s="84" t="s">
        <v>1633</v>
      </c>
      <c r="C920" s="84" t="s">
        <v>1634</v>
      </c>
      <c r="D920" s="84">
        <v>431994</v>
      </c>
      <c r="E920" s="84">
        <v>5439</v>
      </c>
    </row>
    <row r="921" spans="1:5" x14ac:dyDescent="0.3">
      <c r="A921" s="34" t="s">
        <v>1606</v>
      </c>
      <c r="B921" s="84" t="s">
        <v>1635</v>
      </c>
      <c r="C921" s="84" t="s">
        <v>1636</v>
      </c>
      <c r="D921" s="84">
        <v>431995</v>
      </c>
      <c r="E921" s="84">
        <v>4168</v>
      </c>
    </row>
    <row r="922" spans="1:5" x14ac:dyDescent="0.3">
      <c r="A922" s="34" t="s">
        <v>1606</v>
      </c>
      <c r="B922" s="84" t="s">
        <v>1631</v>
      </c>
      <c r="C922" s="84" t="s">
        <v>1637</v>
      </c>
      <c r="D922" s="84">
        <v>432006</v>
      </c>
      <c r="E922" s="84">
        <v>10421</v>
      </c>
    </row>
    <row r="923" spans="1:5" x14ac:dyDescent="0.3">
      <c r="A923" s="34" t="s">
        <v>1606</v>
      </c>
      <c r="B923" s="84" t="s">
        <v>1638</v>
      </c>
      <c r="C923" s="84" t="s">
        <v>1639</v>
      </c>
      <c r="D923" s="84">
        <v>432008</v>
      </c>
      <c r="E923" s="84">
        <v>857</v>
      </c>
    </row>
    <row r="924" spans="1:5" x14ac:dyDescent="0.3">
      <c r="A924" s="34" t="s">
        <v>1606</v>
      </c>
      <c r="B924" s="84" t="s">
        <v>209</v>
      </c>
      <c r="C924" s="84" t="s">
        <v>1640</v>
      </c>
      <c r="D924" s="84">
        <v>432010</v>
      </c>
      <c r="E924" s="84">
        <v>1885</v>
      </c>
    </row>
    <row r="925" spans="1:5" x14ac:dyDescent="0.3">
      <c r="A925" s="34" t="s">
        <v>1606</v>
      </c>
      <c r="B925" s="84" t="s">
        <v>1641</v>
      </c>
      <c r="C925" s="84" t="s">
        <v>1642</v>
      </c>
      <c r="D925" s="84">
        <v>432013</v>
      </c>
      <c r="E925" s="84">
        <v>2651</v>
      </c>
    </row>
    <row r="926" spans="1:5" x14ac:dyDescent="0.3">
      <c r="A926" s="34" t="s">
        <v>1606</v>
      </c>
      <c r="B926" s="84" t="s">
        <v>1643</v>
      </c>
      <c r="C926" s="84" t="s">
        <v>1644</v>
      </c>
      <c r="D926" s="84">
        <v>432014</v>
      </c>
      <c r="E926" s="84">
        <v>4966</v>
      </c>
    </row>
    <row r="927" spans="1:5" x14ac:dyDescent="0.3">
      <c r="A927" s="34" t="s">
        <v>1606</v>
      </c>
      <c r="B927" s="84" t="s">
        <v>1645</v>
      </c>
      <c r="C927" s="84" t="s">
        <v>1646</v>
      </c>
      <c r="D927" s="84">
        <v>432016</v>
      </c>
      <c r="E927" s="84">
        <v>16218</v>
      </c>
    </row>
    <row r="928" spans="1:5" x14ac:dyDescent="0.3">
      <c r="A928" s="34" t="s">
        <v>1606</v>
      </c>
      <c r="B928" s="84" t="s">
        <v>1647</v>
      </c>
      <c r="C928" s="84" t="s">
        <v>1648</v>
      </c>
      <c r="D928" s="84">
        <v>432017</v>
      </c>
      <c r="E928" s="84">
        <v>7355</v>
      </c>
    </row>
    <row r="929" spans="1:5" x14ac:dyDescent="0.3">
      <c r="A929" s="34" t="s">
        <v>1606</v>
      </c>
      <c r="B929" s="84" t="s">
        <v>1649</v>
      </c>
      <c r="C929" s="84" t="s">
        <v>1650</v>
      </c>
      <c r="D929" s="84">
        <v>432018</v>
      </c>
      <c r="E929" s="84">
        <v>61922</v>
      </c>
    </row>
    <row r="930" spans="1:5" x14ac:dyDescent="0.3">
      <c r="A930" s="34" t="s">
        <v>1606</v>
      </c>
      <c r="B930" s="84" t="s">
        <v>1626</v>
      </c>
      <c r="C930" s="84" t="s">
        <v>1651</v>
      </c>
      <c r="D930" s="84">
        <v>432020</v>
      </c>
      <c r="E930" s="84">
        <v>3512</v>
      </c>
    </row>
    <row r="931" spans="1:5" x14ac:dyDescent="0.3">
      <c r="A931" s="34" t="s">
        <v>1606</v>
      </c>
      <c r="B931" s="84" t="s">
        <v>1652</v>
      </c>
      <c r="C931" s="84" t="s">
        <v>1653</v>
      </c>
      <c r="D931" s="84">
        <v>432022</v>
      </c>
      <c r="E931" s="84">
        <v>9929</v>
      </c>
    </row>
    <row r="932" spans="1:5" x14ac:dyDescent="0.3">
      <c r="A932" s="34" t="s">
        <v>1606</v>
      </c>
      <c r="B932" s="84" t="s">
        <v>1654</v>
      </c>
      <c r="C932" s="84" t="s">
        <v>1655</v>
      </c>
      <c r="D932" s="84">
        <v>432023</v>
      </c>
      <c r="E932" s="84">
        <v>1184</v>
      </c>
    </row>
    <row r="933" spans="1:5" x14ac:dyDescent="0.3">
      <c r="A933" s="34" t="s">
        <v>1606</v>
      </c>
      <c r="B933" s="84" t="s">
        <v>1656</v>
      </c>
      <c r="C933" s="84" t="s">
        <v>1657</v>
      </c>
      <c r="D933" s="84">
        <v>432025</v>
      </c>
      <c r="E933" s="84">
        <v>946</v>
      </c>
    </row>
    <row r="934" spans="1:5" x14ac:dyDescent="0.3">
      <c r="A934" s="34" t="s">
        <v>1606</v>
      </c>
      <c r="B934" s="84" t="s">
        <v>1658</v>
      </c>
      <c r="C934" s="84" t="s">
        <v>1659</v>
      </c>
      <c r="D934" s="84">
        <v>432029</v>
      </c>
      <c r="E934" s="84">
        <v>368</v>
      </c>
    </row>
    <row r="935" spans="1:5" x14ac:dyDescent="0.3">
      <c r="A935" s="34" t="s">
        <v>1606</v>
      </c>
      <c r="B935" s="84" t="s">
        <v>1548</v>
      </c>
      <c r="C935" s="84" t="s">
        <v>1549</v>
      </c>
      <c r="D935" s="84">
        <v>432030</v>
      </c>
      <c r="E935" s="84">
        <v>2935</v>
      </c>
    </row>
    <row r="936" spans="1:5" x14ac:dyDescent="0.3">
      <c r="A936" s="34" t="s">
        <v>1606</v>
      </c>
      <c r="B936" s="84" t="s">
        <v>1660</v>
      </c>
      <c r="C936" s="84" t="s">
        <v>1661</v>
      </c>
      <c r="D936" s="84">
        <v>432032</v>
      </c>
      <c r="E936" s="84">
        <v>2470</v>
      </c>
    </row>
    <row r="937" spans="1:5" x14ac:dyDescent="0.3">
      <c r="A937" s="34" t="s">
        <v>1606</v>
      </c>
      <c r="B937" s="84" t="s">
        <v>1461</v>
      </c>
      <c r="C937" s="84" t="s">
        <v>1662</v>
      </c>
      <c r="D937" s="84">
        <v>432034</v>
      </c>
      <c r="E937" s="84">
        <v>1007</v>
      </c>
    </row>
    <row r="938" spans="1:5" x14ac:dyDescent="0.3">
      <c r="A938" s="34" t="s">
        <v>1606</v>
      </c>
      <c r="B938" s="84" t="s">
        <v>1663</v>
      </c>
      <c r="C938" s="84" t="s">
        <v>1664</v>
      </c>
      <c r="D938" s="84">
        <v>432141</v>
      </c>
      <c r="E938" s="84">
        <v>792</v>
      </c>
    </row>
    <row r="939" spans="1:5" x14ac:dyDescent="0.3">
      <c r="A939" s="34" t="s">
        <v>1665</v>
      </c>
      <c r="B939" s="84" t="s">
        <v>549</v>
      </c>
      <c r="C939" s="84" t="s">
        <v>1666</v>
      </c>
      <c r="D939" s="84">
        <v>440425</v>
      </c>
      <c r="E939" s="84">
        <v>969</v>
      </c>
    </row>
    <row r="940" spans="1:5" x14ac:dyDescent="0.3">
      <c r="A940" s="34" t="s">
        <v>1665</v>
      </c>
      <c r="B940" s="84" t="s">
        <v>1667</v>
      </c>
      <c r="C940" s="84" t="s">
        <v>1668</v>
      </c>
      <c r="D940" s="84">
        <v>442038</v>
      </c>
      <c r="E940" s="84">
        <v>1615</v>
      </c>
    </row>
    <row r="941" spans="1:5" x14ac:dyDescent="0.3">
      <c r="A941" s="34" t="s">
        <v>1665</v>
      </c>
      <c r="B941" s="84" t="s">
        <v>1669</v>
      </c>
      <c r="C941" s="84" t="s">
        <v>1670</v>
      </c>
      <c r="D941" s="84">
        <v>442039</v>
      </c>
      <c r="E941" s="84">
        <v>6356</v>
      </c>
    </row>
    <row r="942" spans="1:5" x14ac:dyDescent="0.3">
      <c r="A942" s="34" t="s">
        <v>1665</v>
      </c>
      <c r="B942" s="84" t="s">
        <v>1671</v>
      </c>
      <c r="C942" s="84" t="s">
        <v>1672</v>
      </c>
      <c r="D942" s="84">
        <v>442040</v>
      </c>
      <c r="E942" s="84">
        <v>7114</v>
      </c>
    </row>
    <row r="943" spans="1:5" x14ac:dyDescent="0.3">
      <c r="A943" s="34" t="s">
        <v>1665</v>
      </c>
      <c r="B943" s="84" t="s">
        <v>1673</v>
      </c>
      <c r="C943" s="84" t="s">
        <v>1674</v>
      </c>
      <c r="D943" s="84">
        <v>442041</v>
      </c>
      <c r="E943" s="84">
        <v>6092</v>
      </c>
    </row>
    <row r="944" spans="1:5" x14ac:dyDescent="0.3">
      <c r="A944" s="34" t="s">
        <v>1665</v>
      </c>
      <c r="B944" s="84" t="s">
        <v>1641</v>
      </c>
      <c r="C944" s="84" t="s">
        <v>1675</v>
      </c>
      <c r="D944" s="84">
        <v>442043</v>
      </c>
      <c r="E944" s="84">
        <v>888</v>
      </c>
    </row>
    <row r="945" spans="1:5" x14ac:dyDescent="0.3">
      <c r="A945" s="34" t="s">
        <v>1665</v>
      </c>
      <c r="B945" s="84" t="s">
        <v>1676</v>
      </c>
      <c r="C945" s="84" t="s">
        <v>1677</v>
      </c>
      <c r="D945" s="84">
        <v>442046</v>
      </c>
      <c r="E945" s="84">
        <v>5982</v>
      </c>
    </row>
    <row r="946" spans="1:5" x14ac:dyDescent="0.3">
      <c r="A946" s="34" t="s">
        <v>1665</v>
      </c>
      <c r="B946" s="84" t="s">
        <v>1678</v>
      </c>
      <c r="C946" s="84" t="s">
        <v>1679</v>
      </c>
      <c r="D946" s="84">
        <v>442052</v>
      </c>
      <c r="E946" s="84">
        <v>8482</v>
      </c>
    </row>
    <row r="947" spans="1:5" x14ac:dyDescent="0.3">
      <c r="A947" s="34" t="s">
        <v>1665</v>
      </c>
      <c r="B947" s="84" t="s">
        <v>1680</v>
      </c>
      <c r="C947" s="84" t="s">
        <v>1681</v>
      </c>
      <c r="D947" s="84">
        <v>442057</v>
      </c>
      <c r="E947" s="84">
        <v>3012</v>
      </c>
    </row>
    <row r="948" spans="1:5" x14ac:dyDescent="0.3">
      <c r="A948" s="34" t="s">
        <v>1665</v>
      </c>
      <c r="B948" s="84" t="s">
        <v>1682</v>
      </c>
      <c r="C948" s="84" t="s">
        <v>1683</v>
      </c>
      <c r="D948" s="84">
        <v>442059</v>
      </c>
      <c r="E948" s="84">
        <v>9177</v>
      </c>
    </row>
    <row r="949" spans="1:5" x14ac:dyDescent="0.3">
      <c r="A949" s="34" t="s">
        <v>1665</v>
      </c>
      <c r="B949" s="84" t="s">
        <v>1641</v>
      </c>
      <c r="C949" s="84" t="s">
        <v>1684</v>
      </c>
      <c r="D949" s="84">
        <v>442060</v>
      </c>
      <c r="E949" s="84">
        <v>6987</v>
      </c>
    </row>
    <row r="950" spans="1:5" x14ac:dyDescent="0.3">
      <c r="A950" s="34" t="s">
        <v>1665</v>
      </c>
      <c r="B950" s="84" t="s">
        <v>1685</v>
      </c>
      <c r="C950" s="84" t="s">
        <v>1686</v>
      </c>
      <c r="D950" s="84">
        <v>442061</v>
      </c>
      <c r="E950" s="84">
        <v>1938</v>
      </c>
    </row>
    <row r="951" spans="1:5" x14ac:dyDescent="0.3">
      <c r="A951" s="34" t="s">
        <v>1665</v>
      </c>
      <c r="B951" s="84" t="s">
        <v>1687</v>
      </c>
      <c r="C951" s="84" t="s">
        <v>1688</v>
      </c>
      <c r="D951" s="84">
        <v>442065</v>
      </c>
      <c r="E951" s="84">
        <v>1039</v>
      </c>
    </row>
    <row r="952" spans="1:5" x14ac:dyDescent="0.3">
      <c r="A952" s="34" t="s">
        <v>1665</v>
      </c>
      <c r="B952" s="84" t="s">
        <v>1689</v>
      </c>
      <c r="C952" s="84" t="s">
        <v>1690</v>
      </c>
      <c r="D952" s="84">
        <v>442066</v>
      </c>
      <c r="E952" s="84">
        <v>836</v>
      </c>
    </row>
    <row r="953" spans="1:5" x14ac:dyDescent="0.3">
      <c r="A953" s="34" t="s">
        <v>1665</v>
      </c>
      <c r="B953" s="84" t="s">
        <v>1691</v>
      </c>
      <c r="C953" s="84" t="s">
        <v>1692</v>
      </c>
      <c r="D953" s="84">
        <v>442068</v>
      </c>
      <c r="E953" s="84">
        <v>37602</v>
      </c>
    </row>
    <row r="954" spans="1:5" x14ac:dyDescent="0.3">
      <c r="A954" s="34" t="s">
        <v>1665</v>
      </c>
      <c r="B954" s="84" t="s">
        <v>329</v>
      </c>
      <c r="C954" s="84" t="s">
        <v>1693</v>
      </c>
      <c r="D954" s="84">
        <v>442069</v>
      </c>
      <c r="E954" s="84">
        <v>1917</v>
      </c>
    </row>
    <row r="955" spans="1:5" x14ac:dyDescent="0.3">
      <c r="A955" s="34" t="s">
        <v>1665</v>
      </c>
      <c r="B955" s="84" t="s">
        <v>1694</v>
      </c>
      <c r="C955" s="84" t="s">
        <v>1695</v>
      </c>
      <c r="D955" s="84">
        <v>442070</v>
      </c>
      <c r="E955" s="84">
        <v>16430</v>
      </c>
    </row>
    <row r="956" spans="1:5" x14ac:dyDescent="0.3">
      <c r="A956" s="34" t="s">
        <v>1665</v>
      </c>
      <c r="B956" s="84" t="s">
        <v>1696</v>
      </c>
      <c r="C956" s="84" t="s">
        <v>1697</v>
      </c>
      <c r="D956" s="84">
        <v>442071</v>
      </c>
      <c r="E956" s="84">
        <v>7023</v>
      </c>
    </row>
    <row r="957" spans="1:5" x14ac:dyDescent="0.3">
      <c r="A957" s="34" t="s">
        <v>1665</v>
      </c>
      <c r="B957" s="84" t="s">
        <v>1698</v>
      </c>
      <c r="C957" s="84" t="s">
        <v>1699</v>
      </c>
      <c r="D957" s="84">
        <v>442073</v>
      </c>
      <c r="E957" s="84">
        <v>238</v>
      </c>
    </row>
    <row r="958" spans="1:5" x14ac:dyDescent="0.3">
      <c r="A958" s="34" t="s">
        <v>1665</v>
      </c>
      <c r="B958" s="84" t="s">
        <v>1700</v>
      </c>
      <c r="C958" s="84" t="s">
        <v>1701</v>
      </c>
      <c r="D958" s="84">
        <v>442076</v>
      </c>
      <c r="E958" s="84">
        <v>2993</v>
      </c>
    </row>
    <row r="959" spans="1:5" x14ac:dyDescent="0.3">
      <c r="A959" s="34" t="s">
        <v>1665</v>
      </c>
      <c r="B959" s="84" t="s">
        <v>1702</v>
      </c>
      <c r="C959" s="84" t="s">
        <v>1703</v>
      </c>
      <c r="D959" s="84">
        <v>442083</v>
      </c>
      <c r="E959" s="84">
        <v>55217</v>
      </c>
    </row>
    <row r="960" spans="1:5" x14ac:dyDescent="0.3">
      <c r="A960" s="34" t="s">
        <v>1665</v>
      </c>
      <c r="B960" s="84" t="s">
        <v>1704</v>
      </c>
      <c r="C960" s="84" t="s">
        <v>1705</v>
      </c>
      <c r="D960" s="84">
        <v>442086</v>
      </c>
      <c r="E960" s="84">
        <v>18172</v>
      </c>
    </row>
    <row r="961" spans="1:5" x14ac:dyDescent="0.3">
      <c r="A961" s="34" t="s">
        <v>1665</v>
      </c>
      <c r="B961" s="84" t="s">
        <v>1706</v>
      </c>
      <c r="C961" s="84" t="s">
        <v>1707</v>
      </c>
      <c r="D961" s="84">
        <v>442090</v>
      </c>
      <c r="E961" s="84">
        <v>3257</v>
      </c>
    </row>
    <row r="962" spans="1:5" x14ac:dyDescent="0.3">
      <c r="A962" s="218" t="s">
        <v>1665</v>
      </c>
      <c r="B962" s="215"/>
      <c r="C962" s="215" t="s">
        <v>2084</v>
      </c>
      <c r="D962" s="215">
        <v>442091</v>
      </c>
      <c r="E962" s="239">
        <v>35202.910000000003</v>
      </c>
    </row>
    <row r="963" spans="1:5" x14ac:dyDescent="0.3">
      <c r="A963" s="34" t="s">
        <v>1665</v>
      </c>
      <c r="B963" s="84" t="s">
        <v>1708</v>
      </c>
      <c r="C963" s="84" t="s">
        <v>1709</v>
      </c>
      <c r="D963" s="84">
        <v>442093</v>
      </c>
      <c r="E963" s="84">
        <v>3066</v>
      </c>
    </row>
    <row r="964" spans="1:5" x14ac:dyDescent="0.3">
      <c r="A964" s="34" t="s">
        <v>1665</v>
      </c>
      <c r="B964" s="84" t="s">
        <v>1710</v>
      </c>
      <c r="C964" s="84" t="s">
        <v>1711</v>
      </c>
      <c r="D964" s="84">
        <v>442103</v>
      </c>
      <c r="E964" s="84">
        <v>1376</v>
      </c>
    </row>
    <row r="965" spans="1:5" x14ac:dyDescent="0.3">
      <c r="A965" s="34" t="s">
        <v>1665</v>
      </c>
      <c r="B965" s="84" t="s">
        <v>1712</v>
      </c>
      <c r="C965" s="84" t="s">
        <v>1713</v>
      </c>
      <c r="D965" s="84">
        <v>442104</v>
      </c>
      <c r="E965" s="84">
        <v>1538</v>
      </c>
    </row>
    <row r="966" spans="1:5" x14ac:dyDescent="0.3">
      <c r="A966" s="34" t="s">
        <v>1665</v>
      </c>
      <c r="B966" s="84" t="s">
        <v>1714</v>
      </c>
      <c r="C966" s="84" t="s">
        <v>1715</v>
      </c>
      <c r="D966" s="84">
        <v>442105</v>
      </c>
      <c r="E966" s="84">
        <v>2055</v>
      </c>
    </row>
    <row r="967" spans="1:5" x14ac:dyDescent="0.3">
      <c r="A967" s="34" t="s">
        <v>1665</v>
      </c>
      <c r="B967" s="84" t="s">
        <v>426</v>
      </c>
      <c r="C967" s="84" t="s">
        <v>1716</v>
      </c>
      <c r="D967" s="84">
        <v>442107</v>
      </c>
      <c r="E967" s="84">
        <v>7115</v>
      </c>
    </row>
    <row r="968" spans="1:5" x14ac:dyDescent="0.3">
      <c r="A968" s="34" t="s">
        <v>1665</v>
      </c>
      <c r="B968" s="84" t="s">
        <v>1717</v>
      </c>
      <c r="C968" s="84" t="s">
        <v>1718</v>
      </c>
      <c r="D968" s="84">
        <v>442112</v>
      </c>
      <c r="E968" s="84">
        <v>4273</v>
      </c>
    </row>
    <row r="969" spans="1:5" x14ac:dyDescent="0.3">
      <c r="A969" s="34" t="s">
        <v>1665</v>
      </c>
      <c r="B969" s="84" t="s">
        <v>1719</v>
      </c>
      <c r="C969" s="84" t="s">
        <v>1720</v>
      </c>
      <c r="D969" s="84">
        <v>442116</v>
      </c>
      <c r="E969" s="84">
        <v>4986</v>
      </c>
    </row>
    <row r="970" spans="1:5" x14ac:dyDescent="0.3">
      <c r="A970" s="34" t="s">
        <v>1665</v>
      </c>
      <c r="B970" s="84" t="s">
        <v>1721</v>
      </c>
      <c r="C970" s="84" t="s">
        <v>1722</v>
      </c>
      <c r="D970" s="84">
        <v>442130</v>
      </c>
      <c r="E970" s="84">
        <v>15691</v>
      </c>
    </row>
    <row r="971" spans="1:5" x14ac:dyDescent="0.3">
      <c r="A971" s="34" t="s">
        <v>1665</v>
      </c>
      <c r="B971" s="84" t="s">
        <v>1723</v>
      </c>
      <c r="C971" s="84" t="s">
        <v>1724</v>
      </c>
      <c r="D971" s="84">
        <v>442131</v>
      </c>
      <c r="E971" s="84">
        <v>3611</v>
      </c>
    </row>
    <row r="972" spans="1:5" x14ac:dyDescent="0.3">
      <c r="A972" s="34" t="s">
        <v>1665</v>
      </c>
      <c r="B972" s="84" t="s">
        <v>1725</v>
      </c>
      <c r="C972" s="84" t="s">
        <v>1726</v>
      </c>
      <c r="D972" s="84">
        <v>442134</v>
      </c>
      <c r="E972" s="84">
        <v>1297</v>
      </c>
    </row>
    <row r="973" spans="1:5" x14ac:dyDescent="0.3">
      <c r="A973" s="34" t="s">
        <v>1665</v>
      </c>
      <c r="B973" s="84" t="s">
        <v>1727</v>
      </c>
      <c r="C973" s="84" t="s">
        <v>1728</v>
      </c>
      <c r="D973" s="84">
        <v>442135</v>
      </c>
      <c r="E973" s="84">
        <v>5156</v>
      </c>
    </row>
    <row r="974" spans="1:5" x14ac:dyDescent="0.3">
      <c r="A974" s="34" t="s">
        <v>1665</v>
      </c>
      <c r="B974" s="84" t="s">
        <v>1663</v>
      </c>
      <c r="C974" s="84" t="s">
        <v>1664</v>
      </c>
      <c r="D974" s="84">
        <v>442141</v>
      </c>
      <c r="E974" s="84">
        <v>2739</v>
      </c>
    </row>
    <row r="975" spans="1:5" x14ac:dyDescent="0.3">
      <c r="A975" s="34" t="s">
        <v>1665</v>
      </c>
      <c r="B975" s="84" t="s">
        <v>1729</v>
      </c>
      <c r="C975" s="84" t="s">
        <v>1730</v>
      </c>
      <c r="D975" s="84">
        <v>442143</v>
      </c>
      <c r="E975" s="84">
        <v>6532</v>
      </c>
    </row>
    <row r="976" spans="1:5" x14ac:dyDescent="0.3">
      <c r="A976" s="34" t="s">
        <v>1665</v>
      </c>
      <c r="B976" s="84" t="s">
        <v>329</v>
      </c>
      <c r="C976" s="84" t="s">
        <v>1731</v>
      </c>
      <c r="D976" s="84">
        <v>442150</v>
      </c>
      <c r="E976" s="84">
        <v>1157</v>
      </c>
    </row>
    <row r="977" spans="1:5" x14ac:dyDescent="0.3">
      <c r="A977" s="34" t="s">
        <v>1665</v>
      </c>
      <c r="B977" s="84" t="s">
        <v>1732</v>
      </c>
      <c r="C977" s="84" t="s">
        <v>1733</v>
      </c>
      <c r="D977" s="84">
        <v>442151</v>
      </c>
      <c r="E977" s="84">
        <v>9199</v>
      </c>
    </row>
    <row r="978" spans="1:5" x14ac:dyDescent="0.3">
      <c r="A978" s="34" t="s">
        <v>1665</v>
      </c>
      <c r="B978" s="84" t="s">
        <v>1734</v>
      </c>
      <c r="C978" s="84" t="s">
        <v>1735</v>
      </c>
      <c r="D978" s="84">
        <v>442159</v>
      </c>
      <c r="E978" s="84">
        <v>7800</v>
      </c>
    </row>
    <row r="979" spans="1:5" x14ac:dyDescent="0.3">
      <c r="A979" s="34" t="s">
        <v>1665</v>
      </c>
      <c r="B979" s="84" t="s">
        <v>1736</v>
      </c>
      <c r="C979" s="84" t="s">
        <v>1737</v>
      </c>
      <c r="D979" s="84">
        <v>442166</v>
      </c>
      <c r="E979" s="84">
        <v>2167</v>
      </c>
    </row>
    <row r="980" spans="1:5" x14ac:dyDescent="0.3">
      <c r="A980" s="34" t="s">
        <v>1665</v>
      </c>
      <c r="B980" s="84" t="s">
        <v>1738</v>
      </c>
      <c r="C980" s="84" t="s">
        <v>1739</v>
      </c>
      <c r="D980" s="84">
        <v>442168</v>
      </c>
      <c r="E980" s="84">
        <v>3707</v>
      </c>
    </row>
    <row r="981" spans="1:5" x14ac:dyDescent="0.3">
      <c r="A981" s="34" t="s">
        <v>1665</v>
      </c>
      <c r="B981" s="84" t="s">
        <v>1740</v>
      </c>
      <c r="C981" s="84" t="s">
        <v>1741</v>
      </c>
      <c r="D981" s="84">
        <v>442170</v>
      </c>
      <c r="E981" s="84">
        <v>1455</v>
      </c>
    </row>
    <row r="982" spans="1:5" x14ac:dyDescent="0.3">
      <c r="A982" s="34" t="s">
        <v>1665</v>
      </c>
      <c r="B982" s="84" t="s">
        <v>1742</v>
      </c>
      <c r="C982" s="84" t="s">
        <v>1743</v>
      </c>
      <c r="D982" s="84">
        <v>442262</v>
      </c>
      <c r="E982" s="84">
        <v>838</v>
      </c>
    </row>
    <row r="983" spans="1:5" x14ac:dyDescent="0.3">
      <c r="A983" s="34" t="s">
        <v>1744</v>
      </c>
      <c r="B983" s="84" t="s">
        <v>1745</v>
      </c>
      <c r="C983" s="84" t="s">
        <v>1746</v>
      </c>
      <c r="D983" s="84">
        <v>450815</v>
      </c>
      <c r="E983" s="84">
        <v>2949</v>
      </c>
    </row>
    <row r="984" spans="1:5" x14ac:dyDescent="0.3">
      <c r="A984" s="34" t="s">
        <v>1744</v>
      </c>
      <c r="B984" s="84" t="s">
        <v>1747</v>
      </c>
      <c r="C984" s="84" t="s">
        <v>1748</v>
      </c>
      <c r="D984" s="84">
        <v>452169</v>
      </c>
      <c r="E984" s="84">
        <v>2767</v>
      </c>
    </row>
    <row r="985" spans="1:5" x14ac:dyDescent="0.3">
      <c r="A985" s="34" t="s">
        <v>1744</v>
      </c>
      <c r="B985" s="84" t="s">
        <v>209</v>
      </c>
      <c r="C985" s="84" t="s">
        <v>1749</v>
      </c>
      <c r="D985" s="84">
        <v>452171</v>
      </c>
      <c r="E985" s="84">
        <v>6745</v>
      </c>
    </row>
    <row r="986" spans="1:5" x14ac:dyDescent="0.3">
      <c r="A986" s="34" t="s">
        <v>1744</v>
      </c>
      <c r="B986" s="84" t="s">
        <v>1750</v>
      </c>
      <c r="C986" s="84" t="s">
        <v>1751</v>
      </c>
      <c r="D986" s="84">
        <v>452173</v>
      </c>
      <c r="E986" s="84">
        <v>3124</v>
      </c>
    </row>
    <row r="987" spans="1:5" x14ac:dyDescent="0.3">
      <c r="A987" s="34" t="s">
        <v>1744</v>
      </c>
      <c r="B987" s="84" t="s">
        <v>209</v>
      </c>
      <c r="C987" s="84" t="s">
        <v>1752</v>
      </c>
      <c r="D987" s="84">
        <v>452174</v>
      </c>
      <c r="E987" s="84">
        <v>7492</v>
      </c>
    </row>
    <row r="988" spans="1:5" x14ac:dyDescent="0.3">
      <c r="A988" s="34" t="s">
        <v>1744</v>
      </c>
      <c r="B988" s="84" t="s">
        <v>1734</v>
      </c>
      <c r="C988" s="84" t="s">
        <v>1753</v>
      </c>
      <c r="D988" s="84">
        <v>452176</v>
      </c>
      <c r="E988" s="84">
        <v>10585</v>
      </c>
    </row>
    <row r="989" spans="1:5" x14ac:dyDescent="0.3">
      <c r="A989" s="34" t="s">
        <v>1744</v>
      </c>
      <c r="B989" s="84" t="s">
        <v>1754</v>
      </c>
      <c r="C989" s="84" t="s">
        <v>1755</v>
      </c>
      <c r="D989" s="84">
        <v>452179</v>
      </c>
      <c r="E989" s="84">
        <v>3723</v>
      </c>
    </row>
    <row r="990" spans="1:5" x14ac:dyDescent="0.3">
      <c r="A990" s="34" t="s">
        <v>1744</v>
      </c>
      <c r="B990" s="84" t="s">
        <v>1756</v>
      </c>
      <c r="C990" s="84" t="s">
        <v>1757</v>
      </c>
      <c r="D990" s="84">
        <v>452191</v>
      </c>
      <c r="E990" s="84">
        <v>4592</v>
      </c>
    </row>
    <row r="991" spans="1:5" x14ac:dyDescent="0.3">
      <c r="A991" s="34" t="s">
        <v>1744</v>
      </c>
      <c r="B991" s="84" t="s">
        <v>1758</v>
      </c>
      <c r="C991" s="84" t="s">
        <v>1759</v>
      </c>
      <c r="D991" s="84">
        <v>452200</v>
      </c>
      <c r="E991" s="84">
        <v>1024</v>
      </c>
    </row>
    <row r="992" spans="1:5" x14ac:dyDescent="0.3">
      <c r="A992" s="34" t="s">
        <v>1744</v>
      </c>
      <c r="B992" s="84" t="s">
        <v>1760</v>
      </c>
      <c r="C992" s="84" t="s">
        <v>1761</v>
      </c>
      <c r="D992" s="84">
        <v>452226</v>
      </c>
      <c r="E992" s="84">
        <v>3108</v>
      </c>
    </row>
    <row r="993" spans="1:5" x14ac:dyDescent="0.3">
      <c r="A993" s="34" t="s">
        <v>1744</v>
      </c>
      <c r="B993" s="84" t="s">
        <v>1762</v>
      </c>
      <c r="C993" s="84" t="s">
        <v>1763</v>
      </c>
      <c r="D993" s="84">
        <v>453334</v>
      </c>
      <c r="E993" s="84">
        <v>8812</v>
      </c>
    </row>
    <row r="994" spans="1:5" x14ac:dyDescent="0.3">
      <c r="A994" s="34" t="s">
        <v>1744</v>
      </c>
      <c r="B994" s="84" t="s">
        <v>1764</v>
      </c>
      <c r="C994" s="84" t="s">
        <v>1765</v>
      </c>
      <c r="D994" s="84">
        <v>457991</v>
      </c>
      <c r="E994" s="84">
        <v>3105</v>
      </c>
    </row>
    <row r="995" spans="1:5" x14ac:dyDescent="0.3">
      <c r="A995" s="34" t="s">
        <v>1766</v>
      </c>
      <c r="B995" s="84" t="s">
        <v>1767</v>
      </c>
      <c r="C995" s="84" t="s">
        <v>1768</v>
      </c>
      <c r="D995" s="84">
        <v>462178</v>
      </c>
      <c r="E995" s="84">
        <v>178</v>
      </c>
    </row>
    <row r="996" spans="1:5" x14ac:dyDescent="0.3">
      <c r="A996" s="34" t="s">
        <v>1766</v>
      </c>
      <c r="B996" s="84" t="s">
        <v>1769</v>
      </c>
      <c r="C996" s="84" t="s">
        <v>1770</v>
      </c>
      <c r="D996" s="84">
        <v>462181</v>
      </c>
      <c r="E996" s="84">
        <v>1899</v>
      </c>
    </row>
    <row r="997" spans="1:5" x14ac:dyDescent="0.3">
      <c r="A997" s="34" t="s">
        <v>1766</v>
      </c>
      <c r="B997" s="84" t="s">
        <v>1771</v>
      </c>
      <c r="C997" s="84" t="s">
        <v>1772</v>
      </c>
      <c r="D997" s="84">
        <v>462182</v>
      </c>
      <c r="E997" s="84">
        <v>1501</v>
      </c>
    </row>
    <row r="998" spans="1:5" x14ac:dyDescent="0.3">
      <c r="A998" s="34" t="s">
        <v>1766</v>
      </c>
      <c r="B998" s="84" t="s">
        <v>209</v>
      </c>
      <c r="C998" s="84" t="s">
        <v>1773</v>
      </c>
      <c r="D998" s="84">
        <v>462184</v>
      </c>
      <c r="E998" s="84">
        <v>12224</v>
      </c>
    </row>
    <row r="999" spans="1:5" x14ac:dyDescent="0.3">
      <c r="A999" s="34" t="s">
        <v>1766</v>
      </c>
      <c r="B999" s="84" t="s">
        <v>1774</v>
      </c>
      <c r="C999" s="84" t="s">
        <v>1775</v>
      </c>
      <c r="D999" s="84">
        <v>462186</v>
      </c>
      <c r="E999" s="84">
        <v>6157</v>
      </c>
    </row>
    <row r="1000" spans="1:5" x14ac:dyDescent="0.3">
      <c r="A1000" s="34" t="s">
        <v>1766</v>
      </c>
      <c r="B1000" s="84" t="s">
        <v>1776</v>
      </c>
      <c r="C1000" s="84" t="s">
        <v>1777</v>
      </c>
      <c r="D1000" s="84">
        <v>462188</v>
      </c>
      <c r="E1000" s="84">
        <v>676</v>
      </c>
    </row>
    <row r="1001" spans="1:5" x14ac:dyDescent="0.3">
      <c r="A1001" s="34" t="s">
        <v>1766</v>
      </c>
      <c r="B1001" s="84" t="s">
        <v>329</v>
      </c>
      <c r="C1001" s="84" t="s">
        <v>1778</v>
      </c>
      <c r="D1001" s="84">
        <v>462190</v>
      </c>
      <c r="E1001" s="84">
        <v>1971</v>
      </c>
    </row>
    <row r="1002" spans="1:5" x14ac:dyDescent="0.3">
      <c r="A1002" s="34" t="s">
        <v>1766</v>
      </c>
      <c r="B1002" s="84" t="s">
        <v>1779</v>
      </c>
      <c r="C1002" s="84" t="s">
        <v>1780</v>
      </c>
      <c r="D1002" s="84">
        <v>462193</v>
      </c>
      <c r="E1002" s="84">
        <v>2089</v>
      </c>
    </row>
    <row r="1003" spans="1:5" x14ac:dyDescent="0.3">
      <c r="A1003" s="34" t="s">
        <v>1766</v>
      </c>
      <c r="B1003" s="84" t="s">
        <v>1781</v>
      </c>
      <c r="C1003" s="84" t="s">
        <v>1782</v>
      </c>
      <c r="D1003" s="84">
        <v>462194</v>
      </c>
      <c r="E1003" s="84">
        <v>909</v>
      </c>
    </row>
    <row r="1004" spans="1:5" x14ac:dyDescent="0.3">
      <c r="A1004" s="34" t="s">
        <v>1766</v>
      </c>
      <c r="B1004" s="84" t="s">
        <v>426</v>
      </c>
      <c r="C1004" s="84" t="s">
        <v>1783</v>
      </c>
      <c r="D1004" s="84">
        <v>462195</v>
      </c>
      <c r="E1004" s="84">
        <v>1209</v>
      </c>
    </row>
    <row r="1005" spans="1:5" x14ac:dyDescent="0.3">
      <c r="A1005" s="34" t="s">
        <v>1766</v>
      </c>
      <c r="B1005" s="84" t="s">
        <v>1784</v>
      </c>
      <c r="C1005" s="84" t="s">
        <v>1785</v>
      </c>
      <c r="D1005" s="84">
        <v>462196</v>
      </c>
      <c r="E1005" s="84">
        <v>253</v>
      </c>
    </row>
    <row r="1006" spans="1:5" x14ac:dyDescent="0.3">
      <c r="A1006" s="34" t="s">
        <v>1766</v>
      </c>
      <c r="B1006" s="84" t="s">
        <v>1786</v>
      </c>
      <c r="C1006" s="84" t="s">
        <v>1787</v>
      </c>
      <c r="D1006" s="84">
        <v>462197</v>
      </c>
      <c r="E1006" s="84">
        <v>1991</v>
      </c>
    </row>
    <row r="1007" spans="1:5" x14ac:dyDescent="0.3">
      <c r="A1007" s="34" t="s">
        <v>1766</v>
      </c>
      <c r="B1007" s="84" t="s">
        <v>1788</v>
      </c>
      <c r="C1007" s="84" t="s">
        <v>1789</v>
      </c>
      <c r="D1007" s="84">
        <v>462198</v>
      </c>
      <c r="E1007" s="84">
        <v>1372</v>
      </c>
    </row>
    <row r="1008" spans="1:5" x14ac:dyDescent="0.3">
      <c r="A1008" s="34" t="s">
        <v>1766</v>
      </c>
      <c r="B1008" s="84" t="s">
        <v>1790</v>
      </c>
      <c r="C1008" s="84" t="s">
        <v>1791</v>
      </c>
      <c r="D1008" s="84">
        <v>462199</v>
      </c>
      <c r="E1008" s="84">
        <v>1790</v>
      </c>
    </row>
    <row r="1009" spans="1:5" x14ac:dyDescent="0.3">
      <c r="A1009" s="34" t="s">
        <v>1766</v>
      </c>
      <c r="B1009" s="84" t="s">
        <v>1792</v>
      </c>
      <c r="C1009" s="84" t="s">
        <v>1793</v>
      </c>
      <c r="D1009" s="84">
        <v>462201</v>
      </c>
      <c r="E1009" s="84">
        <v>278</v>
      </c>
    </row>
    <row r="1010" spans="1:5" x14ac:dyDescent="0.3">
      <c r="A1010" s="34" t="s">
        <v>1766</v>
      </c>
      <c r="B1010" s="84" t="s">
        <v>1794</v>
      </c>
      <c r="C1010" s="84" t="s">
        <v>1795</v>
      </c>
      <c r="D1010" s="84">
        <v>462202</v>
      </c>
      <c r="E1010" s="84">
        <v>311</v>
      </c>
    </row>
    <row r="1011" spans="1:5" x14ac:dyDescent="0.3">
      <c r="A1011" s="34" t="s">
        <v>1766</v>
      </c>
      <c r="B1011" s="84" t="s">
        <v>426</v>
      </c>
      <c r="C1011" s="84" t="s">
        <v>1796</v>
      </c>
      <c r="D1011" s="84">
        <v>462203</v>
      </c>
      <c r="E1011" s="84">
        <v>3316</v>
      </c>
    </row>
    <row r="1012" spans="1:5" x14ac:dyDescent="0.3">
      <c r="A1012" s="34" t="s">
        <v>1766</v>
      </c>
      <c r="B1012" s="84" t="s">
        <v>1797</v>
      </c>
      <c r="C1012" s="84" t="s">
        <v>1798</v>
      </c>
      <c r="D1012" s="84">
        <v>462206</v>
      </c>
      <c r="E1012" s="84">
        <v>127</v>
      </c>
    </row>
    <row r="1013" spans="1:5" x14ac:dyDescent="0.3">
      <c r="A1013" s="34" t="s">
        <v>1766</v>
      </c>
      <c r="B1013" s="84" t="s">
        <v>209</v>
      </c>
      <c r="C1013" s="84" t="s">
        <v>1799</v>
      </c>
      <c r="D1013" s="84">
        <v>462207</v>
      </c>
      <c r="E1013" s="84">
        <v>2338</v>
      </c>
    </row>
    <row r="1014" spans="1:5" x14ac:dyDescent="0.3">
      <c r="A1014" s="34" t="s">
        <v>1766</v>
      </c>
      <c r="B1014" s="84" t="s">
        <v>1800</v>
      </c>
      <c r="C1014" s="84" t="s">
        <v>1801</v>
      </c>
      <c r="D1014" s="84">
        <v>462209</v>
      </c>
      <c r="E1014" s="84">
        <v>2592</v>
      </c>
    </row>
    <row r="1015" spans="1:5" x14ac:dyDescent="0.3">
      <c r="A1015" s="34" t="s">
        <v>1766</v>
      </c>
      <c r="B1015" s="84" t="s">
        <v>1802</v>
      </c>
      <c r="C1015" s="84" t="s">
        <v>1803</v>
      </c>
      <c r="D1015" s="84">
        <v>462210</v>
      </c>
      <c r="E1015" s="84">
        <v>125</v>
      </c>
    </row>
    <row r="1016" spans="1:5" x14ac:dyDescent="0.3">
      <c r="A1016" s="34" t="s">
        <v>1804</v>
      </c>
      <c r="B1016" s="84" t="s">
        <v>1805</v>
      </c>
      <c r="C1016" s="84" t="s">
        <v>1806</v>
      </c>
      <c r="D1016" s="84">
        <v>472213</v>
      </c>
      <c r="E1016" s="84">
        <v>6566</v>
      </c>
    </row>
    <row r="1017" spans="1:5" x14ac:dyDescent="0.3">
      <c r="A1017" s="34" t="s">
        <v>1804</v>
      </c>
      <c r="B1017" s="84" t="s">
        <v>1807</v>
      </c>
      <c r="C1017" s="84" t="s">
        <v>1808</v>
      </c>
      <c r="D1017" s="84">
        <v>472215</v>
      </c>
      <c r="E1017" s="84">
        <v>2913</v>
      </c>
    </row>
    <row r="1018" spans="1:5" x14ac:dyDescent="0.3">
      <c r="A1018" s="34" t="s">
        <v>1804</v>
      </c>
      <c r="B1018" s="84" t="s">
        <v>1809</v>
      </c>
      <c r="C1018" s="84" t="s">
        <v>1810</v>
      </c>
      <c r="D1018" s="84">
        <v>472218</v>
      </c>
      <c r="E1018" s="84">
        <v>2312</v>
      </c>
    </row>
    <row r="1019" spans="1:5" x14ac:dyDescent="0.3">
      <c r="A1019" s="34" t="s">
        <v>1804</v>
      </c>
      <c r="B1019" s="84" t="s">
        <v>1811</v>
      </c>
      <c r="C1019" s="84" t="s">
        <v>1812</v>
      </c>
      <c r="D1019" s="84">
        <v>472220</v>
      </c>
      <c r="E1019" s="84">
        <v>2820</v>
      </c>
    </row>
    <row r="1020" spans="1:5" x14ac:dyDescent="0.3">
      <c r="A1020" s="34" t="s">
        <v>1804</v>
      </c>
      <c r="B1020" s="84" t="s">
        <v>1813</v>
      </c>
      <c r="C1020" s="84" t="s">
        <v>640</v>
      </c>
      <c r="D1020" s="84">
        <v>472221</v>
      </c>
      <c r="E1020" s="84">
        <v>3888</v>
      </c>
    </row>
    <row r="1021" spans="1:5" x14ac:dyDescent="0.3">
      <c r="A1021" s="34" t="s">
        <v>1804</v>
      </c>
      <c r="B1021" s="84" t="s">
        <v>1760</v>
      </c>
      <c r="C1021" s="84" t="s">
        <v>1814</v>
      </c>
      <c r="D1021" s="84">
        <v>472226</v>
      </c>
      <c r="E1021" s="84">
        <v>1562</v>
      </c>
    </row>
    <row r="1022" spans="1:5" x14ac:dyDescent="0.3">
      <c r="A1022" s="34" t="s">
        <v>1804</v>
      </c>
      <c r="B1022" s="84" t="s">
        <v>1815</v>
      </c>
      <c r="C1022" s="84" t="s">
        <v>1816</v>
      </c>
      <c r="D1022" s="84">
        <v>472227</v>
      </c>
      <c r="E1022" s="84">
        <v>1663</v>
      </c>
    </row>
    <row r="1023" spans="1:5" x14ac:dyDescent="0.3">
      <c r="A1023" s="34" t="s">
        <v>1804</v>
      </c>
      <c r="B1023" s="84" t="s">
        <v>209</v>
      </c>
      <c r="C1023" s="84" t="s">
        <v>1817</v>
      </c>
      <c r="D1023" s="84">
        <v>472230</v>
      </c>
      <c r="E1023" s="84">
        <v>2367</v>
      </c>
    </row>
    <row r="1024" spans="1:5" x14ac:dyDescent="0.3">
      <c r="A1024" s="34" t="s">
        <v>1804</v>
      </c>
      <c r="B1024" s="84" t="s">
        <v>1818</v>
      </c>
      <c r="C1024" s="84" t="s">
        <v>1819</v>
      </c>
      <c r="D1024" s="84">
        <v>472231</v>
      </c>
      <c r="E1024" s="84">
        <v>8414</v>
      </c>
    </row>
    <row r="1025" spans="1:5" x14ac:dyDescent="0.3">
      <c r="A1025" s="34" t="s">
        <v>1804</v>
      </c>
      <c r="B1025" s="84" t="s">
        <v>1588</v>
      </c>
      <c r="C1025" s="84" t="s">
        <v>1820</v>
      </c>
      <c r="D1025" s="84">
        <v>472232</v>
      </c>
      <c r="E1025" s="84">
        <v>2405</v>
      </c>
    </row>
    <row r="1026" spans="1:5" x14ac:dyDescent="0.3">
      <c r="A1026" s="34" t="s">
        <v>1804</v>
      </c>
      <c r="B1026" s="84" t="s">
        <v>1821</v>
      </c>
      <c r="C1026" s="84" t="s">
        <v>1822</v>
      </c>
      <c r="D1026" s="84">
        <v>472233</v>
      </c>
      <c r="E1026" s="84">
        <v>1263</v>
      </c>
    </row>
    <row r="1027" spans="1:5" x14ac:dyDescent="0.3">
      <c r="A1027" s="34" t="s">
        <v>1804</v>
      </c>
      <c r="B1027" s="84" t="s">
        <v>1823</v>
      </c>
      <c r="C1027" s="84" t="s">
        <v>1824</v>
      </c>
      <c r="D1027" s="84">
        <v>472295</v>
      </c>
      <c r="E1027" s="84">
        <v>8235</v>
      </c>
    </row>
    <row r="1028" spans="1:5" x14ac:dyDescent="0.3">
      <c r="A1028" s="34" t="s">
        <v>1804</v>
      </c>
      <c r="B1028" s="84" t="s">
        <v>1825</v>
      </c>
      <c r="C1028" s="84" t="s">
        <v>1826</v>
      </c>
      <c r="D1028" s="84">
        <v>472423</v>
      </c>
      <c r="E1028" s="84">
        <v>537</v>
      </c>
    </row>
    <row r="1029" spans="1:5" x14ac:dyDescent="0.3">
      <c r="A1029" s="34" t="s">
        <v>1804</v>
      </c>
      <c r="B1029" s="84" t="s">
        <v>1827</v>
      </c>
      <c r="C1029" s="84" t="s">
        <v>1828</v>
      </c>
      <c r="D1029" s="215">
        <v>472222</v>
      </c>
      <c r="E1029" s="84">
        <v>9769</v>
      </c>
    </row>
    <row r="1030" spans="1:5" x14ac:dyDescent="0.3">
      <c r="A1030" s="34" t="s">
        <v>1829</v>
      </c>
      <c r="B1030" s="84" t="s">
        <v>1827</v>
      </c>
      <c r="C1030" s="84" t="s">
        <v>1830</v>
      </c>
      <c r="D1030" s="84">
        <v>482235</v>
      </c>
      <c r="E1030" s="84">
        <v>11600</v>
      </c>
    </row>
    <row r="1031" spans="1:5" x14ac:dyDescent="0.3">
      <c r="A1031" s="34" t="s">
        <v>1829</v>
      </c>
      <c r="B1031" s="84" t="s">
        <v>1831</v>
      </c>
      <c r="C1031" s="84" t="s">
        <v>1832</v>
      </c>
      <c r="D1031" s="84">
        <v>482241</v>
      </c>
      <c r="E1031" s="84">
        <v>1091</v>
      </c>
    </row>
    <row r="1032" spans="1:5" x14ac:dyDescent="0.3">
      <c r="A1032" s="34" t="s">
        <v>1829</v>
      </c>
      <c r="B1032" s="84" t="s">
        <v>1833</v>
      </c>
      <c r="C1032" s="84" t="s">
        <v>1834</v>
      </c>
      <c r="D1032" s="84">
        <v>482242</v>
      </c>
      <c r="E1032" s="84">
        <v>3265</v>
      </c>
    </row>
    <row r="1033" spans="1:5" x14ac:dyDescent="0.3">
      <c r="A1033" s="34" t="s">
        <v>1829</v>
      </c>
      <c r="B1033" s="84" t="s">
        <v>1835</v>
      </c>
      <c r="C1033" s="84" t="s">
        <v>1836</v>
      </c>
      <c r="D1033" s="84">
        <v>482244</v>
      </c>
      <c r="E1033" s="84">
        <v>1598</v>
      </c>
    </row>
    <row r="1034" spans="1:5" x14ac:dyDescent="0.3">
      <c r="A1034" s="34" t="s">
        <v>1829</v>
      </c>
      <c r="B1034" s="84" t="s">
        <v>1837</v>
      </c>
      <c r="C1034" s="84" t="s">
        <v>1838</v>
      </c>
      <c r="D1034" s="84">
        <v>482246</v>
      </c>
      <c r="E1034" s="84">
        <v>13244</v>
      </c>
    </row>
    <row r="1035" spans="1:5" x14ac:dyDescent="0.3">
      <c r="A1035" s="34" t="s">
        <v>1829</v>
      </c>
      <c r="B1035" s="84" t="s">
        <v>1407</v>
      </c>
      <c r="C1035" s="84" t="s">
        <v>1839</v>
      </c>
      <c r="D1035" s="84">
        <v>482247</v>
      </c>
      <c r="E1035" s="84">
        <v>14975</v>
      </c>
    </row>
    <row r="1036" spans="1:5" x14ac:dyDescent="0.3">
      <c r="A1036" s="34" t="s">
        <v>1829</v>
      </c>
      <c r="B1036" s="84" t="s">
        <v>1840</v>
      </c>
      <c r="C1036" s="84" t="s">
        <v>1841</v>
      </c>
      <c r="D1036" s="84">
        <v>482248</v>
      </c>
      <c r="E1036" s="84">
        <v>1612</v>
      </c>
    </row>
    <row r="1037" spans="1:5" x14ac:dyDescent="0.3">
      <c r="A1037" s="34" t="s">
        <v>1829</v>
      </c>
      <c r="B1037" s="84" t="s">
        <v>1407</v>
      </c>
      <c r="C1037" s="84" t="s">
        <v>1842</v>
      </c>
      <c r="D1037" s="84">
        <v>482250</v>
      </c>
      <c r="E1037" s="84">
        <v>6980</v>
      </c>
    </row>
    <row r="1038" spans="1:5" x14ac:dyDescent="0.3">
      <c r="A1038" s="34" t="s">
        <v>1829</v>
      </c>
      <c r="B1038" s="84" t="s">
        <v>1843</v>
      </c>
      <c r="C1038" s="84" t="s">
        <v>1844</v>
      </c>
      <c r="D1038" s="84">
        <v>482251</v>
      </c>
      <c r="E1038" s="84">
        <v>4923</v>
      </c>
    </row>
    <row r="1039" spans="1:5" x14ac:dyDescent="0.3">
      <c r="A1039" s="34" t="s">
        <v>1829</v>
      </c>
      <c r="B1039" s="84" t="s">
        <v>1845</v>
      </c>
      <c r="C1039" s="84" t="s">
        <v>1846</v>
      </c>
      <c r="D1039" s="84">
        <v>482252</v>
      </c>
      <c r="E1039" s="84">
        <v>4209</v>
      </c>
    </row>
    <row r="1040" spans="1:5" x14ac:dyDescent="0.3">
      <c r="A1040" s="34" t="s">
        <v>1829</v>
      </c>
      <c r="B1040" s="84" t="s">
        <v>1847</v>
      </c>
      <c r="C1040" s="84" t="s">
        <v>1848</v>
      </c>
      <c r="D1040" s="84">
        <v>482254</v>
      </c>
      <c r="E1040" s="84">
        <v>1433</v>
      </c>
    </row>
    <row r="1041" spans="1:5" x14ac:dyDescent="0.3">
      <c r="A1041" s="34" t="s">
        <v>1829</v>
      </c>
      <c r="B1041" s="84" t="s">
        <v>1849</v>
      </c>
      <c r="C1041" s="84" t="s">
        <v>1850</v>
      </c>
      <c r="D1041" s="84">
        <v>482255</v>
      </c>
      <c r="E1041" s="84">
        <v>23667</v>
      </c>
    </row>
    <row r="1042" spans="1:5" x14ac:dyDescent="0.3">
      <c r="A1042" s="34" t="s">
        <v>1829</v>
      </c>
      <c r="B1042" s="84" t="s">
        <v>1851</v>
      </c>
      <c r="C1042" s="84" t="s">
        <v>1852</v>
      </c>
      <c r="D1042" s="84">
        <v>482257</v>
      </c>
      <c r="E1042" s="84">
        <v>12080</v>
      </c>
    </row>
    <row r="1043" spans="1:5" x14ac:dyDescent="0.3">
      <c r="A1043" s="34" t="s">
        <v>1829</v>
      </c>
      <c r="B1043" s="84" t="s">
        <v>1827</v>
      </c>
      <c r="C1043" s="84" t="s">
        <v>1853</v>
      </c>
      <c r="D1043" s="84">
        <v>483308</v>
      </c>
      <c r="E1043" s="84">
        <v>11762</v>
      </c>
    </row>
    <row r="1044" spans="1:5" x14ac:dyDescent="0.3">
      <c r="A1044" s="34" t="s">
        <v>1829</v>
      </c>
      <c r="B1044" s="84" t="s">
        <v>1851</v>
      </c>
      <c r="C1044" s="84" t="s">
        <v>1854</v>
      </c>
      <c r="D1044" s="84">
        <v>483310</v>
      </c>
      <c r="E1044" s="84">
        <v>9291</v>
      </c>
    </row>
    <row r="1045" spans="1:5" x14ac:dyDescent="0.3">
      <c r="A1045" s="34" t="s">
        <v>1855</v>
      </c>
      <c r="B1045" s="84" t="s">
        <v>1856</v>
      </c>
      <c r="C1045" s="84" t="s">
        <v>1857</v>
      </c>
      <c r="D1045" s="84">
        <v>491231</v>
      </c>
      <c r="E1045" s="84">
        <v>1228</v>
      </c>
    </row>
    <row r="1046" spans="1:5" x14ac:dyDescent="0.3">
      <c r="A1046" s="34" t="s">
        <v>1855</v>
      </c>
      <c r="B1046" s="84" t="s">
        <v>1689</v>
      </c>
      <c r="C1046" s="84" t="s">
        <v>1858</v>
      </c>
      <c r="D1046" s="84">
        <v>492066</v>
      </c>
      <c r="E1046" s="84">
        <v>1040</v>
      </c>
    </row>
    <row r="1047" spans="1:5" x14ac:dyDescent="0.3">
      <c r="A1047" s="34" t="s">
        <v>1855</v>
      </c>
      <c r="B1047" s="84" t="s">
        <v>1734</v>
      </c>
      <c r="C1047" s="84" t="s">
        <v>1859</v>
      </c>
      <c r="D1047" s="84">
        <v>492176</v>
      </c>
      <c r="E1047" s="84">
        <v>1729</v>
      </c>
    </row>
    <row r="1048" spans="1:5" x14ac:dyDescent="0.3">
      <c r="A1048" s="34" t="s">
        <v>1855</v>
      </c>
      <c r="B1048" s="84" t="s">
        <v>1860</v>
      </c>
      <c r="C1048" s="84" t="s">
        <v>1861</v>
      </c>
      <c r="D1048" s="84">
        <v>492259</v>
      </c>
      <c r="E1048" s="84">
        <v>840</v>
      </c>
    </row>
    <row r="1049" spans="1:5" x14ac:dyDescent="0.3">
      <c r="A1049" s="34" t="s">
        <v>1855</v>
      </c>
      <c r="B1049" s="84" t="s">
        <v>1742</v>
      </c>
      <c r="C1049" s="84" t="s">
        <v>1862</v>
      </c>
      <c r="D1049" s="84">
        <v>492262</v>
      </c>
      <c r="E1049" s="84">
        <v>16004</v>
      </c>
    </row>
    <row r="1050" spans="1:5" x14ac:dyDescent="0.3">
      <c r="A1050" s="34" t="s">
        <v>1855</v>
      </c>
      <c r="B1050" s="84" t="s">
        <v>1863</v>
      </c>
      <c r="C1050" s="84" t="s">
        <v>1864</v>
      </c>
      <c r="D1050" s="84">
        <v>492263</v>
      </c>
      <c r="E1050" s="84">
        <v>3323</v>
      </c>
    </row>
    <row r="1051" spans="1:5" x14ac:dyDescent="0.3">
      <c r="A1051" s="34" t="s">
        <v>1855</v>
      </c>
      <c r="B1051" s="84" t="s">
        <v>1865</v>
      </c>
      <c r="C1051" s="84" t="s">
        <v>1866</v>
      </c>
      <c r="D1051" s="84">
        <v>492264</v>
      </c>
      <c r="E1051" s="84">
        <v>2981</v>
      </c>
    </row>
    <row r="1052" spans="1:5" x14ac:dyDescent="0.3">
      <c r="A1052" s="34" t="s">
        <v>1855</v>
      </c>
      <c r="B1052" s="84" t="s">
        <v>1867</v>
      </c>
      <c r="C1052" s="84" t="s">
        <v>1868</v>
      </c>
      <c r="D1052" s="84">
        <v>492265</v>
      </c>
      <c r="E1052" s="84">
        <v>6802</v>
      </c>
    </row>
    <row r="1053" spans="1:5" x14ac:dyDescent="0.3">
      <c r="A1053" s="34" t="s">
        <v>1855</v>
      </c>
      <c r="B1053" s="84" t="s">
        <v>231</v>
      </c>
      <c r="C1053" s="84" t="s">
        <v>1869</v>
      </c>
      <c r="D1053" s="84">
        <v>492268</v>
      </c>
      <c r="E1053" s="84">
        <v>9553</v>
      </c>
    </row>
    <row r="1054" spans="1:5" x14ac:dyDescent="0.3">
      <c r="A1054" s="34" t="s">
        <v>1855</v>
      </c>
      <c r="B1054" s="84" t="s">
        <v>1870</v>
      </c>
      <c r="C1054" s="84" t="s">
        <v>1871</v>
      </c>
      <c r="D1054" s="84">
        <v>492270</v>
      </c>
      <c r="E1054" s="84">
        <v>4899</v>
      </c>
    </row>
    <row r="1055" spans="1:5" x14ac:dyDescent="0.3">
      <c r="A1055" s="34" t="s">
        <v>1855</v>
      </c>
      <c r="B1055" s="84" t="s">
        <v>1872</v>
      </c>
      <c r="C1055" s="84" t="s">
        <v>1873</v>
      </c>
      <c r="D1055" s="84">
        <v>492272</v>
      </c>
      <c r="E1055" s="84">
        <v>3750</v>
      </c>
    </row>
    <row r="1056" spans="1:5" x14ac:dyDescent="0.3">
      <c r="A1056" s="34" t="s">
        <v>1855</v>
      </c>
      <c r="B1056" s="84" t="s">
        <v>1874</v>
      </c>
      <c r="C1056" s="84" t="s">
        <v>1875</v>
      </c>
      <c r="D1056" s="84">
        <v>493403</v>
      </c>
      <c r="E1056" s="84">
        <v>7776</v>
      </c>
    </row>
    <row r="1057" spans="1:5" x14ac:dyDescent="0.3">
      <c r="A1057" s="34" t="s">
        <v>1876</v>
      </c>
      <c r="B1057" s="84" t="s">
        <v>1588</v>
      </c>
      <c r="C1057" s="84" t="s">
        <v>1877</v>
      </c>
      <c r="D1057" s="84">
        <v>500758</v>
      </c>
      <c r="E1057" s="84">
        <v>6053</v>
      </c>
    </row>
    <row r="1058" spans="1:5" x14ac:dyDescent="0.3">
      <c r="A1058" s="34" t="s">
        <v>1876</v>
      </c>
      <c r="B1058" s="84" t="s">
        <v>231</v>
      </c>
      <c r="C1058" s="84" t="s">
        <v>1878</v>
      </c>
      <c r="D1058" s="84">
        <v>502277</v>
      </c>
      <c r="E1058" s="84">
        <v>6479</v>
      </c>
    </row>
    <row r="1059" spans="1:5" x14ac:dyDescent="0.3">
      <c r="A1059" s="34" t="s">
        <v>1876</v>
      </c>
      <c r="B1059" s="84" t="s">
        <v>1879</v>
      </c>
      <c r="C1059" s="84" t="s">
        <v>1880</v>
      </c>
      <c r="D1059" s="84">
        <v>502278</v>
      </c>
      <c r="E1059" s="84">
        <v>16235</v>
      </c>
    </row>
    <row r="1060" spans="1:5" x14ac:dyDescent="0.3">
      <c r="A1060" s="34" t="s">
        <v>1876</v>
      </c>
      <c r="B1060" s="84" t="s">
        <v>1881</v>
      </c>
      <c r="C1060" s="84" t="s">
        <v>1882</v>
      </c>
      <c r="D1060" s="84">
        <v>502279</v>
      </c>
      <c r="E1060" s="84">
        <v>1934</v>
      </c>
    </row>
    <row r="1061" spans="1:5" x14ac:dyDescent="0.3">
      <c r="A1061" s="34" t="s">
        <v>1876</v>
      </c>
      <c r="B1061" s="84" t="s">
        <v>1883</v>
      </c>
      <c r="C1061" s="84" t="s">
        <v>1884</v>
      </c>
      <c r="D1061" s="84">
        <v>502282</v>
      </c>
      <c r="E1061" s="84">
        <v>4118</v>
      </c>
    </row>
    <row r="1062" spans="1:5" x14ac:dyDescent="0.3">
      <c r="A1062" s="34" t="s">
        <v>1876</v>
      </c>
      <c r="B1062" s="84" t="s">
        <v>231</v>
      </c>
      <c r="C1062" s="84" t="s">
        <v>1885</v>
      </c>
      <c r="D1062" s="84">
        <v>502283</v>
      </c>
      <c r="E1062" s="84">
        <v>3359</v>
      </c>
    </row>
    <row r="1063" spans="1:5" x14ac:dyDescent="0.3">
      <c r="A1063" s="34" t="s">
        <v>1876</v>
      </c>
      <c r="B1063" s="84" t="s">
        <v>1886</v>
      </c>
      <c r="C1063" s="84" t="s">
        <v>1887</v>
      </c>
      <c r="D1063" s="84">
        <v>502284</v>
      </c>
      <c r="E1063" s="84">
        <v>1923</v>
      </c>
    </row>
    <row r="1064" spans="1:5" x14ac:dyDescent="0.3">
      <c r="A1064" s="34" t="s">
        <v>1876</v>
      </c>
      <c r="B1064" s="84" t="s">
        <v>1888</v>
      </c>
      <c r="C1064" s="84" t="s">
        <v>1889</v>
      </c>
      <c r="D1064" s="84">
        <v>502286</v>
      </c>
      <c r="E1064" s="84">
        <v>18862</v>
      </c>
    </row>
    <row r="1065" spans="1:5" x14ac:dyDescent="0.3">
      <c r="A1065" s="34" t="s">
        <v>1876</v>
      </c>
      <c r="B1065" s="84" t="s">
        <v>1890</v>
      </c>
      <c r="C1065" s="84" t="s">
        <v>1891</v>
      </c>
      <c r="D1065" s="84">
        <v>502287</v>
      </c>
      <c r="E1065" s="84">
        <v>26676</v>
      </c>
    </row>
    <row r="1066" spans="1:5" x14ac:dyDescent="0.3">
      <c r="A1066" s="34" t="s">
        <v>1876</v>
      </c>
      <c r="B1066" s="84" t="s">
        <v>1892</v>
      </c>
      <c r="C1066" s="84" t="s">
        <v>1893</v>
      </c>
      <c r="D1066" s="84">
        <v>502288</v>
      </c>
      <c r="E1066" s="84">
        <v>10054</v>
      </c>
    </row>
    <row r="1067" spans="1:5" x14ac:dyDescent="0.3">
      <c r="A1067" s="34" t="s">
        <v>1876</v>
      </c>
      <c r="B1067" s="84" t="s">
        <v>231</v>
      </c>
      <c r="C1067" s="84" t="s">
        <v>1894</v>
      </c>
      <c r="D1067" s="84">
        <v>503032</v>
      </c>
      <c r="E1067" s="84">
        <v>2577</v>
      </c>
    </row>
    <row r="1068" spans="1:5" x14ac:dyDescent="0.3">
      <c r="A1068" s="34" t="s">
        <v>1895</v>
      </c>
      <c r="B1068" s="84" t="s">
        <v>1843</v>
      </c>
      <c r="C1068" s="84" t="s">
        <v>1896</v>
      </c>
      <c r="D1068" s="84">
        <v>512251</v>
      </c>
      <c r="E1068" s="84">
        <v>21846</v>
      </c>
    </row>
    <row r="1069" spans="1:5" x14ac:dyDescent="0.3">
      <c r="A1069" s="34" t="s">
        <v>1895</v>
      </c>
      <c r="B1069" s="84" t="s">
        <v>1897</v>
      </c>
      <c r="C1069" s="84" t="s">
        <v>1898</v>
      </c>
      <c r="D1069" s="84">
        <v>512289</v>
      </c>
      <c r="E1069" s="84">
        <v>410</v>
      </c>
    </row>
    <row r="1070" spans="1:5" x14ac:dyDescent="0.3">
      <c r="A1070" s="34" t="s">
        <v>1895</v>
      </c>
      <c r="B1070" s="84" t="s">
        <v>1892</v>
      </c>
      <c r="C1070" s="84" t="s">
        <v>1899</v>
      </c>
      <c r="D1070" s="84">
        <v>512290</v>
      </c>
      <c r="E1070" s="84">
        <v>395</v>
      </c>
    </row>
    <row r="1071" spans="1:5" x14ac:dyDescent="0.3">
      <c r="A1071" s="34" t="s">
        <v>1895</v>
      </c>
      <c r="B1071" s="84" t="s">
        <v>1843</v>
      </c>
      <c r="C1071" s="84" t="s">
        <v>1900</v>
      </c>
      <c r="D1071" s="84">
        <v>512291</v>
      </c>
      <c r="E1071" s="84">
        <v>3095</v>
      </c>
    </row>
    <row r="1072" spans="1:5" x14ac:dyDescent="0.3">
      <c r="A1072" s="34" t="s">
        <v>1895</v>
      </c>
      <c r="B1072" s="84" t="s">
        <v>1823</v>
      </c>
      <c r="C1072" s="84" t="s">
        <v>1901</v>
      </c>
      <c r="D1072" s="84">
        <v>512295</v>
      </c>
      <c r="E1072" s="84">
        <v>4515</v>
      </c>
    </row>
    <row r="1073" spans="1:5" x14ac:dyDescent="0.3">
      <c r="A1073" s="34" t="s">
        <v>1895</v>
      </c>
      <c r="B1073" s="84" t="s">
        <v>1494</v>
      </c>
      <c r="C1073" s="84" t="s">
        <v>1902</v>
      </c>
      <c r="D1073" s="84">
        <v>512296</v>
      </c>
      <c r="E1073" s="84">
        <v>8024</v>
      </c>
    </row>
    <row r="1074" spans="1:5" x14ac:dyDescent="0.3">
      <c r="A1074" s="34" t="s">
        <v>1895</v>
      </c>
      <c r="B1074" s="84" t="s">
        <v>864</v>
      </c>
      <c r="C1074" s="84" t="s">
        <v>1903</v>
      </c>
      <c r="D1074" s="84">
        <v>512297</v>
      </c>
      <c r="E1074" s="84">
        <v>10063</v>
      </c>
    </row>
    <row r="1075" spans="1:5" x14ac:dyDescent="0.3">
      <c r="A1075" s="34" t="s">
        <v>1904</v>
      </c>
      <c r="B1075" s="84" t="s">
        <v>1905</v>
      </c>
      <c r="C1075" s="84" t="s">
        <v>1906</v>
      </c>
      <c r="D1075" s="84">
        <v>520580</v>
      </c>
      <c r="E1075" s="84">
        <v>232</v>
      </c>
    </row>
    <row r="1076" spans="1:5" x14ac:dyDescent="0.3">
      <c r="A1076" s="34" t="s">
        <v>1904</v>
      </c>
      <c r="B1076" s="84" t="s">
        <v>1588</v>
      </c>
      <c r="C1076" s="84" t="s">
        <v>1907</v>
      </c>
      <c r="D1076" s="84">
        <v>520581</v>
      </c>
      <c r="E1076" s="84">
        <v>328</v>
      </c>
    </row>
    <row r="1077" spans="1:5" x14ac:dyDescent="0.3">
      <c r="A1077" s="34" t="s">
        <v>1904</v>
      </c>
      <c r="B1077" s="84" t="s">
        <v>209</v>
      </c>
      <c r="C1077" s="84" t="s">
        <v>1908</v>
      </c>
      <c r="D1077" s="84">
        <v>522404</v>
      </c>
      <c r="E1077" s="84">
        <v>1426</v>
      </c>
    </row>
    <row r="1078" spans="1:5" x14ac:dyDescent="0.3">
      <c r="A1078" s="34" t="s">
        <v>1904</v>
      </c>
      <c r="B1078" s="84" t="s">
        <v>1909</v>
      </c>
      <c r="C1078" s="84" t="s">
        <v>1910</v>
      </c>
      <c r="D1078" s="84">
        <v>522417</v>
      </c>
      <c r="E1078" s="84">
        <v>262</v>
      </c>
    </row>
    <row r="1079" spans="1:5" x14ac:dyDescent="0.3">
      <c r="A1079" s="34" t="s">
        <v>1904</v>
      </c>
      <c r="B1079" s="84" t="s">
        <v>1821</v>
      </c>
      <c r="C1079" s="84" t="s">
        <v>1911</v>
      </c>
      <c r="D1079" s="84">
        <v>522418</v>
      </c>
      <c r="E1079" s="84">
        <v>3251</v>
      </c>
    </row>
    <row r="1080" spans="1:5" x14ac:dyDescent="0.3">
      <c r="A1080" s="34" t="s">
        <v>1904</v>
      </c>
      <c r="B1080" s="84" t="s">
        <v>1912</v>
      </c>
      <c r="C1080" s="84" t="s">
        <v>1913</v>
      </c>
      <c r="D1080" s="84">
        <v>522419</v>
      </c>
      <c r="E1080" s="84">
        <v>1443</v>
      </c>
    </row>
    <row r="1081" spans="1:5" x14ac:dyDescent="0.3">
      <c r="A1081" s="34" t="s">
        <v>1904</v>
      </c>
      <c r="B1081" s="84" t="s">
        <v>1825</v>
      </c>
      <c r="C1081" s="84" t="s">
        <v>1914</v>
      </c>
      <c r="D1081" s="84">
        <v>522423</v>
      </c>
      <c r="E1081" s="84">
        <v>3586</v>
      </c>
    </row>
    <row r="1082" spans="1:5" x14ac:dyDescent="0.3">
      <c r="A1082" s="34" t="s">
        <v>1904</v>
      </c>
      <c r="B1082" s="84" t="s">
        <v>1915</v>
      </c>
      <c r="C1082" s="84" t="s">
        <v>1916</v>
      </c>
      <c r="D1082" s="84">
        <v>522426</v>
      </c>
      <c r="E1082" s="84">
        <v>3096</v>
      </c>
    </row>
    <row r="1083" spans="1:5" x14ac:dyDescent="0.3">
      <c r="A1083" s="34" t="s">
        <v>1904</v>
      </c>
      <c r="B1083" s="84" t="s">
        <v>209</v>
      </c>
      <c r="C1083" s="84" t="s">
        <v>1917</v>
      </c>
      <c r="D1083" s="84">
        <v>522427</v>
      </c>
      <c r="E1083" s="84">
        <v>6900</v>
      </c>
    </row>
    <row r="1084" spans="1:5" x14ac:dyDescent="0.3">
      <c r="A1084" s="34" t="s">
        <v>1904</v>
      </c>
      <c r="B1084" s="84" t="s">
        <v>209</v>
      </c>
      <c r="C1084" s="84" t="s">
        <v>1918</v>
      </c>
      <c r="D1084" s="84">
        <v>522430</v>
      </c>
      <c r="E1084" s="84">
        <v>4801</v>
      </c>
    </row>
    <row r="1085" spans="1:5" x14ac:dyDescent="0.3">
      <c r="A1085" s="34" t="s">
        <v>1904</v>
      </c>
      <c r="B1085" s="84" t="s">
        <v>1919</v>
      </c>
      <c r="C1085" s="84" t="s">
        <v>1920</v>
      </c>
      <c r="D1085" s="84">
        <v>522431</v>
      </c>
      <c r="E1085" s="84">
        <v>4308</v>
      </c>
    </row>
    <row r="1086" spans="1:5" x14ac:dyDescent="0.3">
      <c r="A1086" s="34" t="s">
        <v>1904</v>
      </c>
      <c r="B1086" s="84" t="s">
        <v>1921</v>
      </c>
      <c r="C1086" s="84" t="s">
        <v>1922</v>
      </c>
      <c r="D1086" s="84">
        <v>522437</v>
      </c>
      <c r="E1086" s="84">
        <v>890</v>
      </c>
    </row>
    <row r="1087" spans="1:5" x14ac:dyDescent="0.3">
      <c r="A1087" s="34" t="s">
        <v>1904</v>
      </c>
      <c r="B1087" s="84" t="s">
        <v>1923</v>
      </c>
      <c r="C1087" s="84" t="s">
        <v>1924</v>
      </c>
      <c r="D1087" s="84">
        <v>522442</v>
      </c>
      <c r="E1087" s="84">
        <v>683</v>
      </c>
    </row>
    <row r="1088" spans="1:5" x14ac:dyDescent="0.3">
      <c r="A1088" s="34" t="s">
        <v>1904</v>
      </c>
      <c r="B1088" s="84" t="s">
        <v>1915</v>
      </c>
      <c r="C1088" s="84" t="s">
        <v>1925</v>
      </c>
      <c r="D1088" s="84">
        <v>522446</v>
      </c>
      <c r="E1088" s="84">
        <v>4026</v>
      </c>
    </row>
    <row r="1089" spans="1:5" x14ac:dyDescent="0.3">
      <c r="A1089" s="34" t="s">
        <v>1904</v>
      </c>
      <c r="B1089" s="84" t="s">
        <v>1926</v>
      </c>
      <c r="C1089" s="84" t="s">
        <v>1927</v>
      </c>
      <c r="D1089" s="84">
        <v>522447</v>
      </c>
      <c r="E1089" s="84">
        <v>2374</v>
      </c>
    </row>
    <row r="1090" spans="1:5" x14ac:dyDescent="0.3">
      <c r="A1090" s="34" t="s">
        <v>1904</v>
      </c>
      <c r="B1090" s="84" t="s">
        <v>1928</v>
      </c>
      <c r="C1090" s="84" t="s">
        <v>1929</v>
      </c>
      <c r="D1090" s="84">
        <v>522451</v>
      </c>
      <c r="E1090" s="84">
        <v>1303</v>
      </c>
    </row>
    <row r="1091" spans="1:5" x14ac:dyDescent="0.3">
      <c r="A1091" s="34" t="s">
        <v>1904</v>
      </c>
      <c r="B1091" s="84" t="s">
        <v>1909</v>
      </c>
      <c r="C1091" s="84" t="s">
        <v>1930</v>
      </c>
      <c r="D1091" s="84">
        <v>522452</v>
      </c>
      <c r="E1091" s="84">
        <v>14803</v>
      </c>
    </row>
    <row r="1092" spans="1:5" x14ac:dyDescent="0.3">
      <c r="A1092" s="34" t="s">
        <v>1931</v>
      </c>
      <c r="B1092" s="84" t="s">
        <v>1932</v>
      </c>
      <c r="C1092" s="84" t="s">
        <v>1933</v>
      </c>
      <c r="D1092" s="84">
        <v>532359</v>
      </c>
      <c r="E1092" s="84">
        <v>4903</v>
      </c>
    </row>
    <row r="1093" spans="1:5" x14ac:dyDescent="0.3">
      <c r="A1093" s="34" t="s">
        <v>1931</v>
      </c>
      <c r="B1093" s="84" t="s">
        <v>1934</v>
      </c>
      <c r="C1093" s="84" t="s">
        <v>1935</v>
      </c>
      <c r="D1093" s="84">
        <v>532362</v>
      </c>
      <c r="E1093" s="84">
        <v>11736</v>
      </c>
    </row>
    <row r="1094" spans="1:5" x14ac:dyDescent="0.3">
      <c r="A1094" s="34" t="s">
        <v>1931</v>
      </c>
      <c r="B1094" s="84" t="s">
        <v>1936</v>
      </c>
      <c r="C1094" s="84" t="s">
        <v>1937</v>
      </c>
      <c r="D1094" s="84">
        <v>532363</v>
      </c>
      <c r="E1094" s="84">
        <v>4323</v>
      </c>
    </row>
    <row r="1095" spans="1:5" x14ac:dyDescent="0.3">
      <c r="A1095" s="34" t="s">
        <v>1931</v>
      </c>
      <c r="B1095" s="84" t="s">
        <v>1938</v>
      </c>
      <c r="C1095" s="84" t="s">
        <v>1939</v>
      </c>
      <c r="D1095" s="84">
        <v>532364</v>
      </c>
      <c r="E1095" s="84">
        <v>1415</v>
      </c>
    </row>
    <row r="1096" spans="1:5" x14ac:dyDescent="0.3">
      <c r="A1096" s="34" t="s">
        <v>1931</v>
      </c>
      <c r="B1096" s="84" t="s">
        <v>1940</v>
      </c>
      <c r="C1096" s="84" t="s">
        <v>1941</v>
      </c>
      <c r="D1096" s="84">
        <v>532369</v>
      </c>
      <c r="E1096" s="84">
        <v>566</v>
      </c>
    </row>
    <row r="1097" spans="1:5" x14ac:dyDescent="0.3">
      <c r="A1097" s="34" t="s">
        <v>1931</v>
      </c>
      <c r="B1097" s="84" t="s">
        <v>1942</v>
      </c>
      <c r="C1097" s="84" t="s">
        <v>1943</v>
      </c>
      <c r="D1097" s="84">
        <v>532371</v>
      </c>
      <c r="E1097" s="84">
        <v>10246</v>
      </c>
    </row>
    <row r="1098" spans="1:5" x14ac:dyDescent="0.3">
      <c r="A1098" s="34" t="s">
        <v>1931</v>
      </c>
      <c r="B1098" s="84" t="s">
        <v>1944</v>
      </c>
      <c r="C1098" s="84" t="s">
        <v>1945</v>
      </c>
      <c r="D1098" s="84">
        <v>532373</v>
      </c>
      <c r="E1098" s="84">
        <v>1363</v>
      </c>
    </row>
    <row r="1099" spans="1:5" x14ac:dyDescent="0.3">
      <c r="A1099" s="34" t="s">
        <v>1931</v>
      </c>
      <c r="B1099" s="84" t="s">
        <v>1946</v>
      </c>
      <c r="C1099" s="84" t="s">
        <v>1947</v>
      </c>
      <c r="D1099" s="84">
        <v>532375</v>
      </c>
      <c r="E1099" s="84">
        <v>743</v>
      </c>
    </row>
    <row r="1100" spans="1:5" x14ac:dyDescent="0.3">
      <c r="A1100" s="34" t="s">
        <v>1931</v>
      </c>
      <c r="B1100" s="84" t="s">
        <v>1948</v>
      </c>
      <c r="C1100" s="84" t="s">
        <v>1949</v>
      </c>
      <c r="D1100" s="84">
        <v>532376</v>
      </c>
      <c r="E1100" s="84">
        <v>312</v>
      </c>
    </row>
    <row r="1101" spans="1:5" x14ac:dyDescent="0.3">
      <c r="A1101" s="34" t="s">
        <v>1931</v>
      </c>
      <c r="B1101" s="84" t="s">
        <v>1588</v>
      </c>
      <c r="C1101" s="84" t="s">
        <v>1950</v>
      </c>
      <c r="D1101" s="84">
        <v>532377</v>
      </c>
      <c r="E1101" s="84">
        <v>886</v>
      </c>
    </row>
    <row r="1102" spans="1:5" x14ac:dyDescent="0.3">
      <c r="A1102" s="34" t="s">
        <v>1931</v>
      </c>
      <c r="B1102" s="84" t="s">
        <v>1942</v>
      </c>
      <c r="C1102" s="84" t="s">
        <v>1951</v>
      </c>
      <c r="D1102" s="84">
        <v>532378</v>
      </c>
      <c r="E1102" s="84">
        <v>206</v>
      </c>
    </row>
    <row r="1103" spans="1:5" x14ac:dyDescent="0.3">
      <c r="A1103" s="34" t="s">
        <v>1931</v>
      </c>
      <c r="B1103" s="84" t="s">
        <v>1952</v>
      </c>
      <c r="C1103" s="84" t="s">
        <v>1953</v>
      </c>
      <c r="D1103" s="84">
        <v>532383</v>
      </c>
      <c r="E1103" s="84">
        <v>7696</v>
      </c>
    </row>
    <row r="1104" spans="1:5" x14ac:dyDescent="0.3">
      <c r="A1104" s="34" t="s">
        <v>1931</v>
      </c>
      <c r="B1104" s="84" t="s">
        <v>1954</v>
      </c>
      <c r="C1104" s="84" t="s">
        <v>1955</v>
      </c>
      <c r="D1104" s="84">
        <v>532384</v>
      </c>
      <c r="E1104" s="84">
        <v>728</v>
      </c>
    </row>
    <row r="1105" spans="1:5" x14ac:dyDescent="0.3">
      <c r="A1105" s="34" t="s">
        <v>1931</v>
      </c>
      <c r="B1105" s="84" t="s">
        <v>1956</v>
      </c>
      <c r="C1105" s="84" t="s">
        <v>1957</v>
      </c>
      <c r="D1105" s="84">
        <v>532385</v>
      </c>
      <c r="E1105" s="84">
        <v>1073</v>
      </c>
    </row>
    <row r="1106" spans="1:5" x14ac:dyDescent="0.3">
      <c r="A1106" s="34" t="s">
        <v>1931</v>
      </c>
      <c r="B1106" s="84" t="s">
        <v>1934</v>
      </c>
      <c r="C1106" s="84" t="s">
        <v>1958</v>
      </c>
      <c r="D1106" s="84">
        <v>532386</v>
      </c>
      <c r="E1106" s="84">
        <v>1832</v>
      </c>
    </row>
    <row r="1107" spans="1:5" x14ac:dyDescent="0.3">
      <c r="A1107" s="34" t="s">
        <v>1931</v>
      </c>
      <c r="B1107" s="84" t="s">
        <v>1821</v>
      </c>
      <c r="C1107" s="84" t="s">
        <v>1959</v>
      </c>
      <c r="D1107" s="84">
        <v>532387</v>
      </c>
      <c r="E1107" s="84">
        <v>4115</v>
      </c>
    </row>
    <row r="1108" spans="1:5" x14ac:dyDescent="0.3">
      <c r="A1108" s="34" t="s">
        <v>1931</v>
      </c>
      <c r="B1108" s="84" t="s">
        <v>1588</v>
      </c>
      <c r="C1108" s="84" t="s">
        <v>1960</v>
      </c>
      <c r="D1108" s="84">
        <v>532388</v>
      </c>
      <c r="E1108" s="84">
        <v>653</v>
      </c>
    </row>
    <row r="1109" spans="1:5" x14ac:dyDescent="0.3">
      <c r="A1109" s="34" t="s">
        <v>1931</v>
      </c>
      <c r="B1109" s="84" t="s">
        <v>1588</v>
      </c>
      <c r="C1109" s="84" t="s">
        <v>1961</v>
      </c>
      <c r="D1109" s="84">
        <v>532389</v>
      </c>
      <c r="E1109" s="84">
        <v>2081</v>
      </c>
    </row>
    <row r="1110" spans="1:5" x14ac:dyDescent="0.3">
      <c r="A1110" s="34" t="s">
        <v>1931</v>
      </c>
      <c r="B1110" s="84" t="s">
        <v>1962</v>
      </c>
      <c r="C1110" s="84" t="s">
        <v>1963</v>
      </c>
      <c r="D1110" s="84">
        <v>532390</v>
      </c>
      <c r="E1110" s="84">
        <v>1117</v>
      </c>
    </row>
    <row r="1111" spans="1:5" x14ac:dyDescent="0.3">
      <c r="A1111" s="34" t="s">
        <v>1931</v>
      </c>
      <c r="B1111" s="84" t="s">
        <v>1964</v>
      </c>
      <c r="C1111" s="84" t="s">
        <v>1965</v>
      </c>
      <c r="D1111" s="84">
        <v>532391</v>
      </c>
      <c r="E1111" s="84">
        <v>1631</v>
      </c>
    </row>
    <row r="1112" spans="1:5" x14ac:dyDescent="0.3">
      <c r="A1112" s="34" t="s">
        <v>1931</v>
      </c>
      <c r="B1112" s="84" t="s">
        <v>1588</v>
      </c>
      <c r="C1112" s="84" t="s">
        <v>1966</v>
      </c>
      <c r="D1112" s="84">
        <v>532392</v>
      </c>
      <c r="E1112" s="84">
        <v>1773</v>
      </c>
    </row>
    <row r="1113" spans="1:5" x14ac:dyDescent="0.3">
      <c r="A1113" s="34" t="s">
        <v>1931</v>
      </c>
      <c r="B1113" s="84" t="s">
        <v>1967</v>
      </c>
      <c r="C1113" s="84" t="s">
        <v>1968</v>
      </c>
      <c r="D1113" s="84">
        <v>532393</v>
      </c>
      <c r="E1113" s="84">
        <v>16818</v>
      </c>
    </row>
    <row r="1114" spans="1:5" x14ac:dyDescent="0.3">
      <c r="A1114" s="34" t="s">
        <v>1931</v>
      </c>
      <c r="B1114" s="84" t="s">
        <v>1969</v>
      </c>
      <c r="C1114" s="84" t="s">
        <v>1970</v>
      </c>
      <c r="D1114" s="84">
        <v>532396</v>
      </c>
      <c r="E1114" s="84">
        <v>562</v>
      </c>
    </row>
    <row r="1115" spans="1:5" x14ac:dyDescent="0.3">
      <c r="A1115" s="34" t="s">
        <v>1931</v>
      </c>
      <c r="B1115" s="84" t="s">
        <v>1971</v>
      </c>
      <c r="C1115" s="84" t="s">
        <v>1972</v>
      </c>
      <c r="D1115" s="84">
        <v>532397</v>
      </c>
      <c r="E1115" s="84">
        <v>1993</v>
      </c>
    </row>
    <row r="1116" spans="1:5" x14ac:dyDescent="0.3">
      <c r="A1116" s="34" t="s">
        <v>1931</v>
      </c>
      <c r="B1116" s="84" t="s">
        <v>1964</v>
      </c>
      <c r="C1116" s="84" t="s">
        <v>1973</v>
      </c>
      <c r="D1116" s="84">
        <v>532399</v>
      </c>
      <c r="E1116" s="84">
        <v>7148</v>
      </c>
    </row>
    <row r="1117" spans="1:5" x14ac:dyDescent="0.3">
      <c r="A1117" s="34" t="s">
        <v>1931</v>
      </c>
      <c r="B1117" s="84" t="s">
        <v>209</v>
      </c>
      <c r="C1117" s="84" t="s">
        <v>1974</v>
      </c>
      <c r="D1117" s="84">
        <v>532404</v>
      </c>
      <c r="E1117" s="84">
        <v>140</v>
      </c>
    </row>
    <row r="1118" spans="1:5" x14ac:dyDescent="0.3">
      <c r="A1118" s="34" t="s">
        <v>1931</v>
      </c>
      <c r="B1118" s="84" t="s">
        <v>1588</v>
      </c>
      <c r="C1118" s="84" t="s">
        <v>1975</v>
      </c>
      <c r="D1118" s="84">
        <v>533336</v>
      </c>
      <c r="E1118" s="84">
        <v>263</v>
      </c>
    </row>
    <row r="1119" spans="1:5" x14ac:dyDescent="0.3">
      <c r="A1119" s="34" t="s">
        <v>1976</v>
      </c>
      <c r="B1119" s="84" t="s">
        <v>1977</v>
      </c>
      <c r="C1119" s="84" t="s">
        <v>1978</v>
      </c>
      <c r="D1119" s="84">
        <v>542301</v>
      </c>
      <c r="E1119" s="84">
        <v>4525</v>
      </c>
    </row>
    <row r="1120" spans="1:5" x14ac:dyDescent="0.3">
      <c r="A1120" s="34" t="s">
        <v>1976</v>
      </c>
      <c r="B1120" s="84" t="s">
        <v>231</v>
      </c>
      <c r="C1120" s="84" t="s">
        <v>1979</v>
      </c>
      <c r="D1120" s="84">
        <v>542311</v>
      </c>
      <c r="E1120" s="84">
        <v>2673</v>
      </c>
    </row>
    <row r="1121" spans="1:5" x14ac:dyDescent="0.3">
      <c r="A1121" s="34" t="s">
        <v>1976</v>
      </c>
      <c r="B1121" s="84" t="s">
        <v>1980</v>
      </c>
      <c r="C1121" s="84" t="s">
        <v>1981</v>
      </c>
      <c r="D1121" s="84">
        <v>542313</v>
      </c>
      <c r="E1121" s="84">
        <v>1492</v>
      </c>
    </row>
    <row r="1122" spans="1:5" x14ac:dyDescent="0.3">
      <c r="A1122" s="34" t="s">
        <v>1976</v>
      </c>
      <c r="B1122" s="84" t="s">
        <v>1982</v>
      </c>
      <c r="C1122" s="84" t="s">
        <v>1983</v>
      </c>
      <c r="D1122" s="84">
        <v>542318</v>
      </c>
      <c r="E1122" s="84">
        <v>3210</v>
      </c>
    </row>
    <row r="1123" spans="1:5" x14ac:dyDescent="0.3">
      <c r="A1123" s="34" t="s">
        <v>1976</v>
      </c>
      <c r="B1123" s="84" t="s">
        <v>209</v>
      </c>
      <c r="C1123" s="84" t="s">
        <v>1984</v>
      </c>
      <c r="D1123" s="84">
        <v>542321</v>
      </c>
      <c r="E1123" s="84">
        <v>3833</v>
      </c>
    </row>
    <row r="1124" spans="1:5" x14ac:dyDescent="0.3">
      <c r="A1124" s="34" t="s">
        <v>1976</v>
      </c>
      <c r="B1124" s="84" t="s">
        <v>209</v>
      </c>
      <c r="C1124" s="84" t="s">
        <v>1985</v>
      </c>
      <c r="D1124" s="84">
        <v>542322</v>
      </c>
      <c r="E1124" s="84">
        <v>708</v>
      </c>
    </row>
    <row r="1125" spans="1:5" x14ac:dyDescent="0.3">
      <c r="A1125" s="34" t="s">
        <v>1976</v>
      </c>
      <c r="B1125" s="84" t="s">
        <v>209</v>
      </c>
      <c r="C1125" s="84" t="s">
        <v>1986</v>
      </c>
      <c r="D1125" s="84">
        <v>542323</v>
      </c>
      <c r="E1125" s="84">
        <v>1754</v>
      </c>
    </row>
    <row r="1126" spans="1:5" x14ac:dyDescent="0.3">
      <c r="A1126" s="34" t="s">
        <v>1976</v>
      </c>
      <c r="B1126" s="84" t="s">
        <v>1982</v>
      </c>
      <c r="C1126" s="84" t="s">
        <v>1987</v>
      </c>
      <c r="D1126" s="84">
        <v>542324</v>
      </c>
      <c r="E1126" s="84">
        <v>7784</v>
      </c>
    </row>
    <row r="1127" spans="1:5" x14ac:dyDescent="0.3">
      <c r="A1127" s="34" t="s">
        <v>1976</v>
      </c>
      <c r="B1127" s="84" t="s">
        <v>1762</v>
      </c>
      <c r="C1127" s="84" t="s">
        <v>1988</v>
      </c>
      <c r="D1127" s="84">
        <v>542332</v>
      </c>
      <c r="E1127" s="84">
        <v>11514</v>
      </c>
    </row>
    <row r="1128" spans="1:5" x14ac:dyDescent="0.3">
      <c r="A1128" s="34" t="s">
        <v>1976</v>
      </c>
      <c r="B1128" s="84" t="s">
        <v>1989</v>
      </c>
      <c r="C1128" s="84" t="s">
        <v>1990</v>
      </c>
      <c r="D1128" s="84">
        <v>542338</v>
      </c>
      <c r="E1128" s="84">
        <v>22076</v>
      </c>
    </row>
    <row r="1129" spans="1:5" x14ac:dyDescent="0.3">
      <c r="A1129" s="34" t="s">
        <v>1976</v>
      </c>
      <c r="B1129" s="84" t="s">
        <v>1991</v>
      </c>
      <c r="C1129" s="84" t="s">
        <v>1992</v>
      </c>
      <c r="D1129" s="84">
        <v>542339</v>
      </c>
      <c r="E1129" s="84">
        <v>5296</v>
      </c>
    </row>
    <row r="1130" spans="1:5" x14ac:dyDescent="0.3">
      <c r="A1130" s="34" t="s">
        <v>1976</v>
      </c>
      <c r="B1130" s="84" t="s">
        <v>1993</v>
      </c>
      <c r="C1130" s="84" t="s">
        <v>1994</v>
      </c>
      <c r="D1130" s="84">
        <v>542343</v>
      </c>
      <c r="E1130" s="84">
        <v>11400</v>
      </c>
    </row>
    <row r="1131" spans="1:5" x14ac:dyDescent="0.3">
      <c r="A1131" s="34" t="s">
        <v>1976</v>
      </c>
      <c r="B1131" s="84" t="s">
        <v>1995</v>
      </c>
      <c r="C1131" s="84" t="s">
        <v>1996</v>
      </c>
      <c r="D1131" s="84">
        <v>542346</v>
      </c>
      <c r="E1131" s="84">
        <v>182</v>
      </c>
    </row>
    <row r="1132" spans="1:5" x14ac:dyDescent="0.3">
      <c r="A1132" s="34" t="s">
        <v>1997</v>
      </c>
      <c r="B1132" s="84" t="s">
        <v>1811</v>
      </c>
      <c r="C1132" s="84" t="s">
        <v>1998</v>
      </c>
      <c r="D1132" s="84">
        <v>552220</v>
      </c>
      <c r="E1132" s="84">
        <v>692</v>
      </c>
    </row>
    <row r="1133" spans="1:5" x14ac:dyDescent="0.3">
      <c r="A1133" s="34" t="s">
        <v>1997</v>
      </c>
      <c r="B1133" s="84" t="s">
        <v>1821</v>
      </c>
      <c r="C1133" s="84" t="s">
        <v>1999</v>
      </c>
      <c r="D1133" s="84">
        <v>552233</v>
      </c>
      <c r="E1133" s="84">
        <v>877</v>
      </c>
    </row>
    <row r="1134" spans="1:5" x14ac:dyDescent="0.3">
      <c r="A1134" s="34" t="s">
        <v>1997</v>
      </c>
      <c r="B1134" s="84" t="s">
        <v>1886</v>
      </c>
      <c r="C1134" s="84" t="s">
        <v>2000</v>
      </c>
      <c r="D1134" s="84">
        <v>552284</v>
      </c>
      <c r="E1134" s="84">
        <v>179</v>
      </c>
    </row>
    <row r="1135" spans="1:5" x14ac:dyDescent="0.3">
      <c r="A1135" s="34" t="s">
        <v>1997</v>
      </c>
      <c r="B1135" s="84" t="s">
        <v>2001</v>
      </c>
      <c r="C1135" s="84" t="s">
        <v>2002</v>
      </c>
      <c r="D1135" s="84">
        <v>552349</v>
      </c>
      <c r="E1135" s="84">
        <v>13030</v>
      </c>
    </row>
    <row r="1136" spans="1:5" x14ac:dyDescent="0.3">
      <c r="A1136" s="34" t="s">
        <v>1997</v>
      </c>
      <c r="B1136" s="84" t="s">
        <v>2003</v>
      </c>
      <c r="C1136" s="84" t="s">
        <v>2004</v>
      </c>
      <c r="D1136" s="84">
        <v>552351</v>
      </c>
      <c r="E1136" s="84">
        <v>3140</v>
      </c>
    </row>
    <row r="1137" spans="1:5" x14ac:dyDescent="0.3">
      <c r="A1137" s="34" t="s">
        <v>1997</v>
      </c>
      <c r="B1137" s="84" t="s">
        <v>2005</v>
      </c>
      <c r="C1137" s="84" t="s">
        <v>2006</v>
      </c>
      <c r="D1137" s="84">
        <v>552353</v>
      </c>
      <c r="E1137" s="84">
        <v>4117</v>
      </c>
    </row>
    <row r="1138" spans="1:5" x14ac:dyDescent="0.3">
      <c r="A1138" s="34" t="s">
        <v>1997</v>
      </c>
      <c r="B1138" s="84" t="s">
        <v>1942</v>
      </c>
      <c r="C1138" s="84" t="s">
        <v>2007</v>
      </c>
      <c r="D1138" s="84">
        <v>552356</v>
      </c>
      <c r="E1138" s="84">
        <v>12817</v>
      </c>
    </row>
    <row r="1139" spans="1:5" x14ac:dyDescent="0.3">
      <c r="A1139" s="34" t="s">
        <v>1997</v>
      </c>
      <c r="B1139" s="84" t="s">
        <v>1962</v>
      </c>
      <c r="C1139" s="84" t="s">
        <v>2008</v>
      </c>
      <c r="D1139" s="84">
        <v>553304</v>
      </c>
      <c r="E1139" s="84">
        <v>1073</v>
      </c>
    </row>
    <row r="1140" spans="1:5" x14ac:dyDescent="0.3">
      <c r="A1140" s="34" t="s">
        <v>2009</v>
      </c>
      <c r="B1140" s="84" t="s">
        <v>2010</v>
      </c>
      <c r="C1140" s="84" t="s">
        <v>2011</v>
      </c>
      <c r="D1140" s="84">
        <v>610989</v>
      </c>
      <c r="E1140" s="84">
        <v>473</v>
      </c>
    </row>
    <row r="1141" spans="1:5" x14ac:dyDescent="0.3">
      <c r="A1141" s="34" t="s">
        <v>2009</v>
      </c>
      <c r="B1141" s="84" t="s">
        <v>2012</v>
      </c>
      <c r="C1141" s="84" t="s">
        <v>2013</v>
      </c>
      <c r="D1141" s="84">
        <v>613001</v>
      </c>
      <c r="E1141" s="84">
        <v>2492</v>
      </c>
    </row>
    <row r="1142" spans="1:5" x14ac:dyDescent="0.3">
      <c r="A1142" s="34" t="s">
        <v>2009</v>
      </c>
      <c r="B1142" s="84" t="s">
        <v>2014</v>
      </c>
      <c r="C1142" s="84" t="s">
        <v>2015</v>
      </c>
      <c r="D1142" s="84">
        <v>613002</v>
      </c>
      <c r="E1142" s="84">
        <v>135</v>
      </c>
    </row>
    <row r="1143" spans="1:5" x14ac:dyDescent="0.3">
      <c r="A1143" s="34" t="s">
        <v>2009</v>
      </c>
      <c r="B1143" s="84" t="s">
        <v>2016</v>
      </c>
      <c r="C1143" s="84" t="s">
        <v>2017</v>
      </c>
      <c r="D1143" s="84">
        <v>613003</v>
      </c>
      <c r="E1143" s="84">
        <v>1202</v>
      </c>
    </row>
    <row r="1144" spans="1:5" x14ac:dyDescent="0.3">
      <c r="A1144" s="34" t="s">
        <v>2009</v>
      </c>
      <c r="B1144" s="84" t="s">
        <v>2018</v>
      </c>
      <c r="C1144" s="84" t="s">
        <v>2019</v>
      </c>
      <c r="D1144" s="84">
        <v>613004</v>
      </c>
      <c r="E1144" s="84">
        <v>744</v>
      </c>
    </row>
    <row r="1145" spans="1:5" x14ac:dyDescent="0.3">
      <c r="A1145" s="34" t="s">
        <v>2009</v>
      </c>
      <c r="B1145" s="84" t="s">
        <v>2020</v>
      </c>
      <c r="C1145" s="84" t="s">
        <v>2021</v>
      </c>
      <c r="D1145" s="84">
        <v>613005</v>
      </c>
      <c r="E1145" s="84">
        <v>62</v>
      </c>
    </row>
    <row r="1146" spans="1:5" x14ac:dyDescent="0.3">
      <c r="A1146" s="34" t="s">
        <v>2009</v>
      </c>
      <c r="B1146" s="84" t="s">
        <v>2022</v>
      </c>
      <c r="C1146" s="84" t="s">
        <v>2023</v>
      </c>
      <c r="D1146" s="84">
        <v>613006</v>
      </c>
      <c r="E1146" s="84">
        <v>5253</v>
      </c>
    </row>
    <row r="1147" spans="1:5" x14ac:dyDescent="0.3">
      <c r="A1147" s="34" t="s">
        <v>2009</v>
      </c>
      <c r="B1147" s="84" t="s">
        <v>2024</v>
      </c>
      <c r="C1147" s="84" t="s">
        <v>2025</v>
      </c>
      <c r="D1147" s="84">
        <v>613007</v>
      </c>
      <c r="E1147" s="84">
        <v>1452</v>
      </c>
    </row>
    <row r="1148" spans="1:5" x14ac:dyDescent="0.3">
      <c r="A1148" s="34" t="s">
        <v>2009</v>
      </c>
      <c r="B1148" s="84" t="s">
        <v>549</v>
      </c>
      <c r="C1148" s="84" t="s">
        <v>2026</v>
      </c>
      <c r="D1148" s="84">
        <v>613011</v>
      </c>
      <c r="E1148" s="84">
        <v>6118</v>
      </c>
    </row>
    <row r="1149" spans="1:5" x14ac:dyDescent="0.3">
      <c r="A1149" s="34" t="s">
        <v>2009</v>
      </c>
      <c r="B1149" s="84" t="s">
        <v>2027</v>
      </c>
      <c r="C1149" s="84" t="s">
        <v>2028</v>
      </c>
      <c r="D1149" s="84">
        <v>613013</v>
      </c>
      <c r="E1149" s="84">
        <v>7911</v>
      </c>
    </row>
    <row r="1150" spans="1:5" x14ac:dyDescent="0.3">
      <c r="A1150" s="34" t="s">
        <v>2009</v>
      </c>
      <c r="B1150" s="84" t="s">
        <v>2029</v>
      </c>
      <c r="C1150" s="84" t="s">
        <v>2030</v>
      </c>
      <c r="D1150" s="84">
        <v>613015</v>
      </c>
      <c r="E1150" s="84">
        <v>64556</v>
      </c>
    </row>
    <row r="1151" spans="1:5" x14ac:dyDescent="0.3">
      <c r="A1151" s="34" t="s">
        <v>2009</v>
      </c>
      <c r="B1151" s="84" t="s">
        <v>549</v>
      </c>
      <c r="C1151" s="84" t="s">
        <v>2031</v>
      </c>
      <c r="D1151" s="84">
        <v>613016</v>
      </c>
      <c r="E1151" s="84">
        <v>3415</v>
      </c>
    </row>
    <row r="1152" spans="1:5" x14ac:dyDescent="0.3">
      <c r="A1152" s="34" t="s">
        <v>2009</v>
      </c>
      <c r="B1152" s="84" t="s">
        <v>2014</v>
      </c>
      <c r="C1152" s="84" t="s">
        <v>2032</v>
      </c>
      <c r="D1152" s="84">
        <v>613017</v>
      </c>
      <c r="E1152" s="84">
        <v>8614</v>
      </c>
    </row>
    <row r="1153" spans="1:12" x14ac:dyDescent="0.3">
      <c r="A1153" s="34" t="s">
        <v>2009</v>
      </c>
      <c r="B1153" s="84" t="s">
        <v>2033</v>
      </c>
      <c r="C1153" s="84" t="s">
        <v>2034</v>
      </c>
      <c r="D1153" s="84">
        <v>613018</v>
      </c>
      <c r="E1153" s="84">
        <v>1681</v>
      </c>
    </row>
    <row r="1154" spans="1:12" x14ac:dyDescent="0.3">
      <c r="A1154" s="34" t="s">
        <v>2009</v>
      </c>
      <c r="B1154" s="84" t="s">
        <v>2035</v>
      </c>
      <c r="C1154" s="84" t="s">
        <v>2036</v>
      </c>
      <c r="D1154" s="84">
        <v>613019</v>
      </c>
      <c r="E1154" s="84">
        <v>2469</v>
      </c>
    </row>
    <row r="1155" spans="1:12" x14ac:dyDescent="0.3">
      <c r="A1155" s="34" t="s">
        <v>2009</v>
      </c>
      <c r="B1155" s="84" t="s">
        <v>2037</v>
      </c>
      <c r="C1155" s="84" t="s">
        <v>2038</v>
      </c>
      <c r="D1155" s="84">
        <v>613023</v>
      </c>
      <c r="E1155" s="84">
        <v>9166</v>
      </c>
    </row>
    <row r="1156" spans="1:12" x14ac:dyDescent="0.3">
      <c r="A1156" s="34" t="s">
        <v>2009</v>
      </c>
      <c r="B1156" s="84" t="s">
        <v>2037</v>
      </c>
      <c r="C1156" s="84" t="s">
        <v>2039</v>
      </c>
      <c r="D1156" s="84">
        <v>613025</v>
      </c>
      <c r="E1156" s="84">
        <v>452</v>
      </c>
    </row>
    <row r="1157" spans="1:12" x14ac:dyDescent="0.3">
      <c r="A1157" s="34" t="s">
        <v>2009</v>
      </c>
      <c r="B1157" s="84" t="s">
        <v>2014</v>
      </c>
      <c r="C1157" s="84" t="s">
        <v>2040</v>
      </c>
      <c r="D1157" s="84">
        <v>613026</v>
      </c>
      <c r="E1157" s="84">
        <v>222</v>
      </c>
    </row>
    <row r="1158" spans="1:12" x14ac:dyDescent="0.3">
      <c r="A1158" s="34" t="s">
        <v>2009</v>
      </c>
      <c r="B1158" s="84" t="s">
        <v>2041</v>
      </c>
      <c r="C1158" s="84" t="s">
        <v>2042</v>
      </c>
      <c r="D1158" s="84">
        <v>613028</v>
      </c>
      <c r="E1158" s="84">
        <v>574</v>
      </c>
    </row>
    <row r="1159" spans="1:12" x14ac:dyDescent="0.3">
      <c r="A1159" s="34" t="s">
        <v>2043</v>
      </c>
      <c r="B1159" s="84" t="s">
        <v>2044</v>
      </c>
      <c r="C1159" s="84" t="s">
        <v>2045</v>
      </c>
      <c r="D1159" s="84">
        <v>623021</v>
      </c>
      <c r="E1159" s="84">
        <v>8090</v>
      </c>
    </row>
    <row r="1160" spans="1:12" x14ac:dyDescent="0.3">
      <c r="A1160" s="34" t="s">
        <v>2046</v>
      </c>
      <c r="B1160" s="84" t="s">
        <v>2047</v>
      </c>
      <c r="C1160" s="84" t="s">
        <v>2048</v>
      </c>
      <c r="D1160" s="84">
        <v>663800</v>
      </c>
      <c r="E1160" s="84">
        <v>52832</v>
      </c>
    </row>
    <row r="1161" spans="1:12" x14ac:dyDescent="0.3">
      <c r="A1161" s="34" t="s">
        <v>2049</v>
      </c>
      <c r="B1161" s="84" t="s">
        <v>2050</v>
      </c>
      <c r="C1161" s="84" t="s">
        <v>2051</v>
      </c>
      <c r="D1161" s="84">
        <v>673900</v>
      </c>
      <c r="E1161" s="84">
        <v>10948</v>
      </c>
    </row>
    <row r="1163" spans="1:12" x14ac:dyDescent="0.3">
      <c r="F1163" s="197"/>
    </row>
    <row r="1164" spans="1:12" x14ac:dyDescent="0.3">
      <c r="A1164" s="197" t="s">
        <v>2124</v>
      </c>
      <c r="B1164" s="197"/>
      <c r="C1164" s="197"/>
      <c r="D1164" s="197"/>
      <c r="E1164" s="197"/>
      <c r="F1164" s="197"/>
      <c r="G1164" s="197"/>
      <c r="H1164" s="197"/>
      <c r="I1164" s="197"/>
      <c r="J1164" s="197"/>
      <c r="K1164" s="197"/>
    </row>
    <row r="1165" spans="1:12" s="57" customFormat="1" ht="45.75" customHeight="1" x14ac:dyDescent="0.3">
      <c r="A1165" s="244" t="s">
        <v>2135</v>
      </c>
      <c r="B1165" s="244"/>
      <c r="C1165" s="244"/>
      <c r="D1165" s="244"/>
      <c r="E1165" s="244"/>
      <c r="F1165" s="244"/>
      <c r="G1165" s="244"/>
      <c r="H1165" s="244"/>
      <c r="I1165" s="244"/>
      <c r="J1165" s="244"/>
      <c r="K1165" s="244"/>
    </row>
    <row r="1166" spans="1:12" ht="57.6" x14ac:dyDescent="0.3">
      <c r="A1166" s="57" t="s">
        <v>2080</v>
      </c>
      <c r="B1166" s="57" t="s">
        <v>2081</v>
      </c>
      <c r="C1166" s="57" t="s">
        <v>2082</v>
      </c>
      <c r="D1166" s="57" t="s">
        <v>2125</v>
      </c>
      <c r="E1166" s="57" t="s">
        <v>2126</v>
      </c>
      <c r="F1166" s="57" t="s">
        <v>2127</v>
      </c>
      <c r="G1166" s="246" t="s">
        <v>2128</v>
      </c>
      <c r="H1166" s="57" t="s">
        <v>2129</v>
      </c>
      <c r="I1166" s="57" t="s">
        <v>2130</v>
      </c>
      <c r="J1166" s="57" t="s">
        <v>2131</v>
      </c>
      <c r="K1166" s="57" t="s">
        <v>2132</v>
      </c>
      <c r="L1166" s="57"/>
    </row>
    <row r="1167" spans="1:12" x14ac:dyDescent="0.3">
      <c r="A1167" s="245">
        <v>100002</v>
      </c>
      <c r="B1167" s="1" t="s">
        <v>206</v>
      </c>
      <c r="C1167" s="1" t="s">
        <v>204</v>
      </c>
      <c r="D1167" s="1">
        <v>0.269478891</v>
      </c>
      <c r="E1167" s="1">
        <v>12.327791951</v>
      </c>
      <c r="F1167" s="1">
        <v>3270627</v>
      </c>
      <c r="G1167" s="1">
        <v>817656.75</v>
      </c>
      <c r="H1167" s="1">
        <v>1091.8499999999999</v>
      </c>
      <c r="I1167" s="1">
        <v>748</v>
      </c>
      <c r="J1167" s="1">
        <v>1233.26</v>
      </c>
      <c r="K1167" s="1">
        <v>663</v>
      </c>
    </row>
    <row r="1168" spans="1:12" x14ac:dyDescent="0.3">
      <c r="A1168" s="245">
        <v>100003</v>
      </c>
      <c r="B1168" s="1" t="s">
        <v>208</v>
      </c>
      <c r="C1168" s="1" t="s">
        <v>204</v>
      </c>
      <c r="D1168" s="1">
        <v>0.86722223099999995</v>
      </c>
      <c r="E1168" s="1">
        <v>44.927370504000002</v>
      </c>
      <c r="F1168" s="1"/>
      <c r="G1168" s="1"/>
      <c r="H1168" s="1"/>
      <c r="I1168" s="1" t="s">
        <v>2133</v>
      </c>
      <c r="J1168" s="1"/>
      <c r="K1168" s="1" t="s">
        <v>2133</v>
      </c>
    </row>
    <row r="1169" spans="1:11" x14ac:dyDescent="0.3">
      <c r="A1169" s="245">
        <v>100005</v>
      </c>
      <c r="B1169" s="1" t="s">
        <v>210</v>
      </c>
      <c r="C1169" s="1" t="s">
        <v>204</v>
      </c>
      <c r="D1169" s="1">
        <v>0</v>
      </c>
      <c r="E1169" s="1">
        <v>72.904376838000005</v>
      </c>
      <c r="F1169" s="1">
        <v>490802</v>
      </c>
      <c r="G1169" s="1">
        <v>171780.7</v>
      </c>
      <c r="H1169" s="1">
        <v>1082.5899999999999</v>
      </c>
      <c r="I1169" s="1">
        <v>158</v>
      </c>
      <c r="J1169" s="1"/>
      <c r="K1169" s="1" t="s">
        <v>2134</v>
      </c>
    </row>
    <row r="1170" spans="1:11" x14ac:dyDescent="0.3">
      <c r="A1170" s="245">
        <v>100007</v>
      </c>
      <c r="B1170" s="1" t="s">
        <v>211</v>
      </c>
      <c r="C1170" s="1" t="s">
        <v>204</v>
      </c>
      <c r="D1170" s="1">
        <v>0</v>
      </c>
      <c r="E1170" s="1">
        <v>33.148512455999999</v>
      </c>
      <c r="F1170" s="1">
        <v>250795</v>
      </c>
      <c r="G1170" s="1">
        <v>87778.25</v>
      </c>
      <c r="H1170" s="1">
        <v>1082.5899999999999</v>
      </c>
      <c r="I1170" s="1">
        <v>81</v>
      </c>
      <c r="J1170" s="1">
        <v>1642.43</v>
      </c>
      <c r="K1170" s="1">
        <v>53</v>
      </c>
    </row>
    <row r="1171" spans="1:11" x14ac:dyDescent="0.3">
      <c r="A1171" s="245">
        <v>100010</v>
      </c>
      <c r="B1171" s="1" t="s">
        <v>212</v>
      </c>
      <c r="C1171" s="1" t="s">
        <v>204</v>
      </c>
      <c r="D1171" s="1">
        <v>0.61079121800000002</v>
      </c>
      <c r="E1171" s="1">
        <v>50.280064582000001</v>
      </c>
      <c r="F1171" s="1">
        <v>1424726</v>
      </c>
      <c r="G1171" s="1">
        <v>284945.2</v>
      </c>
      <c r="H1171" s="1">
        <v>985.7</v>
      </c>
      <c r="I1171" s="1">
        <v>289</v>
      </c>
      <c r="J1171" s="1">
        <v>606.39</v>
      </c>
      <c r="K1171" s="1">
        <v>469</v>
      </c>
    </row>
    <row r="1172" spans="1:11" x14ac:dyDescent="0.3">
      <c r="A1172" s="245">
        <v>100011</v>
      </c>
      <c r="B1172" s="1" t="s">
        <v>213</v>
      </c>
      <c r="C1172" s="1" t="s">
        <v>204</v>
      </c>
      <c r="D1172" s="1">
        <v>0.51135452699999995</v>
      </c>
      <c r="E1172" s="1">
        <v>18.57233682</v>
      </c>
      <c r="F1172" s="1">
        <v>1719223</v>
      </c>
      <c r="G1172" s="1">
        <v>343844.6</v>
      </c>
      <c r="H1172" s="1">
        <v>1162.83</v>
      </c>
      <c r="I1172" s="1">
        <v>295</v>
      </c>
      <c r="J1172" s="1">
        <v>869</v>
      </c>
      <c r="K1172" s="1">
        <v>395</v>
      </c>
    </row>
    <row r="1173" spans="1:11" x14ac:dyDescent="0.3">
      <c r="A1173" s="245">
        <v>100019</v>
      </c>
      <c r="B1173" s="1" t="s">
        <v>214</v>
      </c>
      <c r="C1173" s="1" t="s">
        <v>204</v>
      </c>
      <c r="D1173" s="1">
        <v>1.5809900000000002E-2</v>
      </c>
      <c r="E1173" s="1">
        <v>24.334959819000002</v>
      </c>
      <c r="F1173" s="1">
        <v>3703360</v>
      </c>
      <c r="G1173" s="1">
        <v>1296176</v>
      </c>
      <c r="H1173" s="1">
        <v>1226.9100000000001</v>
      </c>
      <c r="I1173" s="1">
        <v>1056</v>
      </c>
      <c r="J1173" s="1">
        <v>929.27</v>
      </c>
      <c r="K1173" s="1">
        <v>1394</v>
      </c>
    </row>
    <row r="1174" spans="1:11" x14ac:dyDescent="0.3">
      <c r="A1174" s="245">
        <v>100020</v>
      </c>
      <c r="B1174" s="1" t="s">
        <v>216</v>
      </c>
      <c r="C1174" s="1" t="s">
        <v>204</v>
      </c>
      <c r="D1174" s="1">
        <v>0.92859322300000002</v>
      </c>
      <c r="E1174" s="1">
        <v>66.634650883999996</v>
      </c>
      <c r="F1174" s="1"/>
      <c r="G1174" s="1"/>
      <c r="H1174" s="1"/>
      <c r="I1174" s="1" t="s">
        <v>2133</v>
      </c>
      <c r="J1174" s="1"/>
      <c r="K1174" s="1" t="s">
        <v>2133</v>
      </c>
    </row>
    <row r="1175" spans="1:11" x14ac:dyDescent="0.3">
      <c r="A1175" s="245">
        <v>100022</v>
      </c>
      <c r="B1175" s="1" t="s">
        <v>217</v>
      </c>
      <c r="C1175" s="1" t="s">
        <v>204</v>
      </c>
      <c r="D1175" s="1">
        <v>0.94883330799999999</v>
      </c>
      <c r="E1175" s="1">
        <v>66.712266600000007</v>
      </c>
      <c r="F1175" s="1"/>
      <c r="G1175" s="1"/>
      <c r="H1175" s="1"/>
      <c r="I1175" s="1" t="s">
        <v>2133</v>
      </c>
      <c r="J1175" s="1"/>
      <c r="K1175" s="1" t="s">
        <v>2133</v>
      </c>
    </row>
    <row r="1176" spans="1:11" x14ac:dyDescent="0.3">
      <c r="A1176" s="245">
        <v>100024</v>
      </c>
      <c r="B1176" s="1" t="s">
        <v>218</v>
      </c>
      <c r="C1176" s="1" t="s">
        <v>204</v>
      </c>
      <c r="D1176" s="1">
        <v>0.681317693</v>
      </c>
      <c r="E1176" s="1">
        <v>8.8728214970000003</v>
      </c>
      <c r="F1176" s="1">
        <v>4185369</v>
      </c>
      <c r="G1176" s="1">
        <v>837073.8</v>
      </c>
      <c r="H1176" s="1">
        <v>1320.37</v>
      </c>
      <c r="I1176" s="1">
        <v>633</v>
      </c>
      <c r="J1176" s="1">
        <v>1402.06</v>
      </c>
      <c r="K1176" s="1">
        <v>597</v>
      </c>
    </row>
    <row r="1177" spans="1:11" x14ac:dyDescent="0.3">
      <c r="A1177" s="245">
        <v>100027</v>
      </c>
      <c r="B1177" s="1" t="s">
        <v>220</v>
      </c>
      <c r="C1177" s="1" t="s">
        <v>204</v>
      </c>
      <c r="D1177" s="1">
        <v>0.80139360900000001</v>
      </c>
      <c r="E1177" s="1">
        <v>3.499606226</v>
      </c>
      <c r="F1177" s="1"/>
      <c r="G1177" s="1"/>
      <c r="H1177" s="1"/>
      <c r="I1177" s="1" t="s">
        <v>2133</v>
      </c>
      <c r="J1177" s="1"/>
      <c r="K1177" s="1" t="s">
        <v>2133</v>
      </c>
    </row>
    <row r="1178" spans="1:11" x14ac:dyDescent="0.3">
      <c r="A1178" s="245">
        <v>100029</v>
      </c>
      <c r="B1178" s="1" t="s">
        <v>222</v>
      </c>
      <c r="C1178" s="1" t="s">
        <v>204</v>
      </c>
      <c r="D1178" s="1">
        <v>0.96896672699999997</v>
      </c>
      <c r="E1178" s="1">
        <v>18.513773651000001</v>
      </c>
      <c r="F1178" s="1"/>
      <c r="G1178" s="1"/>
      <c r="H1178" s="1"/>
      <c r="I1178" s="1" t="s">
        <v>2133</v>
      </c>
      <c r="J1178" s="1"/>
      <c r="K1178" s="1" t="s">
        <v>2133</v>
      </c>
    </row>
    <row r="1179" spans="1:11" x14ac:dyDescent="0.3">
      <c r="A1179" s="245">
        <v>100031</v>
      </c>
      <c r="B1179" s="1" t="s">
        <v>223</v>
      </c>
      <c r="C1179" s="1" t="s">
        <v>204</v>
      </c>
      <c r="D1179" s="1">
        <v>0.287676443</v>
      </c>
      <c r="E1179" s="1">
        <v>37.283310761999999</v>
      </c>
      <c r="F1179" s="1">
        <v>699181</v>
      </c>
      <c r="G1179" s="1">
        <v>174795.25</v>
      </c>
      <c r="H1179" s="1">
        <v>1226.9100000000001</v>
      </c>
      <c r="I1179" s="1">
        <v>142</v>
      </c>
      <c r="J1179" s="1"/>
      <c r="K1179" s="1" t="s">
        <v>2134</v>
      </c>
    </row>
    <row r="1180" spans="1:11" x14ac:dyDescent="0.3">
      <c r="A1180" s="245">
        <v>100034</v>
      </c>
      <c r="B1180" s="1" t="s">
        <v>224</v>
      </c>
      <c r="C1180" s="1" t="s">
        <v>204</v>
      </c>
      <c r="D1180" s="1">
        <v>0.67180013400000005</v>
      </c>
      <c r="E1180" s="1">
        <v>16.452962673999998</v>
      </c>
      <c r="F1180" s="1">
        <v>762442</v>
      </c>
      <c r="G1180" s="1">
        <v>152488.4</v>
      </c>
      <c r="H1180" s="1">
        <v>1162.83</v>
      </c>
      <c r="I1180" s="1">
        <v>131</v>
      </c>
      <c r="J1180" s="1">
        <v>796.07</v>
      </c>
      <c r="K1180" s="1">
        <v>191</v>
      </c>
    </row>
    <row r="1181" spans="1:11" x14ac:dyDescent="0.3">
      <c r="A1181" s="245">
        <v>103315</v>
      </c>
      <c r="B1181" s="1" t="s">
        <v>225</v>
      </c>
      <c r="C1181" s="1" t="s">
        <v>204</v>
      </c>
      <c r="D1181" s="1">
        <v>0.89940223699999999</v>
      </c>
      <c r="E1181" s="1">
        <v>12.523488180999999</v>
      </c>
      <c r="F1181" s="1"/>
      <c r="G1181" s="1"/>
      <c r="H1181" s="1"/>
      <c r="I1181" s="1" t="s">
        <v>2133</v>
      </c>
      <c r="J1181" s="1"/>
      <c r="K1181" s="1" t="s">
        <v>2133</v>
      </c>
    </row>
    <row r="1182" spans="1:11" x14ac:dyDescent="0.3">
      <c r="A1182" s="245">
        <v>110036</v>
      </c>
      <c r="B1182" s="1" t="s">
        <v>227</v>
      </c>
      <c r="C1182" s="1" t="s">
        <v>226</v>
      </c>
      <c r="D1182" s="1">
        <v>0.893933749</v>
      </c>
      <c r="E1182" s="1">
        <v>88.259200454999998</v>
      </c>
      <c r="F1182" s="1"/>
      <c r="G1182" s="1"/>
      <c r="H1182" s="1"/>
      <c r="I1182" s="1" t="s">
        <v>2133</v>
      </c>
      <c r="J1182" s="1"/>
      <c r="K1182" s="1" t="s">
        <v>2133</v>
      </c>
    </row>
    <row r="1183" spans="1:11" x14ac:dyDescent="0.3">
      <c r="A1183" s="245">
        <v>110037</v>
      </c>
      <c r="B1183" s="1" t="s">
        <v>229</v>
      </c>
      <c r="C1183" s="1" t="s">
        <v>226</v>
      </c>
      <c r="D1183" s="1">
        <v>0</v>
      </c>
      <c r="E1183" s="1">
        <v>48.474018686999997</v>
      </c>
      <c r="F1183" s="1">
        <v>749359</v>
      </c>
      <c r="G1183" s="1">
        <v>262275.65000000002</v>
      </c>
      <c r="H1183" s="1">
        <v>1082.5899999999999</v>
      </c>
      <c r="I1183" s="1">
        <v>242</v>
      </c>
      <c r="J1183" s="1">
        <v>1186.6300000000001</v>
      </c>
      <c r="K1183" s="1">
        <v>221</v>
      </c>
    </row>
    <row r="1184" spans="1:11" x14ac:dyDescent="0.3">
      <c r="A1184" s="245">
        <v>120038</v>
      </c>
      <c r="B1184" s="1" t="s">
        <v>232</v>
      </c>
      <c r="C1184" s="1" t="s">
        <v>230</v>
      </c>
      <c r="D1184" s="1">
        <v>0.97905074800000003</v>
      </c>
      <c r="E1184" s="1">
        <v>10.363692846999999</v>
      </c>
      <c r="F1184" s="1"/>
      <c r="G1184" s="1"/>
      <c r="H1184" s="1"/>
      <c r="I1184" s="1" t="s">
        <v>2133</v>
      </c>
      <c r="J1184" s="1"/>
      <c r="K1184" s="1" t="s">
        <v>2133</v>
      </c>
    </row>
    <row r="1185" spans="1:11" x14ac:dyDescent="0.3">
      <c r="A1185" s="245">
        <v>120039</v>
      </c>
      <c r="B1185" s="1" t="s">
        <v>234</v>
      </c>
      <c r="C1185" s="1" t="s">
        <v>230</v>
      </c>
      <c r="D1185" s="1">
        <v>0.67540309200000004</v>
      </c>
      <c r="E1185" s="1">
        <v>51.227281918999999</v>
      </c>
      <c r="F1185" s="1">
        <v>6499018</v>
      </c>
      <c r="G1185" s="1">
        <v>1299803.6000000001</v>
      </c>
      <c r="H1185" s="1">
        <v>985.7</v>
      </c>
      <c r="I1185" s="1">
        <v>1318</v>
      </c>
      <c r="J1185" s="1">
        <v>757.26</v>
      </c>
      <c r="K1185" s="1">
        <v>1716</v>
      </c>
    </row>
    <row r="1186" spans="1:11" x14ac:dyDescent="0.3">
      <c r="A1186" s="245">
        <v>120042</v>
      </c>
      <c r="B1186" s="1" t="s">
        <v>236</v>
      </c>
      <c r="C1186" s="1" t="s">
        <v>230</v>
      </c>
      <c r="D1186" s="1">
        <v>0</v>
      </c>
      <c r="E1186" s="1">
        <v>0.85600172600000002</v>
      </c>
      <c r="F1186" s="1">
        <v>104428</v>
      </c>
      <c r="G1186" s="1">
        <v>36549.800000000003</v>
      </c>
      <c r="H1186" s="1">
        <v>2061.4299999999998</v>
      </c>
      <c r="I1186" s="1">
        <v>17</v>
      </c>
      <c r="J1186" s="1">
        <v>5371.54</v>
      </c>
      <c r="K1186" s="1">
        <v>6</v>
      </c>
    </row>
    <row r="1187" spans="1:11" x14ac:dyDescent="0.3">
      <c r="A1187" s="245">
        <v>120043</v>
      </c>
      <c r="B1187" s="1" t="s">
        <v>238</v>
      </c>
      <c r="C1187" s="1" t="s">
        <v>230</v>
      </c>
      <c r="D1187" s="1">
        <v>0.169255459</v>
      </c>
      <c r="E1187" s="1">
        <v>41.510834979000002</v>
      </c>
      <c r="F1187" s="1">
        <v>1202876</v>
      </c>
      <c r="G1187" s="1">
        <v>421006.6</v>
      </c>
      <c r="H1187" s="1">
        <v>1226.9100000000001</v>
      </c>
      <c r="I1187" s="1">
        <v>343</v>
      </c>
      <c r="J1187" s="1">
        <v>644.64</v>
      </c>
      <c r="K1187" s="1">
        <v>653</v>
      </c>
    </row>
    <row r="1188" spans="1:11" x14ac:dyDescent="0.3">
      <c r="A1188" s="245">
        <v>120045</v>
      </c>
      <c r="B1188" s="1" t="s">
        <v>239</v>
      </c>
      <c r="C1188" s="1" t="s">
        <v>230</v>
      </c>
      <c r="D1188" s="1">
        <v>0.92615172000000001</v>
      </c>
      <c r="E1188" s="1">
        <v>36.562892238000003</v>
      </c>
      <c r="F1188" s="1"/>
      <c r="G1188" s="1"/>
      <c r="H1188" s="1"/>
      <c r="I1188" s="1" t="s">
        <v>2133</v>
      </c>
      <c r="J1188" s="1"/>
      <c r="K1188" s="1" t="s">
        <v>2133</v>
      </c>
    </row>
    <row r="1189" spans="1:11" x14ac:dyDescent="0.3">
      <c r="A1189" s="245">
        <v>120047</v>
      </c>
      <c r="B1189" s="1" t="s">
        <v>240</v>
      </c>
      <c r="C1189" s="1" t="s">
        <v>230</v>
      </c>
      <c r="D1189" s="1">
        <v>0.95874539000000003</v>
      </c>
      <c r="E1189" s="1">
        <v>30.852558254000002</v>
      </c>
      <c r="F1189" s="1"/>
      <c r="G1189" s="1"/>
      <c r="H1189" s="1"/>
      <c r="I1189" s="1" t="s">
        <v>2133</v>
      </c>
      <c r="J1189" s="1"/>
      <c r="K1189" s="1" t="s">
        <v>2133</v>
      </c>
    </row>
    <row r="1190" spans="1:11" x14ac:dyDescent="0.3">
      <c r="A1190" s="245">
        <v>120049</v>
      </c>
      <c r="B1190" s="1" t="s">
        <v>241</v>
      </c>
      <c r="C1190" s="1" t="s">
        <v>230</v>
      </c>
      <c r="D1190" s="1">
        <v>0.46611522599999999</v>
      </c>
      <c r="E1190" s="1">
        <v>49.379820942000002</v>
      </c>
      <c r="F1190" s="1">
        <v>2524169</v>
      </c>
      <c r="G1190" s="1">
        <v>504833.8</v>
      </c>
      <c r="H1190" s="1">
        <v>1226.9100000000001</v>
      </c>
      <c r="I1190" s="1">
        <v>411</v>
      </c>
      <c r="J1190" s="1">
        <v>586.46</v>
      </c>
      <c r="K1190" s="1">
        <v>860</v>
      </c>
    </row>
    <row r="1191" spans="1:11" x14ac:dyDescent="0.3">
      <c r="A1191" s="245">
        <v>120050</v>
      </c>
      <c r="B1191" s="1" t="s">
        <v>242</v>
      </c>
      <c r="C1191" s="1" t="s">
        <v>230</v>
      </c>
      <c r="D1191" s="1">
        <v>0.67352360700000002</v>
      </c>
      <c r="E1191" s="1">
        <v>40.172453629000003</v>
      </c>
      <c r="F1191" s="1">
        <v>1052266</v>
      </c>
      <c r="G1191" s="1">
        <v>210453.2</v>
      </c>
      <c r="H1191" s="1">
        <v>985.7</v>
      </c>
      <c r="I1191" s="1">
        <v>213</v>
      </c>
      <c r="J1191" s="1">
        <v>533.5</v>
      </c>
      <c r="K1191" s="1">
        <v>394</v>
      </c>
    </row>
    <row r="1192" spans="1:11" x14ac:dyDescent="0.3">
      <c r="A1192" s="245">
        <v>123321</v>
      </c>
      <c r="B1192" s="1" t="s">
        <v>243</v>
      </c>
      <c r="C1192" s="1" t="s">
        <v>230</v>
      </c>
      <c r="D1192" s="1">
        <v>0.91634559500000001</v>
      </c>
      <c r="E1192" s="1">
        <v>58.551515788000003</v>
      </c>
      <c r="F1192" s="1"/>
      <c r="G1192" s="1"/>
      <c r="H1192" s="1"/>
      <c r="I1192" s="1" t="s">
        <v>2133</v>
      </c>
      <c r="J1192" s="1"/>
      <c r="K1192" s="1" t="s">
        <v>2133</v>
      </c>
    </row>
    <row r="1193" spans="1:11" x14ac:dyDescent="0.3">
      <c r="A1193" s="245">
        <v>140053</v>
      </c>
      <c r="B1193" s="1" t="s">
        <v>246</v>
      </c>
      <c r="C1193" s="1" t="s">
        <v>244</v>
      </c>
      <c r="D1193" s="1">
        <v>0.54226039500000001</v>
      </c>
      <c r="E1193" s="1">
        <v>25.124666237</v>
      </c>
      <c r="F1193" s="1">
        <v>798730</v>
      </c>
      <c r="G1193" s="1">
        <v>159746</v>
      </c>
      <c r="H1193" s="1">
        <v>985.7</v>
      </c>
      <c r="I1193" s="1">
        <v>162</v>
      </c>
      <c r="J1193" s="1">
        <v>773.5</v>
      </c>
      <c r="K1193" s="1">
        <v>206</v>
      </c>
    </row>
    <row r="1194" spans="1:11" x14ac:dyDescent="0.3">
      <c r="A1194" s="245">
        <v>140058</v>
      </c>
      <c r="B1194" s="1" t="s">
        <v>247</v>
      </c>
      <c r="C1194" s="1" t="s">
        <v>244</v>
      </c>
      <c r="D1194" s="1">
        <v>0.55818174200000004</v>
      </c>
      <c r="E1194" s="1">
        <v>58.655746884999999</v>
      </c>
      <c r="F1194" s="1">
        <v>1163586</v>
      </c>
      <c r="G1194" s="1">
        <v>232717.2</v>
      </c>
      <c r="H1194" s="1">
        <v>985.7</v>
      </c>
      <c r="I1194" s="1">
        <v>236</v>
      </c>
      <c r="J1194" s="1">
        <v>774.77</v>
      </c>
      <c r="K1194" s="1">
        <v>300</v>
      </c>
    </row>
    <row r="1195" spans="1:11" x14ac:dyDescent="0.3">
      <c r="A1195" s="245">
        <v>140061</v>
      </c>
      <c r="B1195" s="1" t="s">
        <v>248</v>
      </c>
      <c r="C1195" s="1" t="s">
        <v>244</v>
      </c>
      <c r="D1195" s="1">
        <v>0.70534709200000001</v>
      </c>
      <c r="E1195" s="1">
        <v>28.740710471</v>
      </c>
      <c r="F1195" s="1">
        <v>385538</v>
      </c>
      <c r="G1195" s="1">
        <v>77107.600000000006</v>
      </c>
      <c r="H1195" s="1">
        <v>985.7</v>
      </c>
      <c r="I1195" s="1">
        <v>78</v>
      </c>
      <c r="J1195" s="1">
        <v>677.4</v>
      </c>
      <c r="K1195" s="1">
        <v>113</v>
      </c>
    </row>
    <row r="1196" spans="1:11" x14ac:dyDescent="0.3">
      <c r="A1196" s="245">
        <v>140062</v>
      </c>
      <c r="B1196" s="1" t="s">
        <v>249</v>
      </c>
      <c r="C1196" s="1" t="s">
        <v>244</v>
      </c>
      <c r="D1196" s="1">
        <v>0</v>
      </c>
      <c r="E1196" s="1">
        <v>27.040585120999999</v>
      </c>
      <c r="F1196" s="1">
        <v>56360</v>
      </c>
      <c r="G1196" s="1">
        <v>19726</v>
      </c>
      <c r="H1196" s="1">
        <v>1082.5899999999999</v>
      </c>
      <c r="I1196" s="1">
        <v>18</v>
      </c>
      <c r="J1196" s="1">
        <v>691.66</v>
      </c>
      <c r="K1196" s="1">
        <v>28</v>
      </c>
    </row>
    <row r="1197" spans="1:11" x14ac:dyDescent="0.3">
      <c r="A1197" s="245">
        <v>140064</v>
      </c>
      <c r="B1197" s="1" t="s">
        <v>250</v>
      </c>
      <c r="C1197" s="1" t="s">
        <v>244</v>
      </c>
      <c r="D1197" s="1">
        <v>0.93134649400000002</v>
      </c>
      <c r="E1197" s="1">
        <v>16.879603296999999</v>
      </c>
      <c r="F1197" s="1"/>
      <c r="G1197" s="1"/>
      <c r="H1197" s="1"/>
      <c r="I1197" s="1" t="s">
        <v>2133</v>
      </c>
      <c r="J1197" s="1"/>
      <c r="K1197" s="1" t="s">
        <v>2133</v>
      </c>
    </row>
    <row r="1198" spans="1:11" x14ac:dyDescent="0.3">
      <c r="A1198" s="245">
        <v>140068</v>
      </c>
      <c r="B1198" s="1" t="s">
        <v>252</v>
      </c>
      <c r="C1198" s="1" t="s">
        <v>244</v>
      </c>
      <c r="D1198" s="1">
        <v>7.3182272000000007E-2</v>
      </c>
      <c r="E1198" s="1">
        <v>15.537185664000001</v>
      </c>
      <c r="F1198" s="1">
        <v>2441992</v>
      </c>
      <c r="G1198" s="1">
        <v>854697.2</v>
      </c>
      <c r="H1198" s="1">
        <v>1091.8499999999999</v>
      </c>
      <c r="I1198" s="1">
        <v>782</v>
      </c>
      <c r="J1198" s="1">
        <v>860.29</v>
      </c>
      <c r="K1198" s="1">
        <v>993</v>
      </c>
    </row>
    <row r="1199" spans="1:11" x14ac:dyDescent="0.3">
      <c r="A1199" s="245">
        <v>140069</v>
      </c>
      <c r="B1199" s="1" t="s">
        <v>254</v>
      </c>
      <c r="C1199" s="1" t="s">
        <v>244</v>
      </c>
      <c r="D1199" s="1">
        <v>0.97509133699999995</v>
      </c>
      <c r="E1199" s="1">
        <v>29.475620941999999</v>
      </c>
      <c r="F1199" s="1"/>
      <c r="G1199" s="1"/>
      <c r="H1199" s="1"/>
      <c r="I1199" s="1" t="s">
        <v>2133</v>
      </c>
      <c r="J1199" s="1"/>
      <c r="K1199" s="1" t="s">
        <v>2133</v>
      </c>
    </row>
    <row r="1200" spans="1:11" x14ac:dyDescent="0.3">
      <c r="A1200" s="245">
        <v>147332</v>
      </c>
      <c r="B1200" s="1" t="s">
        <v>256</v>
      </c>
      <c r="C1200" s="1" t="s">
        <v>244</v>
      </c>
      <c r="D1200" s="1">
        <v>0.97476656299999997</v>
      </c>
      <c r="E1200" s="1">
        <v>24.847826135999998</v>
      </c>
      <c r="F1200" s="1"/>
      <c r="G1200" s="1"/>
      <c r="H1200" s="1"/>
      <c r="I1200" s="1" t="s">
        <v>2133</v>
      </c>
      <c r="J1200" s="1"/>
      <c r="K1200" s="1" t="s">
        <v>2133</v>
      </c>
    </row>
    <row r="1201" spans="1:11" x14ac:dyDescent="0.3">
      <c r="A1201" s="245">
        <v>150071</v>
      </c>
      <c r="B1201" s="1" t="s">
        <v>259</v>
      </c>
      <c r="C1201" s="1" t="s">
        <v>257</v>
      </c>
      <c r="D1201" s="1">
        <v>0</v>
      </c>
      <c r="E1201" s="1">
        <v>16.716718423</v>
      </c>
      <c r="F1201" s="1">
        <v>2856538</v>
      </c>
      <c r="G1201" s="1">
        <v>999788.3</v>
      </c>
      <c r="H1201" s="1">
        <v>1684.19</v>
      </c>
      <c r="I1201" s="1">
        <v>593</v>
      </c>
      <c r="J1201" s="1">
        <v>1180.07</v>
      </c>
      <c r="K1201" s="1">
        <v>847</v>
      </c>
    </row>
    <row r="1202" spans="1:11" x14ac:dyDescent="0.3">
      <c r="A1202" s="245">
        <v>150076</v>
      </c>
      <c r="B1202" s="1" t="s">
        <v>261</v>
      </c>
      <c r="C1202" s="1" t="s">
        <v>257</v>
      </c>
      <c r="D1202" s="1">
        <v>0.807030358</v>
      </c>
      <c r="E1202" s="1">
        <v>32.228288282999998</v>
      </c>
      <c r="F1202" s="1"/>
      <c r="G1202" s="1"/>
      <c r="H1202" s="1"/>
      <c r="I1202" s="1" t="s">
        <v>2133</v>
      </c>
      <c r="J1202" s="1"/>
      <c r="K1202" s="1" t="s">
        <v>2133</v>
      </c>
    </row>
    <row r="1203" spans="1:11" x14ac:dyDescent="0.3">
      <c r="A1203" s="245">
        <v>150077</v>
      </c>
      <c r="B1203" s="1" t="s">
        <v>263</v>
      </c>
      <c r="C1203" s="1" t="s">
        <v>257</v>
      </c>
      <c r="D1203" s="1">
        <v>0.99951231799999996</v>
      </c>
      <c r="E1203" s="1">
        <v>36.129479189999998</v>
      </c>
      <c r="F1203" s="1"/>
      <c r="G1203" s="1"/>
      <c r="H1203" s="1"/>
      <c r="I1203" s="1" t="s">
        <v>2133</v>
      </c>
      <c r="J1203" s="1"/>
      <c r="K1203" s="1" t="s">
        <v>2133</v>
      </c>
    </row>
    <row r="1204" spans="1:11" x14ac:dyDescent="0.3">
      <c r="A1204" s="245">
        <v>150079</v>
      </c>
      <c r="B1204" s="1" t="s">
        <v>265</v>
      </c>
      <c r="C1204" s="1" t="s">
        <v>257</v>
      </c>
      <c r="D1204" s="1">
        <v>0.49139359199999999</v>
      </c>
      <c r="E1204" s="1">
        <v>20.949359646000001</v>
      </c>
      <c r="F1204" s="1">
        <v>1684574</v>
      </c>
      <c r="G1204" s="1">
        <v>336914.8</v>
      </c>
      <c r="H1204" s="1">
        <v>1091.8499999999999</v>
      </c>
      <c r="I1204" s="1">
        <v>308</v>
      </c>
      <c r="J1204" s="1">
        <v>1345.17</v>
      </c>
      <c r="K1204" s="1">
        <v>250</v>
      </c>
    </row>
    <row r="1205" spans="1:11" x14ac:dyDescent="0.3">
      <c r="A1205" s="245">
        <v>150081</v>
      </c>
      <c r="B1205" s="1" t="s">
        <v>267</v>
      </c>
      <c r="C1205" s="1" t="s">
        <v>257</v>
      </c>
      <c r="D1205" s="1">
        <v>4.5760299999999997E-2</v>
      </c>
      <c r="E1205" s="1">
        <v>19.623636774000001</v>
      </c>
      <c r="F1205" s="1">
        <v>1297376</v>
      </c>
      <c r="G1205" s="1">
        <v>454081.6</v>
      </c>
      <c r="H1205" s="1">
        <v>1091.8499999999999</v>
      </c>
      <c r="I1205" s="1">
        <v>415</v>
      </c>
      <c r="J1205" s="1">
        <v>955.95</v>
      </c>
      <c r="K1205" s="1">
        <v>475</v>
      </c>
    </row>
    <row r="1206" spans="1:11" x14ac:dyDescent="0.3">
      <c r="A1206" s="245">
        <v>150085</v>
      </c>
      <c r="B1206" s="1" t="s">
        <v>269</v>
      </c>
      <c r="C1206" s="1" t="s">
        <v>257</v>
      </c>
      <c r="D1206" s="1">
        <v>0.14605147900000001</v>
      </c>
      <c r="E1206" s="1">
        <v>23.606771071000001</v>
      </c>
      <c r="F1206" s="1">
        <v>1305810</v>
      </c>
      <c r="G1206" s="1">
        <v>457033.5</v>
      </c>
      <c r="H1206" s="1">
        <v>1091.8499999999999</v>
      </c>
      <c r="I1206" s="1">
        <v>418</v>
      </c>
      <c r="J1206" s="1">
        <v>1499.88</v>
      </c>
      <c r="K1206" s="1">
        <v>304</v>
      </c>
    </row>
    <row r="1207" spans="1:11" x14ac:dyDescent="0.3">
      <c r="A1207" s="245">
        <v>150088</v>
      </c>
      <c r="B1207" s="1" t="s">
        <v>271</v>
      </c>
      <c r="C1207" s="1" t="s">
        <v>257</v>
      </c>
      <c r="D1207" s="1">
        <v>0.60673671500000004</v>
      </c>
      <c r="E1207" s="1">
        <v>19.814870637999999</v>
      </c>
      <c r="F1207" s="1">
        <v>3214203</v>
      </c>
      <c r="G1207" s="1">
        <v>642840.6</v>
      </c>
      <c r="H1207" s="1">
        <v>1162.83</v>
      </c>
      <c r="I1207" s="1">
        <v>552</v>
      </c>
      <c r="J1207" s="1">
        <v>1305.58</v>
      </c>
      <c r="K1207" s="1">
        <v>492</v>
      </c>
    </row>
    <row r="1208" spans="1:11" x14ac:dyDescent="0.3">
      <c r="A1208" s="245">
        <v>150089</v>
      </c>
      <c r="B1208" s="1" t="s">
        <v>272</v>
      </c>
      <c r="C1208" s="1" t="s">
        <v>257</v>
      </c>
      <c r="D1208" s="1">
        <v>0.36213682800000002</v>
      </c>
      <c r="E1208" s="1">
        <v>24.333549400999999</v>
      </c>
      <c r="F1208" s="1">
        <v>2788266</v>
      </c>
      <c r="G1208" s="1">
        <v>697066.5</v>
      </c>
      <c r="H1208" s="1">
        <v>1226.9100000000001</v>
      </c>
      <c r="I1208" s="1">
        <v>568</v>
      </c>
      <c r="J1208" s="1">
        <v>798.5</v>
      </c>
      <c r="K1208" s="1">
        <v>872</v>
      </c>
    </row>
    <row r="1209" spans="1:11" x14ac:dyDescent="0.3">
      <c r="A1209" s="245">
        <v>150091</v>
      </c>
      <c r="B1209" s="1" t="s">
        <v>273</v>
      </c>
      <c r="C1209" s="1" t="s">
        <v>257</v>
      </c>
      <c r="D1209" s="1">
        <v>0.87497908999999996</v>
      </c>
      <c r="E1209" s="1">
        <v>98.309310664999998</v>
      </c>
      <c r="F1209" s="1"/>
      <c r="G1209" s="1"/>
      <c r="H1209" s="1"/>
      <c r="I1209" s="1" t="s">
        <v>2133</v>
      </c>
      <c r="J1209" s="1"/>
      <c r="K1209" s="1" t="s">
        <v>2133</v>
      </c>
    </row>
    <row r="1210" spans="1:11" x14ac:dyDescent="0.3">
      <c r="A1210" s="245">
        <v>150092</v>
      </c>
      <c r="B1210" s="1" t="s">
        <v>274</v>
      </c>
      <c r="C1210" s="1" t="s">
        <v>257</v>
      </c>
      <c r="D1210" s="1">
        <v>0.19158318899999999</v>
      </c>
      <c r="E1210" s="1">
        <v>11.407618303</v>
      </c>
      <c r="F1210" s="1">
        <v>1548511</v>
      </c>
      <c r="G1210" s="1">
        <v>541978.85</v>
      </c>
      <c r="H1210" s="1">
        <v>1091.8499999999999</v>
      </c>
      <c r="I1210" s="1">
        <v>496</v>
      </c>
      <c r="J1210" s="1">
        <v>1060.3699999999999</v>
      </c>
      <c r="K1210" s="1">
        <v>511</v>
      </c>
    </row>
    <row r="1211" spans="1:11" x14ac:dyDescent="0.3">
      <c r="A1211" s="245">
        <v>150093</v>
      </c>
      <c r="B1211" s="1" t="s">
        <v>276</v>
      </c>
      <c r="C1211" s="1" t="s">
        <v>257</v>
      </c>
      <c r="D1211" s="1">
        <v>0.21930908299999999</v>
      </c>
      <c r="E1211" s="1">
        <v>28.441019886999999</v>
      </c>
      <c r="F1211" s="1">
        <v>3444098</v>
      </c>
      <c r="G1211" s="1">
        <v>861024.5</v>
      </c>
      <c r="H1211" s="1">
        <v>1226.9100000000001</v>
      </c>
      <c r="I1211" s="1">
        <v>701</v>
      </c>
      <c r="J1211" s="1">
        <v>1016.25</v>
      </c>
      <c r="K1211" s="1">
        <v>847</v>
      </c>
    </row>
    <row r="1212" spans="1:11" x14ac:dyDescent="0.3">
      <c r="A1212" s="245">
        <v>150095</v>
      </c>
      <c r="B1212" s="1" t="s">
        <v>278</v>
      </c>
      <c r="C1212" s="1" t="s">
        <v>257</v>
      </c>
      <c r="D1212" s="1">
        <v>0</v>
      </c>
      <c r="E1212" s="1">
        <v>163.10291178400001</v>
      </c>
      <c r="F1212" s="1">
        <v>659665</v>
      </c>
      <c r="G1212" s="1">
        <v>230882.75</v>
      </c>
      <c r="H1212" s="1">
        <v>1082.5899999999999</v>
      </c>
      <c r="I1212" s="1">
        <v>213</v>
      </c>
      <c r="J1212" s="1">
        <v>1314.62</v>
      </c>
      <c r="K1212" s="1">
        <v>175</v>
      </c>
    </row>
    <row r="1213" spans="1:11" x14ac:dyDescent="0.3">
      <c r="A1213" s="245">
        <v>150097</v>
      </c>
      <c r="B1213" s="1" t="s">
        <v>280</v>
      </c>
      <c r="C1213" s="1" t="s">
        <v>257</v>
      </c>
      <c r="D1213" s="1">
        <v>0.84260377200000003</v>
      </c>
      <c r="E1213" s="1">
        <v>53.478112185000001</v>
      </c>
      <c r="F1213" s="1"/>
      <c r="G1213" s="1"/>
      <c r="H1213" s="1"/>
      <c r="I1213" s="1" t="s">
        <v>2133</v>
      </c>
      <c r="J1213" s="1"/>
      <c r="K1213" s="1" t="s">
        <v>2133</v>
      </c>
    </row>
    <row r="1214" spans="1:11" x14ac:dyDescent="0.3">
      <c r="A1214" s="245">
        <v>150099</v>
      </c>
      <c r="B1214" s="1" t="s">
        <v>282</v>
      </c>
      <c r="C1214" s="1" t="s">
        <v>257</v>
      </c>
      <c r="D1214" s="1">
        <v>0.97798041599999996</v>
      </c>
      <c r="E1214" s="1">
        <v>20.507912205</v>
      </c>
      <c r="F1214" s="1"/>
      <c r="G1214" s="1"/>
      <c r="H1214" s="1"/>
      <c r="I1214" s="1" t="s">
        <v>2133</v>
      </c>
      <c r="J1214" s="1"/>
      <c r="K1214" s="1" t="s">
        <v>2133</v>
      </c>
    </row>
    <row r="1215" spans="1:11" x14ac:dyDescent="0.3">
      <c r="A1215" s="245">
        <v>150104</v>
      </c>
      <c r="B1215" s="1" t="s">
        <v>284</v>
      </c>
      <c r="C1215" s="1" t="s">
        <v>257</v>
      </c>
      <c r="D1215" s="1">
        <v>0.67719799400000003</v>
      </c>
      <c r="E1215" s="1">
        <v>18.426613538000002</v>
      </c>
      <c r="F1215" s="1">
        <v>2033878</v>
      </c>
      <c r="G1215" s="1">
        <v>406775.6</v>
      </c>
      <c r="H1215" s="1">
        <v>1162.83</v>
      </c>
      <c r="I1215" s="1">
        <v>349</v>
      </c>
      <c r="J1215" s="1">
        <v>1576.45</v>
      </c>
      <c r="K1215" s="1">
        <v>258</v>
      </c>
    </row>
    <row r="1216" spans="1:11" x14ac:dyDescent="0.3">
      <c r="A1216" s="245">
        <v>150105</v>
      </c>
      <c r="B1216" s="1" t="s">
        <v>286</v>
      </c>
      <c r="C1216" s="1" t="s">
        <v>257</v>
      </c>
      <c r="D1216" s="1">
        <v>0.52852748599999999</v>
      </c>
      <c r="E1216" s="1">
        <v>25.149994320000001</v>
      </c>
      <c r="F1216" s="1">
        <v>2056991</v>
      </c>
      <c r="G1216" s="1">
        <v>411398.2</v>
      </c>
      <c r="H1216" s="1">
        <v>985.7</v>
      </c>
      <c r="I1216" s="1">
        <v>417</v>
      </c>
      <c r="J1216" s="1">
        <v>1064.42</v>
      </c>
      <c r="K1216" s="1">
        <v>386</v>
      </c>
    </row>
    <row r="1217" spans="1:11" x14ac:dyDescent="0.3">
      <c r="A1217" s="245">
        <v>150107</v>
      </c>
      <c r="B1217" s="1" t="s">
        <v>288</v>
      </c>
      <c r="C1217" s="1" t="s">
        <v>257</v>
      </c>
      <c r="D1217" s="1">
        <v>0</v>
      </c>
      <c r="E1217" s="1">
        <v>10.705620092</v>
      </c>
      <c r="F1217" s="1">
        <v>1663623</v>
      </c>
      <c r="G1217" s="1">
        <v>582268.05000000005</v>
      </c>
      <c r="H1217" s="1">
        <v>1527.87</v>
      </c>
      <c r="I1217" s="1">
        <v>381</v>
      </c>
      <c r="J1217" s="1">
        <v>1088.76</v>
      </c>
      <c r="K1217" s="1">
        <v>534</v>
      </c>
    </row>
    <row r="1218" spans="1:11" x14ac:dyDescent="0.3">
      <c r="A1218" s="245">
        <v>150108</v>
      </c>
      <c r="B1218" s="1" t="s">
        <v>290</v>
      </c>
      <c r="C1218" s="1" t="s">
        <v>257</v>
      </c>
      <c r="D1218" s="1">
        <v>2.2721700000000001E-2</v>
      </c>
      <c r="E1218" s="1">
        <v>12.435689881</v>
      </c>
      <c r="F1218" s="1">
        <v>1305053</v>
      </c>
      <c r="G1218" s="1">
        <v>456768.55</v>
      </c>
      <c r="H1218" s="1">
        <v>1091.8499999999999</v>
      </c>
      <c r="I1218" s="1">
        <v>418</v>
      </c>
      <c r="J1218" s="1">
        <v>1426.43</v>
      </c>
      <c r="K1218" s="1">
        <v>320</v>
      </c>
    </row>
    <row r="1219" spans="1:11" x14ac:dyDescent="0.3">
      <c r="A1219" s="245">
        <v>150111</v>
      </c>
      <c r="B1219" s="1" t="s">
        <v>292</v>
      </c>
      <c r="C1219" s="1" t="s">
        <v>257</v>
      </c>
      <c r="D1219" s="1">
        <v>7.4357134000000005E-2</v>
      </c>
      <c r="E1219" s="1">
        <v>27.238566370000001</v>
      </c>
      <c r="F1219" s="1">
        <v>2223635</v>
      </c>
      <c r="G1219" s="1">
        <v>778272.25</v>
      </c>
      <c r="H1219" s="1">
        <v>1226.9100000000001</v>
      </c>
      <c r="I1219" s="1">
        <v>634</v>
      </c>
      <c r="J1219" s="1">
        <v>977.34</v>
      </c>
      <c r="K1219" s="1">
        <v>796</v>
      </c>
    </row>
    <row r="1220" spans="1:11" x14ac:dyDescent="0.3">
      <c r="A1220" s="245">
        <v>150112</v>
      </c>
      <c r="B1220" s="1" t="s">
        <v>294</v>
      </c>
      <c r="C1220" s="1" t="s">
        <v>257</v>
      </c>
      <c r="D1220" s="1">
        <v>0</v>
      </c>
      <c r="E1220" s="1">
        <v>61.683919238000001</v>
      </c>
      <c r="F1220" s="1">
        <v>3863975</v>
      </c>
      <c r="G1220" s="1">
        <v>1352391.25</v>
      </c>
      <c r="H1220" s="1">
        <v>1082.5899999999999</v>
      </c>
      <c r="I1220" s="1">
        <v>1249</v>
      </c>
      <c r="J1220" s="1">
        <v>889</v>
      </c>
      <c r="K1220" s="1">
        <v>1521</v>
      </c>
    </row>
    <row r="1221" spans="1:11" x14ac:dyDescent="0.3">
      <c r="A1221" s="245">
        <v>150114</v>
      </c>
      <c r="B1221" s="1" t="s">
        <v>295</v>
      </c>
      <c r="C1221" s="1" t="s">
        <v>257</v>
      </c>
      <c r="D1221" s="1">
        <v>0.67324056700000001</v>
      </c>
      <c r="E1221" s="1">
        <v>48.66925166</v>
      </c>
      <c r="F1221" s="1">
        <v>106367</v>
      </c>
      <c r="G1221" s="1">
        <v>21273.4</v>
      </c>
      <c r="H1221" s="1">
        <v>985.7</v>
      </c>
      <c r="I1221" s="1">
        <v>21</v>
      </c>
      <c r="J1221" s="1">
        <v>773.35</v>
      </c>
      <c r="K1221" s="1">
        <v>27</v>
      </c>
    </row>
    <row r="1222" spans="1:11" x14ac:dyDescent="0.3">
      <c r="A1222" s="245">
        <v>150116</v>
      </c>
      <c r="B1222" s="1" t="s">
        <v>297</v>
      </c>
      <c r="C1222" s="1" t="s">
        <v>257</v>
      </c>
      <c r="D1222" s="1">
        <v>0</v>
      </c>
      <c r="E1222" s="1">
        <v>39.731318352000002</v>
      </c>
      <c r="F1222" s="1">
        <v>714417</v>
      </c>
      <c r="G1222" s="1">
        <v>250045.95</v>
      </c>
      <c r="H1222" s="1">
        <v>1082.5899999999999</v>
      </c>
      <c r="I1222" s="1">
        <v>230</v>
      </c>
      <c r="J1222" s="1">
        <v>1129.1099999999999</v>
      </c>
      <c r="K1222" s="1">
        <v>221</v>
      </c>
    </row>
    <row r="1223" spans="1:11" x14ac:dyDescent="0.3">
      <c r="A1223" s="245">
        <v>150118</v>
      </c>
      <c r="B1223" s="1" t="s">
        <v>298</v>
      </c>
      <c r="C1223" s="1" t="s">
        <v>257</v>
      </c>
      <c r="D1223" s="1">
        <v>0.25849162199999998</v>
      </c>
      <c r="E1223" s="1">
        <v>27.183475296000001</v>
      </c>
      <c r="F1223" s="1">
        <v>1942032</v>
      </c>
      <c r="G1223" s="1">
        <v>485508</v>
      </c>
      <c r="H1223" s="1">
        <v>1226.9100000000001</v>
      </c>
      <c r="I1223" s="1">
        <v>395</v>
      </c>
      <c r="J1223" s="1">
        <v>743.59</v>
      </c>
      <c r="K1223" s="1">
        <v>652</v>
      </c>
    </row>
    <row r="1224" spans="1:11" x14ac:dyDescent="0.3">
      <c r="A1224" s="245">
        <v>150125</v>
      </c>
      <c r="B1224" s="1" t="s">
        <v>300</v>
      </c>
      <c r="C1224" s="1" t="s">
        <v>257</v>
      </c>
      <c r="D1224" s="1">
        <v>0.42360764200000001</v>
      </c>
      <c r="E1224" s="1">
        <v>65.325693244999997</v>
      </c>
      <c r="F1224" s="1">
        <v>2915165</v>
      </c>
      <c r="G1224" s="1">
        <v>583033</v>
      </c>
      <c r="H1224" s="1">
        <v>1226.9100000000001</v>
      </c>
      <c r="I1224" s="1">
        <v>475</v>
      </c>
      <c r="J1224" s="1">
        <v>675.18</v>
      </c>
      <c r="K1224" s="1">
        <v>863</v>
      </c>
    </row>
    <row r="1225" spans="1:11" x14ac:dyDescent="0.3">
      <c r="A1225" s="245">
        <v>150129</v>
      </c>
      <c r="B1225" s="1" t="s">
        <v>301</v>
      </c>
      <c r="C1225" s="1" t="s">
        <v>257</v>
      </c>
      <c r="D1225" s="1">
        <v>0</v>
      </c>
      <c r="E1225" s="1">
        <v>43.178022192999997</v>
      </c>
      <c r="F1225" s="1">
        <v>2188753</v>
      </c>
      <c r="G1225" s="1">
        <v>766063.55</v>
      </c>
      <c r="H1225" s="1">
        <v>1082.5899999999999</v>
      </c>
      <c r="I1225" s="1">
        <v>707</v>
      </c>
      <c r="J1225" s="1">
        <v>740.77</v>
      </c>
      <c r="K1225" s="1">
        <v>1034</v>
      </c>
    </row>
    <row r="1226" spans="1:11" x14ac:dyDescent="0.3">
      <c r="A1226" s="245">
        <v>150131</v>
      </c>
      <c r="B1226" s="1" t="s">
        <v>302</v>
      </c>
      <c r="C1226" s="1" t="s">
        <v>257</v>
      </c>
      <c r="D1226" s="1">
        <v>0</v>
      </c>
      <c r="E1226" s="1">
        <v>36.455880188000002</v>
      </c>
      <c r="F1226" s="1">
        <v>5122330</v>
      </c>
      <c r="G1226" s="1">
        <v>1792815.5</v>
      </c>
      <c r="H1226" s="1">
        <v>1082.5899999999999</v>
      </c>
      <c r="I1226" s="1">
        <v>1656</v>
      </c>
      <c r="J1226" s="1">
        <v>807.64</v>
      </c>
      <c r="K1226" s="1">
        <v>2219</v>
      </c>
    </row>
    <row r="1227" spans="1:11" x14ac:dyDescent="0.3">
      <c r="A1227" s="245">
        <v>150133</v>
      </c>
      <c r="B1227" s="1" t="s">
        <v>303</v>
      </c>
      <c r="C1227" s="1" t="s">
        <v>257</v>
      </c>
      <c r="D1227" s="1">
        <v>2.8957000000000001E-5</v>
      </c>
      <c r="E1227" s="1">
        <v>38.672324048</v>
      </c>
      <c r="F1227" s="1">
        <v>991441</v>
      </c>
      <c r="G1227" s="1">
        <v>347004.35</v>
      </c>
      <c r="H1227" s="1">
        <v>1226.9100000000001</v>
      </c>
      <c r="I1227" s="1">
        <v>282</v>
      </c>
      <c r="J1227" s="1">
        <v>905.95</v>
      </c>
      <c r="K1227" s="1">
        <v>383</v>
      </c>
    </row>
    <row r="1228" spans="1:11" x14ac:dyDescent="0.3">
      <c r="A1228" s="245">
        <v>150135</v>
      </c>
      <c r="B1228" s="1" t="s">
        <v>305</v>
      </c>
      <c r="C1228" s="1" t="s">
        <v>257</v>
      </c>
      <c r="D1228" s="1">
        <v>0.46361667400000001</v>
      </c>
      <c r="E1228" s="1">
        <v>113.728387449</v>
      </c>
      <c r="F1228" s="1">
        <v>3123391</v>
      </c>
      <c r="G1228" s="1">
        <v>624678.19999999995</v>
      </c>
      <c r="H1228" s="1">
        <v>1226.9100000000001</v>
      </c>
      <c r="I1228" s="1">
        <v>509</v>
      </c>
      <c r="J1228" s="1">
        <v>798.75</v>
      </c>
      <c r="K1228" s="1">
        <v>782</v>
      </c>
    </row>
    <row r="1229" spans="1:11" x14ac:dyDescent="0.3">
      <c r="A1229" s="245">
        <v>160135</v>
      </c>
      <c r="B1229" s="1" t="s">
        <v>307</v>
      </c>
      <c r="C1229" s="1" t="s">
        <v>306</v>
      </c>
      <c r="D1229" s="1">
        <v>0.29201050699999997</v>
      </c>
      <c r="E1229" s="1">
        <v>156.17547650099999</v>
      </c>
      <c r="F1229" s="1">
        <v>1192718</v>
      </c>
      <c r="G1229" s="1">
        <v>298179.5</v>
      </c>
      <c r="H1229" s="1">
        <v>1226.9100000000001</v>
      </c>
      <c r="I1229" s="1">
        <v>243</v>
      </c>
      <c r="J1229" s="1"/>
      <c r="K1229" s="1" t="s">
        <v>2134</v>
      </c>
    </row>
    <row r="1230" spans="1:11" x14ac:dyDescent="0.3">
      <c r="A1230" s="245">
        <v>170156</v>
      </c>
      <c r="B1230" s="1" t="s">
        <v>310</v>
      </c>
      <c r="C1230" s="1" t="s">
        <v>308</v>
      </c>
      <c r="D1230" s="1">
        <v>0.995843331</v>
      </c>
      <c r="E1230" s="1">
        <v>78.137323418999998</v>
      </c>
      <c r="F1230" s="1"/>
      <c r="G1230" s="1"/>
      <c r="H1230" s="1"/>
      <c r="I1230" s="1" t="s">
        <v>2133</v>
      </c>
      <c r="J1230" s="1"/>
      <c r="K1230" s="1" t="s">
        <v>2133</v>
      </c>
    </row>
    <row r="1231" spans="1:11" x14ac:dyDescent="0.3">
      <c r="A1231" s="245">
        <v>170171</v>
      </c>
      <c r="B1231" s="1" t="s">
        <v>312</v>
      </c>
      <c r="C1231" s="1" t="s">
        <v>308</v>
      </c>
      <c r="D1231" s="1">
        <v>0.95348380799999999</v>
      </c>
      <c r="E1231" s="1">
        <v>32.216207337999997</v>
      </c>
      <c r="F1231" s="1"/>
      <c r="G1231" s="1"/>
      <c r="H1231" s="1"/>
      <c r="I1231" s="1" t="s">
        <v>2133</v>
      </c>
      <c r="J1231" s="1"/>
      <c r="K1231" s="1" t="s">
        <v>2133</v>
      </c>
    </row>
    <row r="1232" spans="1:11" x14ac:dyDescent="0.3">
      <c r="A1232" s="245">
        <v>170175</v>
      </c>
      <c r="B1232" s="1" t="s">
        <v>314</v>
      </c>
      <c r="C1232" s="1" t="s">
        <v>308</v>
      </c>
      <c r="D1232" s="1">
        <v>0.99526557100000002</v>
      </c>
      <c r="E1232" s="1">
        <v>264.58239756799998</v>
      </c>
      <c r="F1232" s="1"/>
      <c r="G1232" s="1"/>
      <c r="H1232" s="1"/>
      <c r="I1232" s="1" t="s">
        <v>2133</v>
      </c>
      <c r="J1232" s="1"/>
      <c r="K1232" s="1" t="s">
        <v>2133</v>
      </c>
    </row>
    <row r="1233" spans="1:11" x14ac:dyDescent="0.3">
      <c r="A1233" s="245">
        <v>170177</v>
      </c>
      <c r="B1233" s="1" t="s">
        <v>316</v>
      </c>
      <c r="C1233" s="1" t="s">
        <v>308</v>
      </c>
      <c r="D1233" s="1">
        <v>0.75734265099999998</v>
      </c>
      <c r="E1233" s="1">
        <v>67.252759318000003</v>
      </c>
      <c r="F1233" s="1">
        <v>1676197</v>
      </c>
      <c r="G1233" s="1">
        <v>335239.40000000002</v>
      </c>
      <c r="H1233" s="1">
        <v>985.7</v>
      </c>
      <c r="I1233" s="1">
        <v>340</v>
      </c>
      <c r="J1233" s="1">
        <v>1538.55</v>
      </c>
      <c r="K1233" s="1">
        <v>217</v>
      </c>
    </row>
    <row r="1234" spans="1:11" x14ac:dyDescent="0.3">
      <c r="A1234" s="245">
        <v>170179</v>
      </c>
      <c r="B1234" s="1" t="s">
        <v>318</v>
      </c>
      <c r="C1234" s="1" t="s">
        <v>308</v>
      </c>
      <c r="D1234" s="1">
        <v>0.84825388499999999</v>
      </c>
      <c r="E1234" s="1">
        <v>29.21261977</v>
      </c>
      <c r="F1234" s="1"/>
      <c r="G1234" s="1"/>
      <c r="H1234" s="1"/>
      <c r="I1234" s="1" t="s">
        <v>2133</v>
      </c>
      <c r="J1234" s="1"/>
      <c r="K1234" s="1" t="s">
        <v>2133</v>
      </c>
    </row>
    <row r="1235" spans="1:11" x14ac:dyDescent="0.3">
      <c r="A1235" s="245">
        <v>170183</v>
      </c>
      <c r="B1235" s="1" t="s">
        <v>319</v>
      </c>
      <c r="C1235" s="1" t="s">
        <v>308</v>
      </c>
      <c r="D1235" s="1">
        <v>0</v>
      </c>
      <c r="E1235" s="1">
        <v>29.871141700999999</v>
      </c>
      <c r="F1235" s="1">
        <v>1010853</v>
      </c>
      <c r="G1235" s="1">
        <v>353798.55</v>
      </c>
      <c r="H1235" s="1">
        <v>1082.5899999999999</v>
      </c>
      <c r="I1235" s="1">
        <v>326</v>
      </c>
      <c r="J1235" s="1">
        <v>1025.47</v>
      </c>
      <c r="K1235" s="1">
        <v>344</v>
      </c>
    </row>
    <row r="1236" spans="1:11" x14ac:dyDescent="0.3">
      <c r="A1236" s="245">
        <v>170189</v>
      </c>
      <c r="B1236" s="1" t="s">
        <v>320</v>
      </c>
      <c r="C1236" s="1" t="s">
        <v>308</v>
      </c>
      <c r="D1236" s="1">
        <v>3.88048E-2</v>
      </c>
      <c r="E1236" s="1">
        <v>26.305825342999999</v>
      </c>
      <c r="F1236" s="1">
        <v>2432968</v>
      </c>
      <c r="G1236" s="1">
        <v>851538.8</v>
      </c>
      <c r="H1236" s="1">
        <v>1226.9100000000001</v>
      </c>
      <c r="I1236" s="1">
        <v>694</v>
      </c>
      <c r="J1236" s="1">
        <v>1048.3399999999999</v>
      </c>
      <c r="K1236" s="1">
        <v>812</v>
      </c>
    </row>
    <row r="1237" spans="1:11" x14ac:dyDescent="0.3">
      <c r="A1237" s="245">
        <v>170191</v>
      </c>
      <c r="B1237" s="1" t="s">
        <v>322</v>
      </c>
      <c r="C1237" s="1" t="s">
        <v>308</v>
      </c>
      <c r="D1237" s="1">
        <v>0.39899712100000001</v>
      </c>
      <c r="E1237" s="1">
        <v>26.671709341</v>
      </c>
      <c r="F1237" s="1">
        <v>7507355</v>
      </c>
      <c r="G1237" s="1">
        <v>1876838.75</v>
      </c>
      <c r="H1237" s="1">
        <v>1226.9100000000001</v>
      </c>
      <c r="I1237" s="1">
        <v>1529</v>
      </c>
      <c r="J1237" s="1">
        <v>780.99</v>
      </c>
      <c r="K1237" s="1">
        <v>2403</v>
      </c>
    </row>
    <row r="1238" spans="1:11" x14ac:dyDescent="0.3">
      <c r="A1238" s="245">
        <v>170192</v>
      </c>
      <c r="B1238" s="1" t="s">
        <v>323</v>
      </c>
      <c r="C1238" s="1" t="s">
        <v>308</v>
      </c>
      <c r="D1238" s="1">
        <v>0.212606927</v>
      </c>
      <c r="E1238" s="1">
        <v>17.083781888000001</v>
      </c>
      <c r="F1238" s="1">
        <v>4297011</v>
      </c>
      <c r="G1238" s="1">
        <v>1074252.75</v>
      </c>
      <c r="H1238" s="1">
        <v>1091.8499999999999</v>
      </c>
      <c r="I1238" s="1">
        <v>983</v>
      </c>
      <c r="J1238" s="1">
        <v>1051.56</v>
      </c>
      <c r="K1238" s="1">
        <v>1021</v>
      </c>
    </row>
    <row r="1239" spans="1:11" x14ac:dyDescent="0.3">
      <c r="A1239" s="245">
        <v>170195</v>
      </c>
      <c r="B1239" s="1" t="s">
        <v>324</v>
      </c>
      <c r="C1239" s="1" t="s">
        <v>308</v>
      </c>
      <c r="D1239" s="1">
        <v>0</v>
      </c>
      <c r="E1239" s="1">
        <v>23.672595702999999</v>
      </c>
      <c r="F1239" s="1">
        <v>574155</v>
      </c>
      <c r="G1239" s="1">
        <v>200954.25</v>
      </c>
      <c r="H1239" s="1">
        <v>1684.19</v>
      </c>
      <c r="I1239" s="1">
        <v>119</v>
      </c>
      <c r="J1239" s="1">
        <v>1096.27</v>
      </c>
      <c r="K1239" s="1">
        <v>183</v>
      </c>
    </row>
    <row r="1240" spans="1:11" x14ac:dyDescent="0.3">
      <c r="A1240" s="245">
        <v>170196</v>
      </c>
      <c r="B1240" s="1" t="s">
        <v>326</v>
      </c>
      <c r="C1240" s="1" t="s">
        <v>308</v>
      </c>
      <c r="D1240" s="1">
        <v>1</v>
      </c>
      <c r="E1240" s="1">
        <v>106.673777973</v>
      </c>
      <c r="F1240" s="1"/>
      <c r="G1240" s="1"/>
      <c r="H1240" s="1"/>
      <c r="I1240" s="1" t="s">
        <v>2133</v>
      </c>
      <c r="J1240" s="1"/>
      <c r="K1240" s="1" t="s">
        <v>2133</v>
      </c>
    </row>
    <row r="1241" spans="1:11" x14ac:dyDescent="0.3">
      <c r="A1241" s="245">
        <v>170197</v>
      </c>
      <c r="B1241" s="1" t="s">
        <v>328</v>
      </c>
      <c r="C1241" s="1" t="s">
        <v>308</v>
      </c>
      <c r="D1241" s="1">
        <v>0</v>
      </c>
      <c r="E1241" s="1">
        <v>23.245493717999999</v>
      </c>
      <c r="F1241" s="1">
        <v>882247</v>
      </c>
      <c r="G1241" s="1">
        <v>308786.45</v>
      </c>
      <c r="H1241" s="1">
        <v>1684.19</v>
      </c>
      <c r="I1241" s="1">
        <v>183</v>
      </c>
      <c r="J1241" s="1">
        <v>1760.87</v>
      </c>
      <c r="K1241" s="1">
        <v>175</v>
      </c>
    </row>
    <row r="1242" spans="1:11" x14ac:dyDescent="0.3">
      <c r="A1242" s="245">
        <v>170200</v>
      </c>
      <c r="B1242" s="1" t="s">
        <v>330</v>
      </c>
      <c r="C1242" s="1" t="s">
        <v>308</v>
      </c>
      <c r="D1242" s="1">
        <v>9.0631009999999998E-2</v>
      </c>
      <c r="E1242" s="1">
        <v>68.756943449999994</v>
      </c>
      <c r="F1242" s="1">
        <v>775633</v>
      </c>
      <c r="G1242" s="1">
        <v>271471.55</v>
      </c>
      <c r="H1242" s="1">
        <v>1226.9100000000001</v>
      </c>
      <c r="I1242" s="1">
        <v>221</v>
      </c>
      <c r="J1242" s="1">
        <v>849.92</v>
      </c>
      <c r="K1242" s="1">
        <v>319</v>
      </c>
    </row>
    <row r="1243" spans="1:11" x14ac:dyDescent="0.3">
      <c r="A1243" s="245">
        <v>170205</v>
      </c>
      <c r="B1243" s="1" t="s">
        <v>2083</v>
      </c>
      <c r="C1243" s="1" t="s">
        <v>308</v>
      </c>
      <c r="D1243" s="1">
        <v>0.35331830800000003</v>
      </c>
      <c r="E1243" s="1">
        <v>37.914680361999999</v>
      </c>
      <c r="F1243" s="1">
        <v>1641084</v>
      </c>
      <c r="G1243" s="1">
        <v>410271</v>
      </c>
      <c r="H1243" s="1">
        <v>1226.9100000000001</v>
      </c>
      <c r="I1243" s="1">
        <v>334</v>
      </c>
      <c r="J1243" s="1">
        <v>944.98</v>
      </c>
      <c r="K1243" s="1">
        <v>434</v>
      </c>
    </row>
    <row r="1244" spans="1:11" x14ac:dyDescent="0.3">
      <c r="A1244" s="245">
        <v>170206</v>
      </c>
      <c r="B1244" s="1" t="s">
        <v>332</v>
      </c>
      <c r="C1244" s="1" t="s">
        <v>308</v>
      </c>
      <c r="D1244" s="1">
        <v>0.47724985399999997</v>
      </c>
      <c r="E1244" s="1">
        <v>14.801248317000001</v>
      </c>
      <c r="F1244" s="1">
        <v>568935</v>
      </c>
      <c r="G1244" s="1">
        <v>113787</v>
      </c>
      <c r="H1244" s="1">
        <v>1091.8499999999999</v>
      </c>
      <c r="I1244" s="1">
        <v>104</v>
      </c>
      <c r="J1244" s="1">
        <v>1003.36</v>
      </c>
      <c r="K1244" s="1">
        <v>113</v>
      </c>
    </row>
    <row r="1245" spans="1:11" x14ac:dyDescent="0.3">
      <c r="A1245" s="245">
        <v>170210</v>
      </c>
      <c r="B1245" s="1" t="s">
        <v>334</v>
      </c>
      <c r="C1245" s="1" t="s">
        <v>308</v>
      </c>
      <c r="D1245" s="1">
        <v>7.0242194999999993E-2</v>
      </c>
      <c r="E1245" s="1">
        <v>17.511324116000001</v>
      </c>
      <c r="F1245" s="1">
        <v>901992</v>
      </c>
      <c r="G1245" s="1">
        <v>315697.2</v>
      </c>
      <c r="H1245" s="1">
        <v>1091.8499999999999</v>
      </c>
      <c r="I1245" s="1">
        <v>289</v>
      </c>
      <c r="J1245" s="1">
        <v>1002.71</v>
      </c>
      <c r="K1245" s="1">
        <v>314</v>
      </c>
    </row>
    <row r="1246" spans="1:11" x14ac:dyDescent="0.3">
      <c r="A1246" s="245">
        <v>170215</v>
      </c>
      <c r="B1246" s="1" t="s">
        <v>335</v>
      </c>
      <c r="C1246" s="1" t="s">
        <v>308</v>
      </c>
      <c r="D1246" s="1">
        <v>0.99720657800000001</v>
      </c>
      <c r="E1246" s="1">
        <v>109.838971595</v>
      </c>
      <c r="F1246" s="1"/>
      <c r="G1246" s="1"/>
      <c r="H1246" s="1"/>
      <c r="I1246" s="1" t="s">
        <v>2133</v>
      </c>
      <c r="J1246" s="1"/>
      <c r="K1246" s="1" t="s">
        <v>2133</v>
      </c>
    </row>
    <row r="1247" spans="1:11" x14ac:dyDescent="0.3">
      <c r="A1247" s="245">
        <v>170277</v>
      </c>
      <c r="B1247" s="1" t="s">
        <v>337</v>
      </c>
      <c r="C1247" s="1" t="s">
        <v>308</v>
      </c>
      <c r="D1247" s="1">
        <v>0</v>
      </c>
      <c r="E1247" s="1">
        <v>24.462179399</v>
      </c>
      <c r="F1247" s="1">
        <v>97112</v>
      </c>
      <c r="G1247" s="1">
        <v>33989.199999999997</v>
      </c>
      <c r="H1247" s="1">
        <v>1082.5899999999999</v>
      </c>
      <c r="I1247" s="1">
        <v>31</v>
      </c>
      <c r="J1247" s="1">
        <v>5401.15</v>
      </c>
      <c r="K1247" s="1">
        <v>6</v>
      </c>
    </row>
    <row r="1248" spans="1:11" x14ac:dyDescent="0.3">
      <c r="A1248" s="245">
        <v>180216</v>
      </c>
      <c r="B1248" s="1" t="s">
        <v>339</v>
      </c>
      <c r="C1248" s="1" t="s">
        <v>338</v>
      </c>
      <c r="D1248" s="1">
        <v>0.97429681700000004</v>
      </c>
      <c r="E1248" s="1">
        <v>107.64388876300001</v>
      </c>
      <c r="F1248" s="1"/>
      <c r="G1248" s="1"/>
      <c r="H1248" s="1"/>
      <c r="I1248" s="1" t="s">
        <v>2133</v>
      </c>
      <c r="J1248" s="1"/>
      <c r="K1248" s="1" t="s">
        <v>2133</v>
      </c>
    </row>
    <row r="1249" spans="1:11" x14ac:dyDescent="0.3">
      <c r="A1249" s="245">
        <v>190217</v>
      </c>
      <c r="B1249" s="1" t="s">
        <v>341</v>
      </c>
      <c r="C1249" s="1" t="s">
        <v>340</v>
      </c>
      <c r="D1249" s="1">
        <v>0.48492757800000003</v>
      </c>
      <c r="E1249" s="1">
        <v>16.042627973999998</v>
      </c>
      <c r="F1249" s="1">
        <v>1952385</v>
      </c>
      <c r="G1249" s="1">
        <v>390477</v>
      </c>
      <c r="H1249" s="1">
        <v>1091.8499999999999</v>
      </c>
      <c r="I1249" s="1">
        <v>357</v>
      </c>
      <c r="J1249" s="1">
        <v>808.77</v>
      </c>
      <c r="K1249" s="1">
        <v>482</v>
      </c>
    </row>
    <row r="1250" spans="1:11" x14ac:dyDescent="0.3">
      <c r="A1250" s="245">
        <v>190219</v>
      </c>
      <c r="B1250" s="1" t="s">
        <v>343</v>
      </c>
      <c r="C1250" s="1" t="s">
        <v>340</v>
      </c>
      <c r="D1250" s="1">
        <v>0</v>
      </c>
      <c r="E1250" s="1">
        <v>31.111899626</v>
      </c>
      <c r="F1250" s="1">
        <v>1064836</v>
      </c>
      <c r="G1250" s="1">
        <v>372692.6</v>
      </c>
      <c r="H1250" s="1">
        <v>1082.5899999999999</v>
      </c>
      <c r="I1250" s="1">
        <v>344</v>
      </c>
      <c r="J1250" s="1">
        <v>598.34</v>
      </c>
      <c r="K1250" s="1">
        <v>622</v>
      </c>
    </row>
    <row r="1251" spans="1:11" x14ac:dyDescent="0.3">
      <c r="A1251" s="245">
        <v>190220</v>
      </c>
      <c r="B1251" s="1" t="s">
        <v>345</v>
      </c>
      <c r="C1251" s="1" t="s">
        <v>340</v>
      </c>
      <c r="D1251" s="1">
        <v>0</v>
      </c>
      <c r="E1251" s="1">
        <v>5.8176795099999996</v>
      </c>
      <c r="F1251" s="1">
        <v>254542</v>
      </c>
      <c r="G1251" s="1">
        <v>89089.7</v>
      </c>
      <c r="H1251" s="1">
        <v>1527.87</v>
      </c>
      <c r="I1251" s="1">
        <v>58</v>
      </c>
      <c r="J1251" s="1">
        <v>1897.43</v>
      </c>
      <c r="K1251" s="1">
        <v>46</v>
      </c>
    </row>
    <row r="1252" spans="1:11" x14ac:dyDescent="0.3">
      <c r="A1252" s="245">
        <v>190225</v>
      </c>
      <c r="B1252" s="1" t="s">
        <v>347</v>
      </c>
      <c r="C1252" s="1" t="s">
        <v>340</v>
      </c>
      <c r="D1252" s="1">
        <v>0.15568542899999999</v>
      </c>
      <c r="E1252" s="1">
        <v>20.084957464999999</v>
      </c>
      <c r="F1252" s="1">
        <v>5153910</v>
      </c>
      <c r="G1252" s="1">
        <v>1803868.5</v>
      </c>
      <c r="H1252" s="1">
        <v>1091.8499999999999</v>
      </c>
      <c r="I1252" s="1">
        <v>1652</v>
      </c>
      <c r="J1252" s="1">
        <v>835.92</v>
      </c>
      <c r="K1252" s="1">
        <v>2157</v>
      </c>
    </row>
    <row r="1253" spans="1:11" x14ac:dyDescent="0.3">
      <c r="A1253" s="245">
        <v>190226</v>
      </c>
      <c r="B1253" s="1" t="s">
        <v>349</v>
      </c>
      <c r="C1253" s="1" t="s">
        <v>340</v>
      </c>
      <c r="D1253" s="1">
        <v>0.53515956200000003</v>
      </c>
      <c r="E1253" s="1">
        <v>50.062217027999999</v>
      </c>
      <c r="F1253" s="1">
        <v>7740581</v>
      </c>
      <c r="G1253" s="1">
        <v>1548116.2</v>
      </c>
      <c r="H1253" s="1">
        <v>985.7</v>
      </c>
      <c r="I1253" s="1">
        <v>1570</v>
      </c>
      <c r="J1253" s="1">
        <v>729.78</v>
      </c>
      <c r="K1253" s="1">
        <v>2121</v>
      </c>
    </row>
    <row r="1254" spans="1:11" x14ac:dyDescent="0.3">
      <c r="A1254" s="245">
        <v>190237</v>
      </c>
      <c r="B1254" s="1" t="s">
        <v>351</v>
      </c>
      <c r="C1254" s="1" t="s">
        <v>340</v>
      </c>
      <c r="D1254" s="1">
        <v>0</v>
      </c>
      <c r="E1254" s="1">
        <v>5.0504489469999996</v>
      </c>
      <c r="F1254" s="1">
        <v>1587376</v>
      </c>
      <c r="G1254" s="1">
        <v>555581.6</v>
      </c>
      <c r="H1254" s="1">
        <v>1527.87</v>
      </c>
      <c r="I1254" s="1">
        <v>363</v>
      </c>
      <c r="J1254" s="1">
        <v>1821.02</v>
      </c>
      <c r="K1254" s="1">
        <v>305</v>
      </c>
    </row>
    <row r="1255" spans="1:11" x14ac:dyDescent="0.3">
      <c r="A1255" s="245">
        <v>190238</v>
      </c>
      <c r="B1255" s="1" t="s">
        <v>353</v>
      </c>
      <c r="C1255" s="1" t="s">
        <v>340</v>
      </c>
      <c r="D1255" s="1">
        <v>9.6616937E-2</v>
      </c>
      <c r="E1255" s="1">
        <v>3.4655747140000002</v>
      </c>
      <c r="F1255" s="1">
        <v>2174707</v>
      </c>
      <c r="G1255" s="1">
        <v>761147.45</v>
      </c>
      <c r="H1255" s="1">
        <v>2534.89</v>
      </c>
      <c r="I1255" s="1">
        <v>300</v>
      </c>
      <c r="J1255" s="1">
        <v>2092.94</v>
      </c>
      <c r="K1255" s="1">
        <v>363</v>
      </c>
    </row>
    <row r="1256" spans="1:11" x14ac:dyDescent="0.3">
      <c r="A1256" s="245">
        <v>190239</v>
      </c>
      <c r="B1256" s="1" t="s">
        <v>355</v>
      </c>
      <c r="C1256" s="1" t="s">
        <v>340</v>
      </c>
      <c r="D1256" s="1">
        <v>0</v>
      </c>
      <c r="E1256" s="1">
        <v>30.248735094000001</v>
      </c>
      <c r="F1256" s="1">
        <v>658469</v>
      </c>
      <c r="G1256" s="1">
        <v>230464.15</v>
      </c>
      <c r="H1256" s="1">
        <v>1082.5899999999999</v>
      </c>
      <c r="I1256" s="1">
        <v>212</v>
      </c>
      <c r="J1256" s="1">
        <v>1035.5</v>
      </c>
      <c r="K1256" s="1">
        <v>222</v>
      </c>
    </row>
    <row r="1257" spans="1:11" x14ac:dyDescent="0.3">
      <c r="A1257" s="245">
        <v>190243</v>
      </c>
      <c r="B1257" s="1" t="s">
        <v>357</v>
      </c>
      <c r="C1257" s="1" t="s">
        <v>340</v>
      </c>
      <c r="D1257" s="1">
        <v>0.91955652200000004</v>
      </c>
      <c r="E1257" s="1">
        <v>16.422925608</v>
      </c>
      <c r="F1257" s="1"/>
      <c r="G1257" s="1"/>
      <c r="H1257" s="1"/>
      <c r="I1257" s="1" t="s">
        <v>2133</v>
      </c>
      <c r="J1257" s="1"/>
      <c r="K1257" s="1" t="s">
        <v>2133</v>
      </c>
    </row>
    <row r="1258" spans="1:11" x14ac:dyDescent="0.3">
      <c r="A1258" s="245">
        <v>190248</v>
      </c>
      <c r="B1258" s="1" t="s">
        <v>359</v>
      </c>
      <c r="C1258" s="1" t="s">
        <v>340</v>
      </c>
      <c r="D1258" s="1">
        <v>0.84992752900000001</v>
      </c>
      <c r="E1258" s="1">
        <v>16.487174303</v>
      </c>
      <c r="F1258" s="1"/>
      <c r="G1258" s="1"/>
      <c r="H1258" s="1"/>
      <c r="I1258" s="1" t="s">
        <v>2133</v>
      </c>
      <c r="J1258" s="1"/>
      <c r="K1258" s="1" t="s">
        <v>2133</v>
      </c>
    </row>
    <row r="1259" spans="1:11" x14ac:dyDescent="0.3">
      <c r="A1259" s="245">
        <v>190249</v>
      </c>
      <c r="B1259" s="1" t="s">
        <v>360</v>
      </c>
      <c r="C1259" s="1" t="s">
        <v>340</v>
      </c>
      <c r="D1259" s="1">
        <v>0.45698222799999999</v>
      </c>
      <c r="E1259" s="1">
        <v>28.156778836000001</v>
      </c>
      <c r="F1259" s="1">
        <v>8959787</v>
      </c>
      <c r="G1259" s="1">
        <v>1791957.4</v>
      </c>
      <c r="H1259" s="1">
        <v>1226.9100000000001</v>
      </c>
      <c r="I1259" s="1">
        <v>1460</v>
      </c>
      <c r="J1259" s="1">
        <v>985.79</v>
      </c>
      <c r="K1259" s="1">
        <v>1817</v>
      </c>
    </row>
    <row r="1260" spans="1:11" x14ac:dyDescent="0.3">
      <c r="A1260" s="245">
        <v>190250</v>
      </c>
      <c r="B1260" s="1" t="s">
        <v>362</v>
      </c>
      <c r="C1260" s="1" t="s">
        <v>340</v>
      </c>
      <c r="D1260" s="1">
        <v>0.99413238500000001</v>
      </c>
      <c r="E1260" s="1">
        <v>37.338336347999999</v>
      </c>
      <c r="F1260" s="1"/>
      <c r="G1260" s="1"/>
      <c r="H1260" s="1"/>
      <c r="I1260" s="1" t="s">
        <v>2133</v>
      </c>
      <c r="J1260" s="1"/>
      <c r="K1260" s="1" t="s">
        <v>2133</v>
      </c>
    </row>
    <row r="1261" spans="1:11" x14ac:dyDescent="0.3">
      <c r="A1261" s="245">
        <v>190253</v>
      </c>
      <c r="B1261" s="1" t="s">
        <v>363</v>
      </c>
      <c r="C1261" s="1" t="s">
        <v>340</v>
      </c>
      <c r="D1261" s="1">
        <v>0.59298246099999996</v>
      </c>
      <c r="E1261" s="1">
        <v>14.491774846</v>
      </c>
      <c r="F1261" s="1">
        <v>1158662</v>
      </c>
      <c r="G1261" s="1">
        <v>231732.4</v>
      </c>
      <c r="H1261" s="1">
        <v>1162.83</v>
      </c>
      <c r="I1261" s="1">
        <v>199</v>
      </c>
      <c r="J1261" s="1">
        <v>1371.94</v>
      </c>
      <c r="K1261" s="1">
        <v>168</v>
      </c>
    </row>
    <row r="1262" spans="1:11" x14ac:dyDescent="0.3">
      <c r="A1262" s="245">
        <v>193029</v>
      </c>
      <c r="B1262" s="1" t="s">
        <v>364</v>
      </c>
      <c r="C1262" s="1" t="s">
        <v>340</v>
      </c>
      <c r="D1262" s="1">
        <v>0.49698863599999998</v>
      </c>
      <c r="E1262" s="1">
        <v>8.2118914509999996</v>
      </c>
      <c r="F1262" s="1">
        <v>1027973</v>
      </c>
      <c r="G1262" s="1">
        <v>205594.6</v>
      </c>
      <c r="H1262" s="1">
        <v>1475.8</v>
      </c>
      <c r="I1262" s="1">
        <v>139</v>
      </c>
      <c r="J1262" s="1">
        <v>1613.12</v>
      </c>
      <c r="K1262" s="1">
        <v>127</v>
      </c>
    </row>
    <row r="1263" spans="1:11" x14ac:dyDescent="0.3">
      <c r="A1263" s="245">
        <v>197251</v>
      </c>
      <c r="B1263" s="1" t="s">
        <v>365</v>
      </c>
      <c r="C1263" s="1" t="s">
        <v>340</v>
      </c>
      <c r="D1263" s="1">
        <v>0.99683760099999996</v>
      </c>
      <c r="E1263" s="1">
        <v>22.451846729</v>
      </c>
      <c r="F1263" s="1"/>
      <c r="G1263" s="1"/>
      <c r="H1263" s="1"/>
      <c r="I1263" s="1" t="s">
        <v>2133</v>
      </c>
      <c r="J1263" s="1"/>
      <c r="K1263" s="1" t="s">
        <v>2133</v>
      </c>
    </row>
    <row r="1264" spans="1:11" x14ac:dyDescent="0.3">
      <c r="A1264" s="245">
        <v>200256</v>
      </c>
      <c r="B1264" s="1" t="s">
        <v>367</v>
      </c>
      <c r="C1264" s="1" t="s">
        <v>366</v>
      </c>
      <c r="D1264" s="1">
        <v>0.74812972700000002</v>
      </c>
      <c r="E1264" s="1">
        <v>33.584783663000003</v>
      </c>
      <c r="F1264" s="1">
        <v>2474891</v>
      </c>
      <c r="G1264" s="1">
        <v>494978.2</v>
      </c>
      <c r="H1264" s="1">
        <v>985.7</v>
      </c>
      <c r="I1264" s="1">
        <v>502</v>
      </c>
      <c r="J1264" s="1">
        <v>786.47</v>
      </c>
      <c r="K1264" s="1">
        <v>629</v>
      </c>
    </row>
    <row r="1265" spans="1:11" x14ac:dyDescent="0.3">
      <c r="A1265" s="245">
        <v>200257</v>
      </c>
      <c r="B1265" s="1" t="s">
        <v>369</v>
      </c>
      <c r="C1265" s="1" t="s">
        <v>366</v>
      </c>
      <c r="D1265" s="1">
        <v>0.99689437700000005</v>
      </c>
      <c r="E1265" s="1">
        <v>5.1839519420000002</v>
      </c>
      <c r="F1265" s="1"/>
      <c r="G1265" s="1"/>
      <c r="H1265" s="1"/>
      <c r="I1265" s="1" t="s">
        <v>2133</v>
      </c>
      <c r="J1265" s="1"/>
      <c r="K1265" s="1" t="s">
        <v>2133</v>
      </c>
    </row>
    <row r="1266" spans="1:11" x14ac:dyDescent="0.3">
      <c r="A1266" s="245">
        <v>200258</v>
      </c>
      <c r="B1266" s="1" t="s">
        <v>370</v>
      </c>
      <c r="C1266" s="1" t="s">
        <v>366</v>
      </c>
      <c r="D1266" s="1">
        <v>0</v>
      </c>
      <c r="E1266" s="1">
        <v>19.878964326999998</v>
      </c>
      <c r="F1266" s="1">
        <v>983212</v>
      </c>
      <c r="G1266" s="1">
        <v>344124.2</v>
      </c>
      <c r="H1266" s="1">
        <v>1684.19</v>
      </c>
      <c r="I1266" s="1">
        <v>204</v>
      </c>
      <c r="J1266" s="1">
        <v>2111.16</v>
      </c>
      <c r="K1266" s="1">
        <v>163</v>
      </c>
    </row>
    <row r="1267" spans="1:11" x14ac:dyDescent="0.3">
      <c r="A1267" s="245">
        <v>200259</v>
      </c>
      <c r="B1267" s="1" t="s">
        <v>372</v>
      </c>
      <c r="C1267" s="1" t="s">
        <v>366</v>
      </c>
      <c r="D1267" s="1">
        <v>0.89258281699999997</v>
      </c>
      <c r="E1267" s="1">
        <v>10.077672449</v>
      </c>
      <c r="F1267" s="1"/>
      <c r="G1267" s="1"/>
      <c r="H1267" s="1"/>
      <c r="I1267" s="1" t="s">
        <v>2133</v>
      </c>
      <c r="J1267" s="1"/>
      <c r="K1267" s="1" t="s">
        <v>2133</v>
      </c>
    </row>
    <row r="1268" spans="1:11" x14ac:dyDescent="0.3">
      <c r="A1268" s="245">
        <v>200267</v>
      </c>
      <c r="B1268" s="1" t="s">
        <v>373</v>
      </c>
      <c r="C1268" s="1" t="s">
        <v>366</v>
      </c>
      <c r="D1268" s="1">
        <v>1.43029E-2</v>
      </c>
      <c r="E1268" s="1">
        <v>11.353582389</v>
      </c>
      <c r="F1268" s="1">
        <v>4478164</v>
      </c>
      <c r="G1268" s="1">
        <v>1567357.4</v>
      </c>
      <c r="H1268" s="1">
        <v>1091.8499999999999</v>
      </c>
      <c r="I1268" s="1">
        <v>1435</v>
      </c>
      <c r="J1268" s="1">
        <v>1473.98</v>
      </c>
      <c r="K1268" s="1">
        <v>1063</v>
      </c>
    </row>
    <row r="1269" spans="1:11" x14ac:dyDescent="0.3">
      <c r="A1269" s="245">
        <v>200277</v>
      </c>
      <c r="B1269" s="1" t="s">
        <v>374</v>
      </c>
      <c r="C1269" s="1" t="s">
        <v>366</v>
      </c>
      <c r="D1269" s="1">
        <v>0</v>
      </c>
      <c r="E1269" s="1">
        <v>31.697728327</v>
      </c>
      <c r="F1269" s="1">
        <v>1664230</v>
      </c>
      <c r="G1269" s="1">
        <v>582480.5</v>
      </c>
      <c r="H1269" s="1">
        <v>1082.5899999999999</v>
      </c>
      <c r="I1269" s="1">
        <v>538</v>
      </c>
      <c r="J1269" s="1">
        <v>985.42</v>
      </c>
      <c r="K1269" s="1">
        <v>591</v>
      </c>
    </row>
    <row r="1270" spans="1:11" x14ac:dyDescent="0.3">
      <c r="A1270" s="245">
        <v>210330</v>
      </c>
      <c r="B1270" s="1" t="s">
        <v>377</v>
      </c>
      <c r="C1270" s="1" t="s">
        <v>375</v>
      </c>
      <c r="D1270" s="1">
        <v>0.91535190799999999</v>
      </c>
      <c r="E1270" s="1">
        <v>125.97105908</v>
      </c>
      <c r="F1270" s="1"/>
      <c r="G1270" s="1"/>
      <c r="H1270" s="1"/>
      <c r="I1270" s="1" t="s">
        <v>2133</v>
      </c>
      <c r="J1270" s="1"/>
      <c r="K1270" s="1" t="s">
        <v>2133</v>
      </c>
    </row>
    <row r="1271" spans="1:11" x14ac:dyDescent="0.3">
      <c r="A1271" s="245">
        <v>210331</v>
      </c>
      <c r="B1271" s="1" t="s">
        <v>379</v>
      </c>
      <c r="C1271" s="1" t="s">
        <v>375</v>
      </c>
      <c r="D1271" s="1">
        <v>0.80622825399999998</v>
      </c>
      <c r="E1271" s="1">
        <v>10.254824477</v>
      </c>
      <c r="F1271" s="1"/>
      <c r="G1271" s="1"/>
      <c r="H1271" s="1"/>
      <c r="I1271" s="1" t="s">
        <v>2133</v>
      </c>
      <c r="J1271" s="1"/>
      <c r="K1271" s="1" t="s">
        <v>2133</v>
      </c>
    </row>
    <row r="1272" spans="1:11" x14ac:dyDescent="0.3">
      <c r="A1272" s="245">
        <v>210335</v>
      </c>
      <c r="B1272" s="1" t="s">
        <v>380</v>
      </c>
      <c r="C1272" s="1" t="s">
        <v>375</v>
      </c>
      <c r="D1272" s="1">
        <v>0.94590444500000004</v>
      </c>
      <c r="E1272" s="1">
        <v>18.938132709000001</v>
      </c>
      <c r="F1272" s="1"/>
      <c r="G1272" s="1"/>
      <c r="H1272" s="1"/>
      <c r="I1272" s="1" t="s">
        <v>2133</v>
      </c>
      <c r="J1272" s="1"/>
      <c r="K1272" s="1" t="s">
        <v>2133</v>
      </c>
    </row>
    <row r="1273" spans="1:11" x14ac:dyDescent="0.3">
      <c r="A1273" s="245">
        <v>210338</v>
      </c>
      <c r="B1273" s="1" t="s">
        <v>381</v>
      </c>
      <c r="C1273" s="1" t="s">
        <v>375</v>
      </c>
      <c r="D1273" s="1">
        <v>0.61685907200000001</v>
      </c>
      <c r="E1273" s="1">
        <v>33.056571364</v>
      </c>
      <c r="F1273" s="1">
        <v>3432165</v>
      </c>
      <c r="G1273" s="1">
        <v>686433</v>
      </c>
      <c r="H1273" s="1">
        <v>985.7</v>
      </c>
      <c r="I1273" s="1">
        <v>696</v>
      </c>
      <c r="J1273" s="1">
        <v>684.96</v>
      </c>
      <c r="K1273" s="1">
        <v>1002</v>
      </c>
    </row>
    <row r="1274" spans="1:11" x14ac:dyDescent="0.3">
      <c r="A1274" s="245">
        <v>220324</v>
      </c>
      <c r="B1274" s="1" t="s">
        <v>384</v>
      </c>
      <c r="C1274" s="1" t="s">
        <v>382</v>
      </c>
      <c r="D1274" s="1">
        <v>0.83206265999999995</v>
      </c>
      <c r="E1274" s="1">
        <v>119.99417995899999</v>
      </c>
      <c r="F1274" s="1"/>
      <c r="G1274" s="1"/>
      <c r="H1274" s="1"/>
      <c r="I1274" s="1" t="s">
        <v>2133</v>
      </c>
      <c r="J1274" s="1"/>
      <c r="K1274" s="1" t="s">
        <v>2133</v>
      </c>
    </row>
    <row r="1275" spans="1:11" x14ac:dyDescent="0.3">
      <c r="A1275" s="245">
        <v>220338</v>
      </c>
      <c r="B1275" s="1" t="s">
        <v>385</v>
      </c>
      <c r="C1275" s="1" t="s">
        <v>382</v>
      </c>
      <c r="D1275" s="1">
        <v>0.356233892</v>
      </c>
      <c r="E1275" s="1">
        <v>10.851830055000001</v>
      </c>
      <c r="F1275" s="1">
        <v>434547</v>
      </c>
      <c r="G1275" s="1">
        <v>108636.75</v>
      </c>
      <c r="H1275" s="1">
        <v>1475.8</v>
      </c>
      <c r="I1275" s="1">
        <v>73</v>
      </c>
      <c r="J1275" s="1">
        <v>824.53</v>
      </c>
      <c r="K1275" s="1">
        <v>131</v>
      </c>
    </row>
    <row r="1276" spans="1:11" x14ac:dyDescent="0.3">
      <c r="A1276" s="245">
        <v>220344</v>
      </c>
      <c r="B1276" s="1" t="s">
        <v>387</v>
      </c>
      <c r="C1276" s="1" t="s">
        <v>382</v>
      </c>
      <c r="D1276" s="1">
        <v>0.74251299299999995</v>
      </c>
      <c r="E1276" s="1">
        <v>15.838896199000001</v>
      </c>
      <c r="F1276" s="1">
        <v>2512647</v>
      </c>
      <c r="G1276" s="1">
        <v>502529.4</v>
      </c>
      <c r="H1276" s="1">
        <v>1162.83</v>
      </c>
      <c r="I1276" s="1">
        <v>432</v>
      </c>
      <c r="J1276" s="1">
        <v>1181.8499999999999</v>
      </c>
      <c r="K1276" s="1">
        <v>425</v>
      </c>
    </row>
    <row r="1277" spans="1:11" x14ac:dyDescent="0.3">
      <c r="A1277" s="245">
        <v>220346</v>
      </c>
      <c r="B1277" s="1" t="s">
        <v>388</v>
      </c>
      <c r="C1277" s="1" t="s">
        <v>382</v>
      </c>
      <c r="D1277" s="1">
        <v>0.48551422999999999</v>
      </c>
      <c r="E1277" s="1">
        <v>37.760600474999997</v>
      </c>
      <c r="F1277" s="1">
        <v>8279450</v>
      </c>
      <c r="G1277" s="1">
        <v>1655890</v>
      </c>
      <c r="H1277" s="1">
        <v>1226.9100000000001</v>
      </c>
      <c r="I1277" s="1">
        <v>1349</v>
      </c>
      <c r="J1277" s="1">
        <v>631.46</v>
      </c>
      <c r="K1277" s="1">
        <v>2622</v>
      </c>
    </row>
    <row r="1278" spans="1:11" x14ac:dyDescent="0.3">
      <c r="A1278" s="245">
        <v>220347</v>
      </c>
      <c r="B1278" s="1" t="s">
        <v>390</v>
      </c>
      <c r="C1278" s="1" t="s">
        <v>382</v>
      </c>
      <c r="D1278" s="1">
        <v>0.99145046299999995</v>
      </c>
      <c r="E1278" s="1">
        <v>15.300167211</v>
      </c>
      <c r="F1278" s="1"/>
      <c r="G1278" s="1"/>
      <c r="H1278" s="1"/>
      <c r="I1278" s="1" t="s">
        <v>2133</v>
      </c>
      <c r="J1278" s="1"/>
      <c r="K1278" s="1" t="s">
        <v>2133</v>
      </c>
    </row>
    <row r="1279" spans="1:11" x14ac:dyDescent="0.3">
      <c r="A1279" s="245">
        <v>220348</v>
      </c>
      <c r="B1279" s="1" t="s">
        <v>392</v>
      </c>
      <c r="C1279" s="1" t="s">
        <v>382</v>
      </c>
      <c r="D1279" s="1">
        <v>0.973352298</v>
      </c>
      <c r="E1279" s="1">
        <v>22.319954357</v>
      </c>
      <c r="F1279" s="1"/>
      <c r="G1279" s="1"/>
      <c r="H1279" s="1"/>
      <c r="I1279" s="1" t="s">
        <v>2133</v>
      </c>
      <c r="J1279" s="1"/>
      <c r="K1279" s="1" t="s">
        <v>2133</v>
      </c>
    </row>
    <row r="1280" spans="1:11" x14ac:dyDescent="0.3">
      <c r="A1280" s="245">
        <v>220351</v>
      </c>
      <c r="B1280" s="1" t="s">
        <v>393</v>
      </c>
      <c r="C1280" s="1" t="s">
        <v>382</v>
      </c>
      <c r="D1280" s="1">
        <v>0.89381610600000005</v>
      </c>
      <c r="E1280" s="1">
        <v>37.732693230999999</v>
      </c>
      <c r="F1280" s="1"/>
      <c r="G1280" s="1"/>
      <c r="H1280" s="1"/>
      <c r="I1280" s="1" t="s">
        <v>2133</v>
      </c>
      <c r="J1280" s="1"/>
      <c r="K1280" s="1" t="s">
        <v>2133</v>
      </c>
    </row>
    <row r="1281" spans="1:11" x14ac:dyDescent="0.3">
      <c r="A1281" s="245">
        <v>220354</v>
      </c>
      <c r="B1281" s="1" t="s">
        <v>395</v>
      </c>
      <c r="C1281" s="1" t="s">
        <v>382</v>
      </c>
      <c r="D1281" s="1">
        <v>0.466830091</v>
      </c>
      <c r="E1281" s="1">
        <v>110.010718723</v>
      </c>
      <c r="F1281" s="1">
        <v>4427887</v>
      </c>
      <c r="G1281" s="1">
        <v>885577.4</v>
      </c>
      <c r="H1281" s="1">
        <v>1226.9100000000001</v>
      </c>
      <c r="I1281" s="1">
        <v>721</v>
      </c>
      <c r="J1281" s="1">
        <v>506.59</v>
      </c>
      <c r="K1281" s="1">
        <v>1747</v>
      </c>
    </row>
    <row r="1282" spans="1:11" x14ac:dyDescent="0.3">
      <c r="A1282" s="245">
        <v>220355</v>
      </c>
      <c r="B1282" s="1" t="s">
        <v>397</v>
      </c>
      <c r="C1282" s="1" t="s">
        <v>382</v>
      </c>
      <c r="D1282" s="1">
        <v>0.17295851000000001</v>
      </c>
      <c r="E1282" s="1">
        <v>12.858957274</v>
      </c>
      <c r="F1282" s="1">
        <v>2992911</v>
      </c>
      <c r="G1282" s="1">
        <v>1047518.85</v>
      </c>
      <c r="H1282" s="1">
        <v>1091.8499999999999</v>
      </c>
      <c r="I1282" s="1">
        <v>959</v>
      </c>
      <c r="J1282" s="1">
        <v>1021.87</v>
      </c>
      <c r="K1282" s="1">
        <v>1025</v>
      </c>
    </row>
    <row r="1283" spans="1:11" x14ac:dyDescent="0.3">
      <c r="A1283" s="245">
        <v>220358</v>
      </c>
      <c r="B1283" s="1" t="s">
        <v>399</v>
      </c>
      <c r="C1283" s="1" t="s">
        <v>382</v>
      </c>
      <c r="D1283" s="1">
        <v>0.94025251200000004</v>
      </c>
      <c r="E1283" s="1">
        <v>21.745876430999999</v>
      </c>
      <c r="F1283" s="1"/>
      <c r="G1283" s="1"/>
      <c r="H1283" s="1"/>
      <c r="I1283" s="1" t="s">
        <v>2133</v>
      </c>
      <c r="J1283" s="1"/>
      <c r="K1283" s="1" t="s">
        <v>2133</v>
      </c>
    </row>
    <row r="1284" spans="1:11" x14ac:dyDescent="0.3">
      <c r="A1284" s="245">
        <v>220360</v>
      </c>
      <c r="B1284" s="1" t="s">
        <v>401</v>
      </c>
      <c r="C1284" s="1" t="s">
        <v>382</v>
      </c>
      <c r="D1284" s="1">
        <v>0.83539792800000001</v>
      </c>
      <c r="E1284" s="1">
        <v>37.384693984999998</v>
      </c>
      <c r="F1284" s="1"/>
      <c r="G1284" s="1"/>
      <c r="H1284" s="1"/>
      <c r="I1284" s="1" t="s">
        <v>2133</v>
      </c>
      <c r="J1284" s="1"/>
      <c r="K1284" s="1" t="s">
        <v>2133</v>
      </c>
    </row>
    <row r="1285" spans="1:11" x14ac:dyDescent="0.3">
      <c r="A1285" s="245">
        <v>220365</v>
      </c>
      <c r="B1285" s="1" t="s">
        <v>403</v>
      </c>
      <c r="C1285" s="1" t="s">
        <v>382</v>
      </c>
      <c r="D1285" s="1">
        <v>0</v>
      </c>
      <c r="E1285" s="1">
        <v>10.902575241999999</v>
      </c>
      <c r="F1285" s="1">
        <v>1484010</v>
      </c>
      <c r="G1285" s="1">
        <v>519403.5</v>
      </c>
      <c r="H1285" s="1">
        <v>1527.87</v>
      </c>
      <c r="I1285" s="1">
        <v>339</v>
      </c>
      <c r="J1285" s="1">
        <v>1159.95</v>
      </c>
      <c r="K1285" s="1">
        <v>447</v>
      </c>
    </row>
    <row r="1286" spans="1:11" x14ac:dyDescent="0.3">
      <c r="A1286" s="245">
        <v>220368</v>
      </c>
      <c r="B1286" s="1" t="s">
        <v>405</v>
      </c>
      <c r="C1286" s="1" t="s">
        <v>382</v>
      </c>
      <c r="D1286" s="1">
        <v>0.75827974499999995</v>
      </c>
      <c r="E1286" s="1">
        <v>64.801253897999999</v>
      </c>
      <c r="F1286" s="1">
        <v>6623467</v>
      </c>
      <c r="G1286" s="1">
        <v>1324693.3999999999</v>
      </c>
      <c r="H1286" s="1">
        <v>985.7</v>
      </c>
      <c r="I1286" s="1">
        <v>1343</v>
      </c>
      <c r="J1286" s="1">
        <v>644.08000000000004</v>
      </c>
      <c r="K1286" s="1">
        <v>2056</v>
      </c>
    </row>
    <row r="1287" spans="1:11" x14ac:dyDescent="0.3">
      <c r="A1287" s="245">
        <v>220369</v>
      </c>
      <c r="B1287" s="1" t="s">
        <v>407</v>
      </c>
      <c r="C1287" s="1" t="s">
        <v>382</v>
      </c>
      <c r="D1287" s="1">
        <v>0.78309190900000003</v>
      </c>
      <c r="E1287" s="1">
        <v>18.931764961999999</v>
      </c>
      <c r="F1287" s="1">
        <v>3429322</v>
      </c>
      <c r="G1287" s="1">
        <v>685864.4</v>
      </c>
      <c r="H1287" s="1">
        <v>1162.83</v>
      </c>
      <c r="I1287" s="1">
        <v>589</v>
      </c>
      <c r="J1287" s="1">
        <v>1475.56</v>
      </c>
      <c r="K1287" s="1">
        <v>464</v>
      </c>
    </row>
    <row r="1288" spans="1:11" x14ac:dyDescent="0.3">
      <c r="A1288" s="245">
        <v>220371</v>
      </c>
      <c r="B1288" s="1" t="s">
        <v>408</v>
      </c>
      <c r="C1288" s="1" t="s">
        <v>382</v>
      </c>
      <c r="D1288" s="1">
        <v>0.942393327</v>
      </c>
      <c r="E1288" s="1">
        <v>49.979274207000003</v>
      </c>
      <c r="F1288" s="1"/>
      <c r="G1288" s="1"/>
      <c r="H1288" s="1"/>
      <c r="I1288" s="1" t="s">
        <v>2133</v>
      </c>
      <c r="J1288" s="1"/>
      <c r="K1288" s="1" t="s">
        <v>2133</v>
      </c>
    </row>
    <row r="1289" spans="1:11" x14ac:dyDescent="0.3">
      <c r="A1289" s="245">
        <v>220375</v>
      </c>
      <c r="B1289" s="1" t="s">
        <v>409</v>
      </c>
      <c r="C1289" s="1" t="s">
        <v>382</v>
      </c>
      <c r="D1289" s="1">
        <v>0.73304193600000001</v>
      </c>
      <c r="E1289" s="1">
        <v>50.087784505999998</v>
      </c>
      <c r="F1289" s="1">
        <v>3316350</v>
      </c>
      <c r="G1289" s="1">
        <v>663270</v>
      </c>
      <c r="H1289" s="1">
        <v>985.7</v>
      </c>
      <c r="I1289" s="1">
        <v>672</v>
      </c>
      <c r="J1289" s="1">
        <v>653.95000000000005</v>
      </c>
      <c r="K1289" s="1">
        <v>1014</v>
      </c>
    </row>
    <row r="1290" spans="1:11" x14ac:dyDescent="0.3">
      <c r="A1290" s="245">
        <v>220376</v>
      </c>
      <c r="B1290" s="1" t="s">
        <v>411</v>
      </c>
      <c r="C1290" s="1" t="s">
        <v>382</v>
      </c>
      <c r="D1290" s="1">
        <v>0.99972591600000005</v>
      </c>
      <c r="E1290" s="1">
        <v>27.089839342000001</v>
      </c>
      <c r="F1290" s="1"/>
      <c r="G1290" s="1"/>
      <c r="H1290" s="1"/>
      <c r="I1290" s="1" t="s">
        <v>2133</v>
      </c>
      <c r="J1290" s="1"/>
      <c r="K1290" s="1" t="s">
        <v>2133</v>
      </c>
    </row>
    <row r="1291" spans="1:11" x14ac:dyDescent="0.3">
      <c r="A1291" s="245">
        <v>220377</v>
      </c>
      <c r="B1291" s="1" t="s">
        <v>413</v>
      </c>
      <c r="C1291" s="1" t="s">
        <v>382</v>
      </c>
      <c r="D1291" s="1">
        <v>0.96467381500000005</v>
      </c>
      <c r="E1291" s="1">
        <v>11.049026865</v>
      </c>
      <c r="F1291" s="1"/>
      <c r="G1291" s="1"/>
      <c r="H1291" s="1"/>
      <c r="I1291" s="1" t="s">
        <v>2133</v>
      </c>
      <c r="J1291" s="1"/>
      <c r="K1291" s="1" t="s">
        <v>2133</v>
      </c>
    </row>
    <row r="1292" spans="1:11" x14ac:dyDescent="0.3">
      <c r="A1292" s="245">
        <v>220378</v>
      </c>
      <c r="B1292" s="1" t="s">
        <v>415</v>
      </c>
      <c r="C1292" s="1" t="s">
        <v>382</v>
      </c>
      <c r="D1292" s="1">
        <v>0.959251992</v>
      </c>
      <c r="E1292" s="1">
        <v>13.830830350999999</v>
      </c>
      <c r="F1292" s="1"/>
      <c r="G1292" s="1"/>
      <c r="H1292" s="1"/>
      <c r="I1292" s="1" t="s">
        <v>2133</v>
      </c>
      <c r="J1292" s="1"/>
      <c r="K1292" s="1" t="s">
        <v>2133</v>
      </c>
    </row>
    <row r="1293" spans="1:11" x14ac:dyDescent="0.3">
      <c r="A1293" s="245">
        <v>220379</v>
      </c>
      <c r="B1293" s="1" t="s">
        <v>417</v>
      </c>
      <c r="C1293" s="1" t="s">
        <v>382</v>
      </c>
      <c r="D1293" s="1">
        <v>1.09245E-3</v>
      </c>
      <c r="E1293" s="1">
        <v>12.680212805</v>
      </c>
      <c r="F1293" s="1">
        <v>5403757</v>
      </c>
      <c r="G1293" s="1">
        <v>1891314.95</v>
      </c>
      <c r="H1293" s="1">
        <v>1091.8499999999999</v>
      </c>
      <c r="I1293" s="1">
        <v>1732</v>
      </c>
      <c r="J1293" s="1">
        <v>903.25</v>
      </c>
      <c r="K1293" s="1">
        <v>2093</v>
      </c>
    </row>
    <row r="1294" spans="1:11" x14ac:dyDescent="0.3">
      <c r="A1294" s="245">
        <v>220380</v>
      </c>
      <c r="B1294" s="1" t="s">
        <v>419</v>
      </c>
      <c r="C1294" s="1" t="s">
        <v>382</v>
      </c>
      <c r="D1294" s="1">
        <v>0.93280530800000006</v>
      </c>
      <c r="E1294" s="1">
        <v>12.363424986</v>
      </c>
      <c r="F1294" s="1"/>
      <c r="G1294" s="1"/>
      <c r="H1294" s="1"/>
      <c r="I1294" s="1" t="s">
        <v>2133</v>
      </c>
      <c r="J1294" s="1"/>
      <c r="K1294" s="1" t="s">
        <v>2133</v>
      </c>
    </row>
    <row r="1295" spans="1:11" x14ac:dyDescent="0.3">
      <c r="A1295" s="245">
        <v>220381</v>
      </c>
      <c r="B1295" s="1" t="s">
        <v>421</v>
      </c>
      <c r="C1295" s="1" t="s">
        <v>382</v>
      </c>
      <c r="D1295" s="1">
        <v>0.99999186600000001</v>
      </c>
      <c r="E1295" s="1">
        <v>12.603898269</v>
      </c>
      <c r="F1295" s="1"/>
      <c r="G1295" s="1"/>
      <c r="H1295" s="1"/>
      <c r="I1295" s="1" t="s">
        <v>2133</v>
      </c>
      <c r="J1295" s="1"/>
      <c r="K1295" s="1" t="s">
        <v>2133</v>
      </c>
    </row>
    <row r="1296" spans="1:11" x14ac:dyDescent="0.3">
      <c r="A1296" s="245">
        <v>220382</v>
      </c>
      <c r="B1296" s="1" t="s">
        <v>423</v>
      </c>
      <c r="C1296" s="1" t="s">
        <v>382</v>
      </c>
      <c r="D1296" s="1">
        <v>0.90085313700000003</v>
      </c>
      <c r="E1296" s="1">
        <v>125.422739304</v>
      </c>
      <c r="F1296" s="1"/>
      <c r="G1296" s="1"/>
      <c r="H1296" s="1"/>
      <c r="I1296" s="1" t="s">
        <v>2133</v>
      </c>
      <c r="J1296" s="1"/>
      <c r="K1296" s="1" t="s">
        <v>2133</v>
      </c>
    </row>
    <row r="1297" spans="1:11" x14ac:dyDescent="0.3">
      <c r="A1297" s="245">
        <v>220389</v>
      </c>
      <c r="B1297" s="1" t="s">
        <v>425</v>
      </c>
      <c r="C1297" s="1" t="s">
        <v>382</v>
      </c>
      <c r="D1297" s="1">
        <v>0.32345607199999998</v>
      </c>
      <c r="E1297" s="1">
        <v>35.715057817000002</v>
      </c>
      <c r="F1297" s="1">
        <v>3333110</v>
      </c>
      <c r="G1297" s="1">
        <v>833277.5</v>
      </c>
      <c r="H1297" s="1">
        <v>1226.9100000000001</v>
      </c>
      <c r="I1297" s="1">
        <v>679</v>
      </c>
      <c r="J1297" s="1">
        <v>836.63</v>
      </c>
      <c r="K1297" s="1">
        <v>995</v>
      </c>
    </row>
    <row r="1298" spans="1:11" x14ac:dyDescent="0.3">
      <c r="A1298" s="245">
        <v>220392</v>
      </c>
      <c r="B1298" s="1" t="s">
        <v>427</v>
      </c>
      <c r="C1298" s="1" t="s">
        <v>382</v>
      </c>
      <c r="D1298" s="1">
        <v>0</v>
      </c>
      <c r="E1298" s="1">
        <v>17.327034733000001</v>
      </c>
      <c r="F1298" s="1">
        <v>1146449</v>
      </c>
      <c r="G1298" s="1">
        <v>401257.15</v>
      </c>
      <c r="H1298" s="1">
        <v>1684.19</v>
      </c>
      <c r="I1298" s="1">
        <v>238</v>
      </c>
      <c r="J1298" s="1">
        <v>817.76</v>
      </c>
      <c r="K1298" s="1">
        <v>490</v>
      </c>
    </row>
    <row r="1299" spans="1:11" x14ac:dyDescent="0.3">
      <c r="A1299" s="245">
        <v>220394</v>
      </c>
      <c r="B1299" s="1" t="s">
        <v>429</v>
      </c>
      <c r="C1299" s="1" t="s">
        <v>382</v>
      </c>
      <c r="D1299" s="1">
        <v>0.99315630399999999</v>
      </c>
      <c r="E1299" s="1">
        <v>12.532057334999999</v>
      </c>
      <c r="F1299" s="1"/>
      <c r="G1299" s="1"/>
      <c r="H1299" s="1"/>
      <c r="I1299" s="1" t="s">
        <v>2133</v>
      </c>
      <c r="J1299" s="1"/>
      <c r="K1299" s="1" t="s">
        <v>2133</v>
      </c>
    </row>
    <row r="1300" spans="1:11" x14ac:dyDescent="0.3">
      <c r="A1300" s="245">
        <v>230468</v>
      </c>
      <c r="B1300" s="1" t="s">
        <v>432</v>
      </c>
      <c r="C1300" s="1" t="s">
        <v>430</v>
      </c>
      <c r="D1300" s="1">
        <v>0.80189193999999997</v>
      </c>
      <c r="E1300" s="1">
        <v>91.436665036999997</v>
      </c>
      <c r="F1300" s="1"/>
      <c r="G1300" s="1"/>
      <c r="H1300" s="1"/>
      <c r="I1300" s="1" t="s">
        <v>2133</v>
      </c>
      <c r="J1300" s="1"/>
      <c r="K1300" s="1" t="s">
        <v>2133</v>
      </c>
    </row>
    <row r="1301" spans="1:11" x14ac:dyDescent="0.3">
      <c r="A1301" s="245">
        <v>230469</v>
      </c>
      <c r="B1301" s="1" t="s">
        <v>434</v>
      </c>
      <c r="C1301" s="1" t="s">
        <v>430</v>
      </c>
      <c r="D1301" s="1">
        <v>0</v>
      </c>
      <c r="E1301" s="1">
        <v>26.230696604999999</v>
      </c>
      <c r="F1301" s="1">
        <v>830791</v>
      </c>
      <c r="G1301" s="1">
        <v>290776.84999999998</v>
      </c>
      <c r="H1301" s="1">
        <v>1082.5899999999999</v>
      </c>
      <c r="I1301" s="1">
        <v>268</v>
      </c>
      <c r="J1301" s="1">
        <v>434.88</v>
      </c>
      <c r="K1301" s="1">
        <v>668</v>
      </c>
    </row>
    <row r="1302" spans="1:11" x14ac:dyDescent="0.3">
      <c r="A1302" s="245">
        <v>230473</v>
      </c>
      <c r="B1302" s="1" t="s">
        <v>436</v>
      </c>
      <c r="C1302" s="1" t="s">
        <v>430</v>
      </c>
      <c r="D1302" s="1">
        <v>0.95376178300000003</v>
      </c>
      <c r="E1302" s="1">
        <v>50.626006947</v>
      </c>
      <c r="F1302" s="1"/>
      <c r="G1302" s="1"/>
      <c r="H1302" s="1"/>
      <c r="I1302" s="1" t="s">
        <v>2133</v>
      </c>
      <c r="J1302" s="1"/>
      <c r="K1302" s="1" t="s">
        <v>2133</v>
      </c>
    </row>
    <row r="1303" spans="1:11" x14ac:dyDescent="0.3">
      <c r="A1303" s="245">
        <v>230478</v>
      </c>
      <c r="B1303" s="1" t="s">
        <v>438</v>
      </c>
      <c r="C1303" s="1" t="s">
        <v>430</v>
      </c>
      <c r="D1303" s="1">
        <v>0.99984619900000005</v>
      </c>
      <c r="E1303" s="1">
        <v>13.646521966</v>
      </c>
      <c r="F1303" s="1"/>
      <c r="G1303" s="1"/>
      <c r="H1303" s="1"/>
      <c r="I1303" s="1" t="s">
        <v>2133</v>
      </c>
      <c r="J1303" s="1"/>
      <c r="K1303" s="1" t="s">
        <v>2133</v>
      </c>
    </row>
    <row r="1304" spans="1:11" x14ac:dyDescent="0.3">
      <c r="A1304" s="245">
        <v>230491</v>
      </c>
      <c r="B1304" s="1" t="s">
        <v>440</v>
      </c>
      <c r="C1304" s="1" t="s">
        <v>430</v>
      </c>
      <c r="D1304" s="1">
        <v>0.99699557400000005</v>
      </c>
      <c r="E1304" s="1">
        <v>284.03300000000002</v>
      </c>
      <c r="F1304" s="1"/>
      <c r="G1304" s="1"/>
      <c r="H1304" s="1"/>
      <c r="I1304" s="1" t="s">
        <v>2133</v>
      </c>
      <c r="J1304" s="1"/>
      <c r="K1304" s="1" t="s">
        <v>2133</v>
      </c>
    </row>
    <row r="1305" spans="1:11" x14ac:dyDescent="0.3">
      <c r="A1305" s="245">
        <v>230496</v>
      </c>
      <c r="B1305" s="1" t="s">
        <v>444</v>
      </c>
      <c r="C1305" s="1" t="s">
        <v>430</v>
      </c>
      <c r="D1305" s="1">
        <v>0.823224713</v>
      </c>
      <c r="E1305" s="1">
        <v>30.846833616000001</v>
      </c>
      <c r="F1305" s="1"/>
      <c r="G1305" s="1"/>
      <c r="H1305" s="1"/>
      <c r="I1305" s="1" t="s">
        <v>2133</v>
      </c>
      <c r="J1305" s="1"/>
      <c r="K1305" s="1" t="s">
        <v>2133</v>
      </c>
    </row>
    <row r="1306" spans="1:11" x14ac:dyDescent="0.3">
      <c r="A1306" s="245">
        <v>230497</v>
      </c>
      <c r="B1306" s="1" t="s">
        <v>446</v>
      </c>
      <c r="C1306" s="1" t="s">
        <v>430</v>
      </c>
      <c r="D1306" s="1">
        <v>0.91257992600000004</v>
      </c>
      <c r="E1306" s="1">
        <v>78.218459593000006</v>
      </c>
      <c r="F1306" s="1"/>
      <c r="G1306" s="1"/>
      <c r="H1306" s="1"/>
      <c r="I1306" s="1" t="s">
        <v>2133</v>
      </c>
      <c r="J1306" s="1"/>
      <c r="K1306" s="1" t="s">
        <v>2133</v>
      </c>
    </row>
    <row r="1307" spans="1:11" x14ac:dyDescent="0.3">
      <c r="A1307" s="245">
        <v>230498</v>
      </c>
      <c r="B1307" s="1" t="s">
        <v>447</v>
      </c>
      <c r="C1307" s="1" t="s">
        <v>430</v>
      </c>
      <c r="D1307" s="1">
        <v>0</v>
      </c>
      <c r="E1307" s="1">
        <v>51.659003235999997</v>
      </c>
      <c r="F1307" s="1">
        <v>1296229</v>
      </c>
      <c r="G1307" s="1">
        <v>453680.15</v>
      </c>
      <c r="H1307" s="1">
        <v>1082.5899999999999</v>
      </c>
      <c r="I1307" s="1">
        <v>419</v>
      </c>
      <c r="J1307" s="1">
        <v>621.20000000000005</v>
      </c>
      <c r="K1307" s="1">
        <v>730</v>
      </c>
    </row>
    <row r="1308" spans="1:11" x14ac:dyDescent="0.3">
      <c r="A1308" s="245">
        <v>230500</v>
      </c>
      <c r="B1308" s="1" t="s">
        <v>448</v>
      </c>
      <c r="C1308" s="1" t="s">
        <v>430</v>
      </c>
      <c r="D1308" s="1">
        <v>0</v>
      </c>
      <c r="E1308" s="1">
        <v>16.193232032000001</v>
      </c>
      <c r="F1308" s="1">
        <v>690647</v>
      </c>
      <c r="G1308" s="1">
        <v>241726.45</v>
      </c>
      <c r="H1308" s="1">
        <v>1684.19</v>
      </c>
      <c r="I1308" s="1">
        <v>143</v>
      </c>
      <c r="J1308" s="1">
        <v>607.67999999999995</v>
      </c>
      <c r="K1308" s="1">
        <v>397</v>
      </c>
    </row>
    <row r="1309" spans="1:11" x14ac:dyDescent="0.3">
      <c r="A1309" s="245">
        <v>230501</v>
      </c>
      <c r="B1309" s="1" t="s">
        <v>450</v>
      </c>
      <c r="C1309" s="1" t="s">
        <v>430</v>
      </c>
      <c r="D1309" s="1">
        <v>0.89980377899999997</v>
      </c>
      <c r="E1309" s="1">
        <v>46.412571096999997</v>
      </c>
      <c r="F1309" s="1"/>
      <c r="G1309" s="1"/>
      <c r="H1309" s="1"/>
      <c r="I1309" s="1" t="s">
        <v>2133</v>
      </c>
      <c r="J1309" s="1"/>
      <c r="K1309" s="1" t="s">
        <v>2133</v>
      </c>
    </row>
    <row r="1310" spans="1:11" x14ac:dyDescent="0.3">
      <c r="A1310" s="245">
        <v>230502</v>
      </c>
      <c r="B1310" s="1" t="s">
        <v>452</v>
      </c>
      <c r="C1310" s="1" t="s">
        <v>430</v>
      </c>
      <c r="D1310" s="1">
        <v>0.90734340700000005</v>
      </c>
      <c r="E1310" s="1">
        <v>15.988776272000001</v>
      </c>
      <c r="F1310" s="1"/>
      <c r="G1310" s="1"/>
      <c r="H1310" s="1"/>
      <c r="I1310" s="1" t="s">
        <v>2133</v>
      </c>
      <c r="J1310" s="1"/>
      <c r="K1310" s="1" t="s">
        <v>2133</v>
      </c>
    </row>
    <row r="1311" spans="1:11" x14ac:dyDescent="0.3">
      <c r="A1311" s="245">
        <v>230503</v>
      </c>
      <c r="B1311" s="1" t="s">
        <v>453</v>
      </c>
      <c r="C1311" s="1" t="s">
        <v>430</v>
      </c>
      <c r="D1311" s="1">
        <v>0.561496259</v>
      </c>
      <c r="E1311" s="1">
        <v>35.366515141999997</v>
      </c>
      <c r="F1311" s="1">
        <v>7489561</v>
      </c>
      <c r="G1311" s="1">
        <v>1497912.2</v>
      </c>
      <c r="H1311" s="1">
        <v>985.7</v>
      </c>
      <c r="I1311" s="1">
        <v>1519</v>
      </c>
      <c r="J1311" s="1">
        <v>789.35</v>
      </c>
      <c r="K1311" s="1">
        <v>1897</v>
      </c>
    </row>
    <row r="1312" spans="1:11" x14ac:dyDescent="0.3">
      <c r="A1312" s="245">
        <v>230505</v>
      </c>
      <c r="B1312" s="1" t="s">
        <v>455</v>
      </c>
      <c r="C1312" s="1" t="s">
        <v>430</v>
      </c>
      <c r="D1312" s="1">
        <v>0.811437717</v>
      </c>
      <c r="E1312" s="1">
        <v>16.324555505999999</v>
      </c>
      <c r="F1312" s="1"/>
      <c r="G1312" s="1"/>
      <c r="H1312" s="1"/>
      <c r="I1312" s="1" t="s">
        <v>2133</v>
      </c>
      <c r="J1312" s="1"/>
      <c r="K1312" s="1" t="s">
        <v>2133</v>
      </c>
    </row>
    <row r="1313" spans="1:11" x14ac:dyDescent="0.3">
      <c r="A1313" s="245">
        <v>230510</v>
      </c>
      <c r="B1313" s="1" t="s">
        <v>456</v>
      </c>
      <c r="C1313" s="1" t="s">
        <v>430</v>
      </c>
      <c r="D1313" s="1">
        <v>0.99690125600000001</v>
      </c>
      <c r="E1313" s="1">
        <v>23.436163373999999</v>
      </c>
      <c r="F1313" s="1"/>
      <c r="G1313" s="1"/>
      <c r="H1313" s="1"/>
      <c r="I1313" s="1" t="s">
        <v>2133</v>
      </c>
      <c r="J1313" s="1"/>
      <c r="K1313" s="1" t="s">
        <v>2133</v>
      </c>
    </row>
    <row r="1314" spans="1:11" x14ac:dyDescent="0.3">
      <c r="A1314" s="245">
        <v>230511</v>
      </c>
      <c r="B1314" s="1" t="s">
        <v>458</v>
      </c>
      <c r="C1314" s="1" t="s">
        <v>430</v>
      </c>
      <c r="D1314" s="1">
        <v>0.75077257799999997</v>
      </c>
      <c r="E1314" s="1">
        <v>51.242378668000001</v>
      </c>
      <c r="F1314" s="1">
        <v>11434466</v>
      </c>
      <c r="G1314" s="1">
        <v>2286893.2000000002</v>
      </c>
      <c r="H1314" s="1">
        <v>985.7</v>
      </c>
      <c r="I1314" s="1">
        <v>2320</v>
      </c>
      <c r="J1314" s="1">
        <v>659.43</v>
      </c>
      <c r="K1314" s="1">
        <v>3468</v>
      </c>
    </row>
    <row r="1315" spans="1:11" x14ac:dyDescent="0.3">
      <c r="A1315" s="245">
        <v>240512</v>
      </c>
      <c r="B1315" s="1" t="s">
        <v>461</v>
      </c>
      <c r="C1315" s="1" t="s">
        <v>459</v>
      </c>
      <c r="D1315" s="1">
        <v>0.98397252899999998</v>
      </c>
      <c r="E1315" s="1">
        <v>170.75763609099999</v>
      </c>
      <c r="F1315" s="1"/>
      <c r="G1315" s="1"/>
      <c r="H1315" s="1"/>
      <c r="I1315" s="1" t="s">
        <v>2133</v>
      </c>
      <c r="J1315" s="1"/>
      <c r="K1315" s="1" t="s">
        <v>2133</v>
      </c>
    </row>
    <row r="1316" spans="1:11" x14ac:dyDescent="0.3">
      <c r="A1316" s="245">
        <v>240515</v>
      </c>
      <c r="B1316" s="1" t="s">
        <v>463</v>
      </c>
      <c r="C1316" s="1" t="s">
        <v>459</v>
      </c>
      <c r="D1316" s="1">
        <v>0</v>
      </c>
      <c r="E1316" s="1">
        <v>90.585280929000007</v>
      </c>
      <c r="F1316" s="1">
        <v>1919385</v>
      </c>
      <c r="G1316" s="1">
        <v>671784.75</v>
      </c>
      <c r="H1316" s="1">
        <v>1082.5899999999999</v>
      </c>
      <c r="I1316" s="1">
        <v>620</v>
      </c>
      <c r="J1316" s="1">
        <v>475.72</v>
      </c>
      <c r="K1316" s="1">
        <v>1412</v>
      </c>
    </row>
    <row r="1317" spans="1:11" x14ac:dyDescent="0.3">
      <c r="A1317" s="245">
        <v>240516</v>
      </c>
      <c r="B1317" s="1" t="s">
        <v>465</v>
      </c>
      <c r="C1317" s="1" t="s">
        <v>459</v>
      </c>
      <c r="D1317" s="1">
        <v>0.90856915599999999</v>
      </c>
      <c r="E1317" s="1">
        <v>21.047747768000001</v>
      </c>
      <c r="F1317" s="1"/>
      <c r="G1317" s="1"/>
      <c r="H1317" s="1"/>
      <c r="I1317" s="1" t="s">
        <v>2133</v>
      </c>
      <c r="J1317" s="1"/>
      <c r="K1317" s="1" t="s">
        <v>2133</v>
      </c>
    </row>
    <row r="1318" spans="1:11" x14ac:dyDescent="0.3">
      <c r="A1318" s="245">
        <v>240520</v>
      </c>
      <c r="B1318" s="1" t="s">
        <v>467</v>
      </c>
      <c r="C1318" s="1" t="s">
        <v>459</v>
      </c>
      <c r="D1318" s="1">
        <v>0.99628346300000004</v>
      </c>
      <c r="E1318" s="1">
        <v>25.043266769999999</v>
      </c>
      <c r="F1318" s="1"/>
      <c r="G1318" s="1"/>
      <c r="H1318" s="1"/>
      <c r="I1318" s="1" t="s">
        <v>2133</v>
      </c>
      <c r="J1318" s="1"/>
      <c r="K1318" s="1" t="s">
        <v>2133</v>
      </c>
    </row>
    <row r="1319" spans="1:11" x14ac:dyDescent="0.3">
      <c r="A1319" s="245">
        <v>240521</v>
      </c>
      <c r="B1319" s="1" t="s">
        <v>468</v>
      </c>
      <c r="C1319" s="1" t="s">
        <v>459</v>
      </c>
      <c r="D1319" s="1">
        <v>0.99969981399999996</v>
      </c>
      <c r="E1319" s="1">
        <v>306.70789375499999</v>
      </c>
      <c r="F1319" s="1"/>
      <c r="G1319" s="1"/>
      <c r="H1319" s="1"/>
      <c r="I1319" s="1" t="s">
        <v>2133</v>
      </c>
      <c r="J1319" s="1"/>
      <c r="K1319" s="1" t="s">
        <v>2133</v>
      </c>
    </row>
    <row r="1320" spans="1:11" x14ac:dyDescent="0.3">
      <c r="A1320" s="245">
        <v>240523</v>
      </c>
      <c r="B1320" s="1" t="s">
        <v>469</v>
      </c>
      <c r="C1320" s="1" t="s">
        <v>459</v>
      </c>
      <c r="D1320" s="1">
        <v>0.936157974</v>
      </c>
      <c r="E1320" s="1">
        <v>147.99367899699999</v>
      </c>
      <c r="F1320" s="1"/>
      <c r="G1320" s="1"/>
      <c r="H1320" s="1"/>
      <c r="I1320" s="1" t="s">
        <v>2133</v>
      </c>
      <c r="J1320" s="1"/>
      <c r="K1320" s="1" t="s">
        <v>2133</v>
      </c>
    </row>
    <row r="1321" spans="1:11" x14ac:dyDescent="0.3">
      <c r="A1321" s="245">
        <v>240527</v>
      </c>
      <c r="B1321" s="1" t="s">
        <v>471</v>
      </c>
      <c r="C1321" s="1" t="s">
        <v>459</v>
      </c>
      <c r="D1321" s="1">
        <v>0.85365659199999999</v>
      </c>
      <c r="E1321" s="1">
        <v>27.682927828</v>
      </c>
      <c r="F1321" s="1"/>
      <c r="G1321" s="1"/>
      <c r="H1321" s="1"/>
      <c r="I1321" s="1" t="s">
        <v>2133</v>
      </c>
      <c r="J1321" s="1"/>
      <c r="K1321" s="1" t="s">
        <v>2133</v>
      </c>
    </row>
    <row r="1322" spans="1:11" x14ac:dyDescent="0.3">
      <c r="A1322" s="245">
        <v>240528</v>
      </c>
      <c r="B1322" s="1" t="s">
        <v>473</v>
      </c>
      <c r="C1322" s="1" t="s">
        <v>459</v>
      </c>
      <c r="D1322" s="1">
        <v>0.99783497700000001</v>
      </c>
      <c r="E1322" s="1">
        <v>104.34521340800001</v>
      </c>
      <c r="F1322" s="1"/>
      <c r="G1322" s="1"/>
      <c r="H1322" s="1"/>
      <c r="I1322" s="1" t="s">
        <v>2133</v>
      </c>
      <c r="J1322" s="1"/>
      <c r="K1322" s="1" t="s">
        <v>2133</v>
      </c>
    </row>
    <row r="1323" spans="1:11" x14ac:dyDescent="0.3">
      <c r="A1323" s="245">
        <v>240531</v>
      </c>
      <c r="B1323" s="1" t="s">
        <v>474</v>
      </c>
      <c r="C1323" s="1" t="s">
        <v>459</v>
      </c>
      <c r="D1323" s="1">
        <v>0.98604240499999996</v>
      </c>
      <c r="E1323" s="1">
        <v>47.666613013000003</v>
      </c>
      <c r="F1323" s="1"/>
      <c r="G1323" s="1"/>
      <c r="H1323" s="1"/>
      <c r="I1323" s="1" t="s">
        <v>2133</v>
      </c>
      <c r="J1323" s="1"/>
      <c r="K1323" s="1" t="s">
        <v>2133</v>
      </c>
    </row>
    <row r="1324" spans="1:11" x14ac:dyDescent="0.3">
      <c r="A1324" s="245">
        <v>240532</v>
      </c>
      <c r="B1324" s="1" t="s">
        <v>475</v>
      </c>
      <c r="C1324" s="1" t="s">
        <v>459</v>
      </c>
      <c r="D1324" s="1">
        <v>0.86627980800000004</v>
      </c>
      <c r="E1324" s="1">
        <v>25.321404671</v>
      </c>
      <c r="F1324" s="1"/>
      <c r="G1324" s="1"/>
      <c r="H1324" s="1"/>
      <c r="I1324" s="1" t="s">
        <v>2133</v>
      </c>
      <c r="J1324" s="1"/>
      <c r="K1324" s="1" t="s">
        <v>2133</v>
      </c>
    </row>
    <row r="1325" spans="1:11" x14ac:dyDescent="0.3">
      <c r="A1325" s="245">
        <v>240533</v>
      </c>
      <c r="B1325" s="1" t="s">
        <v>476</v>
      </c>
      <c r="C1325" s="1" t="s">
        <v>459</v>
      </c>
      <c r="D1325" s="1">
        <v>0.40878014600000001</v>
      </c>
      <c r="E1325" s="1">
        <v>9.4766369170000004</v>
      </c>
      <c r="F1325" s="1">
        <v>1006367</v>
      </c>
      <c r="G1325" s="1">
        <v>201273.4</v>
      </c>
      <c r="H1325" s="1">
        <v>1475.8</v>
      </c>
      <c r="I1325" s="1">
        <v>136</v>
      </c>
      <c r="J1325" s="1">
        <v>722.13</v>
      </c>
      <c r="K1325" s="1">
        <v>278</v>
      </c>
    </row>
    <row r="1326" spans="1:11" x14ac:dyDescent="0.3">
      <c r="A1326" s="245">
        <v>240535</v>
      </c>
      <c r="B1326" s="1" t="s">
        <v>477</v>
      </c>
      <c r="C1326" s="1" t="s">
        <v>459</v>
      </c>
      <c r="D1326" s="1">
        <v>0.34782533900000001</v>
      </c>
      <c r="E1326" s="1">
        <v>14.380941587000001</v>
      </c>
      <c r="F1326" s="1">
        <v>559353</v>
      </c>
      <c r="G1326" s="1">
        <v>139838.25</v>
      </c>
      <c r="H1326" s="1">
        <v>1091.8499999999999</v>
      </c>
      <c r="I1326" s="1">
        <v>128</v>
      </c>
      <c r="J1326" s="1">
        <v>1290.48</v>
      </c>
      <c r="K1326" s="1">
        <v>108</v>
      </c>
    </row>
    <row r="1327" spans="1:11" x14ac:dyDescent="0.3">
      <c r="A1327" s="245">
        <v>240536</v>
      </c>
      <c r="B1327" s="1" t="s">
        <v>479</v>
      </c>
      <c r="C1327" s="1" t="s">
        <v>459</v>
      </c>
      <c r="D1327" s="1">
        <v>0.96382844899999998</v>
      </c>
      <c r="E1327" s="1">
        <v>13.689412695</v>
      </c>
      <c r="F1327" s="1"/>
      <c r="G1327" s="1"/>
      <c r="H1327" s="1"/>
      <c r="I1327" s="1" t="s">
        <v>2133</v>
      </c>
      <c r="J1327" s="1"/>
      <c r="K1327" s="1" t="s">
        <v>2133</v>
      </c>
    </row>
    <row r="1328" spans="1:11" x14ac:dyDescent="0.3">
      <c r="A1328" s="245">
        <v>240538</v>
      </c>
      <c r="B1328" s="1" t="s">
        <v>481</v>
      </c>
      <c r="C1328" s="1" t="s">
        <v>459</v>
      </c>
      <c r="D1328" s="1">
        <v>0.70634967500000001</v>
      </c>
      <c r="E1328" s="1">
        <v>32.559365931000002</v>
      </c>
      <c r="F1328" s="1">
        <v>9153782</v>
      </c>
      <c r="G1328" s="1">
        <v>1830756.4</v>
      </c>
      <c r="H1328" s="1">
        <v>985.7</v>
      </c>
      <c r="I1328" s="1">
        <v>1857</v>
      </c>
      <c r="J1328" s="1">
        <v>589.48</v>
      </c>
      <c r="K1328" s="1">
        <v>3105</v>
      </c>
    </row>
    <row r="1329" spans="1:11" x14ac:dyDescent="0.3">
      <c r="A1329" s="245">
        <v>240539</v>
      </c>
      <c r="B1329" s="1" t="s">
        <v>482</v>
      </c>
      <c r="C1329" s="1" t="s">
        <v>459</v>
      </c>
      <c r="D1329" s="1">
        <v>0.90597403899999995</v>
      </c>
      <c r="E1329" s="1">
        <v>32.772746007000002</v>
      </c>
      <c r="F1329" s="1"/>
      <c r="G1329" s="1"/>
      <c r="H1329" s="1"/>
      <c r="I1329" s="1" t="s">
        <v>2133</v>
      </c>
      <c r="J1329" s="1"/>
      <c r="K1329" s="1" t="s">
        <v>2133</v>
      </c>
    </row>
    <row r="1330" spans="1:11" x14ac:dyDescent="0.3">
      <c r="A1330" s="245">
        <v>240541</v>
      </c>
      <c r="B1330" s="1" t="s">
        <v>483</v>
      </c>
      <c r="C1330" s="1" t="s">
        <v>459</v>
      </c>
      <c r="D1330" s="1">
        <v>0.97813001399999999</v>
      </c>
      <c r="E1330" s="1">
        <v>20.944925274999999</v>
      </c>
      <c r="F1330" s="1"/>
      <c r="G1330" s="1"/>
      <c r="H1330" s="1"/>
      <c r="I1330" s="1" t="s">
        <v>2133</v>
      </c>
      <c r="J1330" s="1"/>
      <c r="K1330" s="1" t="s">
        <v>2133</v>
      </c>
    </row>
    <row r="1331" spans="1:11" x14ac:dyDescent="0.3">
      <c r="A1331" s="245">
        <v>240542</v>
      </c>
      <c r="B1331" s="1" t="s">
        <v>484</v>
      </c>
      <c r="C1331" s="1" t="s">
        <v>459</v>
      </c>
      <c r="D1331" s="1">
        <v>0.99847912800000005</v>
      </c>
      <c r="E1331" s="1">
        <v>234.46135464299999</v>
      </c>
      <c r="F1331" s="1"/>
      <c r="G1331" s="1"/>
      <c r="H1331" s="1"/>
      <c r="I1331" s="1" t="s">
        <v>2133</v>
      </c>
      <c r="J1331" s="1"/>
      <c r="K1331" s="1" t="s">
        <v>2133</v>
      </c>
    </row>
    <row r="1332" spans="1:11" x14ac:dyDescent="0.3">
      <c r="A1332" s="245">
        <v>240544</v>
      </c>
      <c r="B1332" s="1" t="s">
        <v>485</v>
      </c>
      <c r="C1332" s="1" t="s">
        <v>459</v>
      </c>
      <c r="D1332" s="1">
        <v>0.48163537000000001</v>
      </c>
      <c r="E1332" s="1">
        <v>33.393116108999997</v>
      </c>
      <c r="F1332" s="1">
        <v>1972847</v>
      </c>
      <c r="G1332" s="1">
        <v>394569.4</v>
      </c>
      <c r="H1332" s="1">
        <v>1226.9100000000001</v>
      </c>
      <c r="I1332" s="1">
        <v>321</v>
      </c>
      <c r="J1332" s="1">
        <v>635.79</v>
      </c>
      <c r="K1332" s="1">
        <v>620</v>
      </c>
    </row>
    <row r="1333" spans="1:11" x14ac:dyDescent="0.3">
      <c r="A1333" s="245">
        <v>240546</v>
      </c>
      <c r="B1333" s="1" t="s">
        <v>487</v>
      </c>
      <c r="C1333" s="1" t="s">
        <v>459</v>
      </c>
      <c r="D1333" s="1">
        <v>0.99987681399999995</v>
      </c>
      <c r="E1333" s="1">
        <v>22.239472999</v>
      </c>
      <c r="F1333" s="1"/>
      <c r="G1333" s="1"/>
      <c r="H1333" s="1"/>
      <c r="I1333" s="1" t="s">
        <v>2133</v>
      </c>
      <c r="J1333" s="1"/>
      <c r="K1333" s="1" t="s">
        <v>2133</v>
      </c>
    </row>
    <row r="1334" spans="1:11" x14ac:dyDescent="0.3">
      <c r="A1334" s="245">
        <v>240550</v>
      </c>
      <c r="B1334" s="1" t="s">
        <v>489</v>
      </c>
      <c r="C1334" s="1" t="s">
        <v>459</v>
      </c>
      <c r="D1334" s="1">
        <v>0.86648821399999998</v>
      </c>
      <c r="E1334" s="1">
        <v>16.876995787999999</v>
      </c>
      <c r="F1334" s="1"/>
      <c r="G1334" s="1"/>
      <c r="H1334" s="1"/>
      <c r="I1334" s="1" t="s">
        <v>2133</v>
      </c>
      <c r="J1334" s="1"/>
      <c r="K1334" s="1" t="s">
        <v>2133</v>
      </c>
    </row>
    <row r="1335" spans="1:11" x14ac:dyDescent="0.3">
      <c r="A1335" s="245">
        <v>240551</v>
      </c>
      <c r="B1335" s="1" t="s">
        <v>490</v>
      </c>
      <c r="C1335" s="1" t="s">
        <v>459</v>
      </c>
      <c r="D1335" s="1">
        <v>0.23760898599999999</v>
      </c>
      <c r="E1335" s="1">
        <v>23.575943544000001</v>
      </c>
      <c r="F1335" s="1">
        <v>1941855</v>
      </c>
      <c r="G1335" s="1">
        <v>485463.75</v>
      </c>
      <c r="H1335" s="1">
        <v>1091.8499999999999</v>
      </c>
      <c r="I1335" s="1">
        <v>444</v>
      </c>
      <c r="J1335" s="1">
        <v>677.59</v>
      </c>
      <c r="K1335" s="1">
        <v>716</v>
      </c>
    </row>
    <row r="1336" spans="1:11" x14ac:dyDescent="0.3">
      <c r="A1336" s="245">
        <v>250282</v>
      </c>
      <c r="B1336" s="1" t="s">
        <v>492</v>
      </c>
      <c r="C1336" s="1" t="s">
        <v>491</v>
      </c>
      <c r="D1336" s="1">
        <v>0.83984940200000002</v>
      </c>
      <c r="E1336" s="1">
        <v>28.950851853</v>
      </c>
      <c r="F1336" s="1"/>
      <c r="G1336" s="1"/>
      <c r="H1336" s="1"/>
      <c r="I1336" s="1" t="s">
        <v>2133</v>
      </c>
      <c r="J1336" s="1"/>
      <c r="K1336" s="1" t="s">
        <v>2133</v>
      </c>
    </row>
    <row r="1337" spans="1:11" x14ac:dyDescent="0.3">
      <c r="A1337" s="245">
        <v>250283</v>
      </c>
      <c r="B1337" s="1" t="s">
        <v>493</v>
      </c>
      <c r="C1337" s="1" t="s">
        <v>491</v>
      </c>
      <c r="D1337" s="1">
        <v>0.55786281000000004</v>
      </c>
      <c r="E1337" s="1">
        <v>55.427560800000002</v>
      </c>
      <c r="F1337" s="1">
        <v>4613978</v>
      </c>
      <c r="G1337" s="1">
        <v>922795.6</v>
      </c>
      <c r="H1337" s="1">
        <v>985.7</v>
      </c>
      <c r="I1337" s="1">
        <v>936</v>
      </c>
      <c r="J1337" s="1">
        <v>666.48</v>
      </c>
      <c r="K1337" s="1">
        <v>1384</v>
      </c>
    </row>
    <row r="1338" spans="1:11" x14ac:dyDescent="0.3">
      <c r="A1338" s="245">
        <v>250284</v>
      </c>
      <c r="B1338" s="1" t="s">
        <v>494</v>
      </c>
      <c r="C1338" s="1" t="s">
        <v>491</v>
      </c>
      <c r="D1338" s="1">
        <v>0.31067030899999998</v>
      </c>
      <c r="E1338" s="1">
        <v>9.2623077810000005</v>
      </c>
      <c r="F1338" s="1">
        <v>2537190</v>
      </c>
      <c r="G1338" s="1">
        <v>634297.5</v>
      </c>
      <c r="H1338" s="1">
        <v>1475.8</v>
      </c>
      <c r="I1338" s="1">
        <v>429</v>
      </c>
      <c r="J1338" s="1">
        <v>850.91</v>
      </c>
      <c r="K1338" s="1">
        <v>745</v>
      </c>
    </row>
    <row r="1339" spans="1:11" x14ac:dyDescent="0.3">
      <c r="A1339" s="245">
        <v>250285</v>
      </c>
      <c r="B1339" s="1" t="s">
        <v>496</v>
      </c>
      <c r="C1339" s="1" t="s">
        <v>491</v>
      </c>
      <c r="D1339" s="1">
        <v>0</v>
      </c>
      <c r="E1339" s="1">
        <v>9.8593448049999992</v>
      </c>
      <c r="F1339" s="1">
        <v>734725</v>
      </c>
      <c r="G1339" s="1">
        <v>257153.75</v>
      </c>
      <c r="H1339" s="1">
        <v>1527.87</v>
      </c>
      <c r="I1339" s="1">
        <v>168</v>
      </c>
      <c r="J1339" s="1">
        <v>1165.03</v>
      </c>
      <c r="K1339" s="1">
        <v>220</v>
      </c>
    </row>
    <row r="1340" spans="1:11" x14ac:dyDescent="0.3">
      <c r="A1340" s="245">
        <v>250286</v>
      </c>
      <c r="B1340" s="1" t="s">
        <v>498</v>
      </c>
      <c r="C1340" s="1" t="s">
        <v>491</v>
      </c>
      <c r="D1340" s="1">
        <v>0.77242375299999999</v>
      </c>
      <c r="E1340" s="1">
        <v>8.8556685129999995</v>
      </c>
      <c r="F1340" s="1">
        <v>1857251</v>
      </c>
      <c r="G1340" s="1">
        <v>371450.2</v>
      </c>
      <c r="H1340" s="1">
        <v>1320.37</v>
      </c>
      <c r="I1340" s="1">
        <v>281</v>
      </c>
      <c r="J1340" s="1">
        <v>1106.95</v>
      </c>
      <c r="K1340" s="1">
        <v>335</v>
      </c>
    </row>
    <row r="1341" spans="1:11" x14ac:dyDescent="0.3">
      <c r="A1341" s="245">
        <v>250290</v>
      </c>
      <c r="B1341" s="1" t="s">
        <v>500</v>
      </c>
      <c r="C1341" s="1" t="s">
        <v>491</v>
      </c>
      <c r="D1341" s="1">
        <v>0.99952348099999999</v>
      </c>
      <c r="E1341" s="1">
        <v>36.780230865</v>
      </c>
      <c r="F1341" s="1"/>
      <c r="G1341" s="1"/>
      <c r="H1341" s="1"/>
      <c r="I1341" s="1" t="s">
        <v>2133</v>
      </c>
      <c r="J1341" s="1"/>
      <c r="K1341" s="1" t="s">
        <v>2133</v>
      </c>
    </row>
    <row r="1342" spans="1:11" x14ac:dyDescent="0.3">
      <c r="A1342" s="245">
        <v>250295</v>
      </c>
      <c r="B1342" s="1" t="s">
        <v>501</v>
      </c>
      <c r="C1342" s="1" t="s">
        <v>491</v>
      </c>
      <c r="D1342" s="1">
        <v>0.47295279899999998</v>
      </c>
      <c r="E1342" s="1">
        <v>23.704036819999999</v>
      </c>
      <c r="F1342" s="1">
        <v>3937584</v>
      </c>
      <c r="G1342" s="1">
        <v>787516.8</v>
      </c>
      <c r="H1342" s="1">
        <v>1091.8499999999999</v>
      </c>
      <c r="I1342" s="1">
        <v>721</v>
      </c>
      <c r="J1342" s="1">
        <v>699.98</v>
      </c>
      <c r="K1342" s="1">
        <v>1125</v>
      </c>
    </row>
    <row r="1343" spans="1:11" x14ac:dyDescent="0.3">
      <c r="A1343" s="245">
        <v>250299</v>
      </c>
      <c r="B1343" s="1" t="s">
        <v>503</v>
      </c>
      <c r="C1343" s="1" t="s">
        <v>491</v>
      </c>
      <c r="D1343" s="1">
        <v>0.99999992100000001</v>
      </c>
      <c r="E1343" s="1">
        <v>9.1998253440000006</v>
      </c>
      <c r="F1343" s="1"/>
      <c r="G1343" s="1"/>
      <c r="H1343" s="1"/>
      <c r="I1343" s="1" t="s">
        <v>2133</v>
      </c>
      <c r="J1343" s="1"/>
      <c r="K1343" s="1" t="s">
        <v>2133</v>
      </c>
    </row>
    <row r="1344" spans="1:11" x14ac:dyDescent="0.3">
      <c r="A1344" s="245">
        <v>250300</v>
      </c>
      <c r="B1344" s="1" t="s">
        <v>504</v>
      </c>
      <c r="C1344" s="1" t="s">
        <v>491</v>
      </c>
      <c r="D1344" s="1">
        <v>0.64007663100000001</v>
      </c>
      <c r="E1344" s="1">
        <v>27.822667423999999</v>
      </c>
      <c r="F1344" s="1">
        <v>4835044</v>
      </c>
      <c r="G1344" s="1">
        <v>967008.8</v>
      </c>
      <c r="H1344" s="1">
        <v>985.7</v>
      </c>
      <c r="I1344" s="1">
        <v>981</v>
      </c>
      <c r="J1344" s="1">
        <v>773.49</v>
      </c>
      <c r="K1344" s="1">
        <v>1250</v>
      </c>
    </row>
    <row r="1345" spans="1:11" x14ac:dyDescent="0.3">
      <c r="A1345" s="245">
        <v>250304</v>
      </c>
      <c r="B1345" s="1" t="s">
        <v>506</v>
      </c>
      <c r="C1345" s="1" t="s">
        <v>491</v>
      </c>
      <c r="D1345" s="1">
        <v>0.99883795399999997</v>
      </c>
      <c r="E1345" s="1">
        <v>6.7911622060000001</v>
      </c>
      <c r="F1345" s="1"/>
      <c r="G1345" s="1"/>
      <c r="H1345" s="1"/>
      <c r="I1345" s="1" t="s">
        <v>2133</v>
      </c>
      <c r="J1345" s="1"/>
      <c r="K1345" s="1" t="s">
        <v>2133</v>
      </c>
    </row>
    <row r="1346" spans="1:11" x14ac:dyDescent="0.3">
      <c r="A1346" s="245">
        <v>250305</v>
      </c>
      <c r="B1346" s="1" t="s">
        <v>508</v>
      </c>
      <c r="C1346" s="1" t="s">
        <v>491</v>
      </c>
      <c r="D1346" s="1">
        <v>0.108488283</v>
      </c>
      <c r="E1346" s="1">
        <v>7.886274974</v>
      </c>
      <c r="F1346" s="1">
        <v>5457760</v>
      </c>
      <c r="G1346" s="1">
        <v>1910216</v>
      </c>
      <c r="H1346" s="1">
        <v>1475.8</v>
      </c>
      <c r="I1346" s="1">
        <v>1294</v>
      </c>
      <c r="J1346" s="1">
        <v>913.4</v>
      </c>
      <c r="K1346" s="1">
        <v>2091</v>
      </c>
    </row>
    <row r="1347" spans="1:11" x14ac:dyDescent="0.3">
      <c r="A1347" s="245">
        <v>250307</v>
      </c>
      <c r="B1347" s="1" t="s">
        <v>510</v>
      </c>
      <c r="C1347" s="1" t="s">
        <v>491</v>
      </c>
      <c r="D1347" s="1">
        <v>0.74920055699999999</v>
      </c>
      <c r="E1347" s="1">
        <v>13.888524041</v>
      </c>
      <c r="F1347" s="1">
        <v>2700638</v>
      </c>
      <c r="G1347" s="1">
        <v>540127.6</v>
      </c>
      <c r="H1347" s="1">
        <v>1162.83</v>
      </c>
      <c r="I1347" s="1">
        <v>464</v>
      </c>
      <c r="J1347" s="1">
        <v>1380.13</v>
      </c>
      <c r="K1347" s="1">
        <v>391</v>
      </c>
    </row>
    <row r="1348" spans="1:11" x14ac:dyDescent="0.3">
      <c r="A1348" s="245">
        <v>250308</v>
      </c>
      <c r="B1348" s="1" t="s">
        <v>355</v>
      </c>
      <c r="C1348" s="1" t="s">
        <v>491</v>
      </c>
      <c r="D1348" s="1">
        <v>0.31592395099999998</v>
      </c>
      <c r="E1348" s="1">
        <v>36.251142825000002</v>
      </c>
      <c r="F1348" s="1">
        <v>8840904</v>
      </c>
      <c r="G1348" s="1">
        <v>2210226</v>
      </c>
      <c r="H1348" s="1">
        <v>1226.9100000000001</v>
      </c>
      <c r="I1348" s="1">
        <v>1801</v>
      </c>
      <c r="J1348" s="1">
        <v>490.79</v>
      </c>
      <c r="K1348" s="1">
        <v>4503</v>
      </c>
    </row>
    <row r="1349" spans="1:11" x14ac:dyDescent="0.3">
      <c r="A1349" s="245">
        <v>250311</v>
      </c>
      <c r="B1349" s="1" t="s">
        <v>512</v>
      </c>
      <c r="C1349" s="1" t="s">
        <v>491</v>
      </c>
      <c r="D1349" s="1">
        <v>0</v>
      </c>
      <c r="E1349" s="1">
        <v>10.622980868000001</v>
      </c>
      <c r="F1349" s="1">
        <v>1787322</v>
      </c>
      <c r="G1349" s="1">
        <v>625562.69999999995</v>
      </c>
      <c r="H1349" s="1">
        <v>1527.87</v>
      </c>
      <c r="I1349" s="1">
        <v>409</v>
      </c>
      <c r="J1349" s="1">
        <v>871.94</v>
      </c>
      <c r="K1349" s="1">
        <v>717</v>
      </c>
    </row>
    <row r="1350" spans="1:11" x14ac:dyDescent="0.3">
      <c r="A1350" s="245">
        <v>250312</v>
      </c>
      <c r="B1350" s="1" t="s">
        <v>513</v>
      </c>
      <c r="C1350" s="1" t="s">
        <v>491</v>
      </c>
      <c r="D1350" s="1">
        <v>0.895715347</v>
      </c>
      <c r="E1350" s="1">
        <v>45.434492259000002</v>
      </c>
      <c r="F1350" s="1"/>
      <c r="G1350" s="1"/>
      <c r="H1350" s="1"/>
      <c r="I1350" s="1" t="s">
        <v>2133</v>
      </c>
      <c r="J1350" s="1"/>
      <c r="K1350" s="1" t="s">
        <v>2133</v>
      </c>
    </row>
    <row r="1351" spans="1:11" x14ac:dyDescent="0.3">
      <c r="A1351" s="245">
        <v>250314</v>
      </c>
      <c r="B1351" s="1" t="s">
        <v>514</v>
      </c>
      <c r="C1351" s="1" t="s">
        <v>491</v>
      </c>
      <c r="D1351" s="1">
        <v>0.17542068499999999</v>
      </c>
      <c r="E1351" s="1">
        <v>24.660385343000002</v>
      </c>
      <c r="F1351" s="1">
        <v>6967318</v>
      </c>
      <c r="G1351" s="1">
        <v>2438561.2999999998</v>
      </c>
      <c r="H1351" s="1">
        <v>1226.9100000000001</v>
      </c>
      <c r="I1351" s="1">
        <v>1987</v>
      </c>
      <c r="J1351" s="1">
        <v>657.51</v>
      </c>
      <c r="K1351" s="1">
        <v>3708</v>
      </c>
    </row>
    <row r="1352" spans="1:11" x14ac:dyDescent="0.3">
      <c r="A1352" s="245">
        <v>250315</v>
      </c>
      <c r="B1352" s="1" t="s">
        <v>516</v>
      </c>
      <c r="C1352" s="1" t="s">
        <v>491</v>
      </c>
      <c r="D1352" s="1">
        <v>0.88164113</v>
      </c>
      <c r="E1352" s="1">
        <v>6.8426034509999996</v>
      </c>
      <c r="F1352" s="1"/>
      <c r="G1352" s="1"/>
      <c r="H1352" s="1"/>
      <c r="I1352" s="1" t="s">
        <v>2133</v>
      </c>
      <c r="J1352" s="1"/>
      <c r="K1352" s="1" t="s">
        <v>2133</v>
      </c>
    </row>
    <row r="1353" spans="1:11" x14ac:dyDescent="0.3">
      <c r="A1353" s="245">
        <v>250316</v>
      </c>
      <c r="B1353" s="1" t="s">
        <v>518</v>
      </c>
      <c r="C1353" s="1" t="s">
        <v>491</v>
      </c>
      <c r="D1353" s="1">
        <v>0</v>
      </c>
      <c r="E1353" s="1">
        <v>20.373928395</v>
      </c>
      <c r="F1353" s="1">
        <v>2209664</v>
      </c>
      <c r="G1353" s="1">
        <v>773382.4</v>
      </c>
      <c r="H1353" s="1">
        <v>1684.19</v>
      </c>
      <c r="I1353" s="1">
        <v>459</v>
      </c>
      <c r="J1353" s="1">
        <v>797.82</v>
      </c>
      <c r="K1353" s="1">
        <v>969</v>
      </c>
    </row>
    <row r="1354" spans="1:11" x14ac:dyDescent="0.3">
      <c r="A1354" s="245">
        <v>250317</v>
      </c>
      <c r="B1354" s="1" t="s">
        <v>519</v>
      </c>
      <c r="C1354" s="1" t="s">
        <v>491</v>
      </c>
      <c r="D1354" s="1">
        <v>0.88975576899999997</v>
      </c>
      <c r="E1354" s="1">
        <v>29.154829993</v>
      </c>
      <c r="F1354" s="1"/>
      <c r="G1354" s="1"/>
      <c r="H1354" s="1"/>
      <c r="I1354" s="1" t="s">
        <v>2133</v>
      </c>
      <c r="J1354" s="1"/>
      <c r="K1354" s="1" t="s">
        <v>2133</v>
      </c>
    </row>
    <row r="1355" spans="1:11" x14ac:dyDescent="0.3">
      <c r="A1355" s="245">
        <v>250322</v>
      </c>
      <c r="B1355" s="1" t="s">
        <v>521</v>
      </c>
      <c r="C1355" s="1" t="s">
        <v>491</v>
      </c>
      <c r="D1355" s="1">
        <v>0.99999707500000001</v>
      </c>
      <c r="E1355" s="1">
        <v>7.684027521</v>
      </c>
      <c r="F1355" s="1"/>
      <c r="G1355" s="1"/>
      <c r="H1355" s="1"/>
      <c r="I1355" s="1" t="s">
        <v>2133</v>
      </c>
      <c r="J1355" s="1"/>
      <c r="K1355" s="1" t="s">
        <v>2133</v>
      </c>
    </row>
    <row r="1356" spans="1:11" x14ac:dyDescent="0.3">
      <c r="A1356" s="245">
        <v>260396</v>
      </c>
      <c r="B1356" s="1" t="s">
        <v>524</v>
      </c>
      <c r="C1356" s="1" t="s">
        <v>522</v>
      </c>
      <c r="D1356" s="1">
        <v>0.58144355299999995</v>
      </c>
      <c r="E1356" s="1">
        <v>18.240929404999999</v>
      </c>
      <c r="F1356" s="1">
        <v>8572581</v>
      </c>
      <c r="G1356" s="1">
        <v>1714516.2</v>
      </c>
      <c r="H1356" s="1">
        <v>1162.83</v>
      </c>
      <c r="I1356" s="1">
        <v>1474</v>
      </c>
      <c r="J1356" s="1">
        <v>1011.98</v>
      </c>
      <c r="K1356" s="1">
        <v>1694</v>
      </c>
    </row>
    <row r="1357" spans="1:11" x14ac:dyDescent="0.3">
      <c r="A1357" s="245">
        <v>260398</v>
      </c>
      <c r="B1357" s="1" t="s">
        <v>526</v>
      </c>
      <c r="C1357" s="1" t="s">
        <v>522</v>
      </c>
      <c r="D1357" s="1">
        <v>0.99972722999999997</v>
      </c>
      <c r="E1357" s="1">
        <v>46.774125984999998</v>
      </c>
      <c r="F1357" s="1"/>
      <c r="G1357" s="1"/>
      <c r="H1357" s="1"/>
      <c r="I1357" s="1" t="s">
        <v>2133</v>
      </c>
      <c r="J1357" s="1"/>
      <c r="K1357" s="1" t="s">
        <v>2133</v>
      </c>
    </row>
    <row r="1358" spans="1:11" x14ac:dyDescent="0.3">
      <c r="A1358" s="245">
        <v>260401</v>
      </c>
      <c r="B1358" s="1" t="s">
        <v>528</v>
      </c>
      <c r="C1358" s="1" t="s">
        <v>522</v>
      </c>
      <c r="D1358" s="1">
        <v>0.84373969199999999</v>
      </c>
      <c r="E1358" s="1">
        <v>21.725312064000001</v>
      </c>
      <c r="F1358" s="1"/>
      <c r="G1358" s="1"/>
      <c r="H1358" s="1"/>
      <c r="I1358" s="1" t="s">
        <v>2133</v>
      </c>
      <c r="J1358" s="1"/>
      <c r="K1358" s="1" t="s">
        <v>2133</v>
      </c>
    </row>
    <row r="1359" spans="1:11" x14ac:dyDescent="0.3">
      <c r="A1359" s="245">
        <v>260406</v>
      </c>
      <c r="B1359" s="1" t="s">
        <v>530</v>
      </c>
      <c r="C1359" s="1" t="s">
        <v>522</v>
      </c>
      <c r="D1359" s="1">
        <v>0.89669364299999998</v>
      </c>
      <c r="E1359" s="1">
        <v>17.756716666999999</v>
      </c>
      <c r="F1359" s="1"/>
      <c r="G1359" s="1"/>
      <c r="H1359" s="1"/>
      <c r="I1359" s="1" t="s">
        <v>2133</v>
      </c>
      <c r="J1359" s="1"/>
      <c r="K1359" s="1" t="s">
        <v>2133</v>
      </c>
    </row>
    <row r="1360" spans="1:11" x14ac:dyDescent="0.3">
      <c r="A1360" s="245">
        <v>260408</v>
      </c>
      <c r="B1360" s="1" t="s">
        <v>532</v>
      </c>
      <c r="C1360" s="1" t="s">
        <v>522</v>
      </c>
      <c r="D1360" s="1">
        <v>0.61230717099999998</v>
      </c>
      <c r="E1360" s="1">
        <v>53.922161678999998</v>
      </c>
      <c r="F1360" s="1">
        <v>3988640</v>
      </c>
      <c r="G1360" s="1">
        <v>797728</v>
      </c>
      <c r="H1360" s="1">
        <v>985.7</v>
      </c>
      <c r="I1360" s="1">
        <v>809</v>
      </c>
      <c r="J1360" s="1">
        <v>501.21</v>
      </c>
      <c r="K1360" s="1">
        <v>1591</v>
      </c>
    </row>
    <row r="1361" spans="1:11" x14ac:dyDescent="0.3">
      <c r="A1361" s="245">
        <v>260411</v>
      </c>
      <c r="B1361" s="1" t="s">
        <v>533</v>
      </c>
      <c r="C1361" s="1" t="s">
        <v>522</v>
      </c>
      <c r="D1361" s="1">
        <v>0.37378701199999997</v>
      </c>
      <c r="E1361" s="1">
        <v>13.376846043</v>
      </c>
      <c r="F1361" s="1">
        <v>4217962</v>
      </c>
      <c r="G1361" s="1">
        <v>1054490.5</v>
      </c>
      <c r="H1361" s="1">
        <v>1091.8499999999999</v>
      </c>
      <c r="I1361" s="1">
        <v>965</v>
      </c>
      <c r="J1361" s="1">
        <v>731.83</v>
      </c>
      <c r="K1361" s="1">
        <v>1440</v>
      </c>
    </row>
    <row r="1362" spans="1:11" x14ac:dyDescent="0.3">
      <c r="A1362" s="245">
        <v>260412</v>
      </c>
      <c r="B1362" s="1" t="s">
        <v>534</v>
      </c>
      <c r="C1362" s="1" t="s">
        <v>522</v>
      </c>
      <c r="D1362" s="1">
        <v>0.41023892099999998</v>
      </c>
      <c r="E1362" s="1">
        <v>30.936750614000001</v>
      </c>
      <c r="F1362" s="1">
        <v>402419</v>
      </c>
      <c r="G1362" s="1">
        <v>80483.8</v>
      </c>
      <c r="H1362" s="1">
        <v>1226.9100000000001</v>
      </c>
      <c r="I1362" s="1">
        <v>65</v>
      </c>
      <c r="J1362" s="1">
        <v>694.81</v>
      </c>
      <c r="K1362" s="1">
        <v>115</v>
      </c>
    </row>
    <row r="1363" spans="1:11" x14ac:dyDescent="0.3">
      <c r="A1363" s="245">
        <v>260413</v>
      </c>
      <c r="B1363" s="1" t="s">
        <v>536</v>
      </c>
      <c r="C1363" s="1" t="s">
        <v>522</v>
      </c>
      <c r="D1363" s="1">
        <v>0.98321324600000004</v>
      </c>
      <c r="E1363" s="1">
        <v>15.702416909</v>
      </c>
      <c r="F1363" s="1"/>
      <c r="G1363" s="1"/>
      <c r="H1363" s="1"/>
      <c r="I1363" s="1" t="s">
        <v>2133</v>
      </c>
      <c r="J1363" s="1"/>
      <c r="K1363" s="1" t="s">
        <v>2133</v>
      </c>
    </row>
    <row r="1364" spans="1:11" x14ac:dyDescent="0.3">
      <c r="A1364" s="245">
        <v>260414</v>
      </c>
      <c r="B1364" s="1" t="s">
        <v>538</v>
      </c>
      <c r="C1364" s="1" t="s">
        <v>522</v>
      </c>
      <c r="D1364" s="1">
        <v>0.99426460800000005</v>
      </c>
      <c r="E1364" s="1">
        <v>15.901181606</v>
      </c>
      <c r="F1364" s="1"/>
      <c r="G1364" s="1"/>
      <c r="H1364" s="1"/>
      <c r="I1364" s="1" t="s">
        <v>2133</v>
      </c>
      <c r="J1364" s="1"/>
      <c r="K1364" s="1" t="s">
        <v>2133</v>
      </c>
    </row>
    <row r="1365" spans="1:11" x14ac:dyDescent="0.3">
      <c r="A1365" s="245">
        <v>260415</v>
      </c>
      <c r="B1365" s="1" t="s">
        <v>540</v>
      </c>
      <c r="C1365" s="1" t="s">
        <v>522</v>
      </c>
      <c r="D1365" s="1">
        <v>0.991252358</v>
      </c>
      <c r="E1365" s="1">
        <v>16.360487735</v>
      </c>
      <c r="F1365" s="1"/>
      <c r="G1365" s="1"/>
      <c r="H1365" s="1"/>
      <c r="I1365" s="1" t="s">
        <v>2133</v>
      </c>
      <c r="J1365" s="1"/>
      <c r="K1365" s="1" t="s">
        <v>2133</v>
      </c>
    </row>
    <row r="1366" spans="1:11" x14ac:dyDescent="0.3">
      <c r="A1366" s="245">
        <v>260417</v>
      </c>
      <c r="B1366" s="1" t="s">
        <v>541</v>
      </c>
      <c r="C1366" s="1" t="s">
        <v>522</v>
      </c>
      <c r="D1366" s="1">
        <v>0.26819858099999999</v>
      </c>
      <c r="E1366" s="1">
        <v>9.4675424629999991</v>
      </c>
      <c r="F1366" s="1">
        <v>787328</v>
      </c>
      <c r="G1366" s="1">
        <v>196832</v>
      </c>
      <c r="H1366" s="1">
        <v>1475.8</v>
      </c>
      <c r="I1366" s="1">
        <v>133</v>
      </c>
      <c r="J1366" s="1">
        <v>1257.6199999999999</v>
      </c>
      <c r="K1366" s="1">
        <v>156</v>
      </c>
    </row>
    <row r="1367" spans="1:11" x14ac:dyDescent="0.3">
      <c r="A1367" s="245">
        <v>260418</v>
      </c>
      <c r="B1367" s="1" t="s">
        <v>543</v>
      </c>
      <c r="C1367" s="1" t="s">
        <v>522</v>
      </c>
      <c r="D1367" s="1">
        <v>0.96749112800000003</v>
      </c>
      <c r="E1367" s="1">
        <v>21.116943489000001</v>
      </c>
      <c r="F1367" s="1"/>
      <c r="G1367" s="1"/>
      <c r="H1367" s="1"/>
      <c r="I1367" s="1" t="s">
        <v>2133</v>
      </c>
      <c r="J1367" s="1"/>
      <c r="K1367" s="1" t="s">
        <v>2133</v>
      </c>
    </row>
    <row r="1368" spans="1:11" x14ac:dyDescent="0.3">
      <c r="A1368" s="245">
        <v>260419</v>
      </c>
      <c r="B1368" s="1" t="s">
        <v>545</v>
      </c>
      <c r="C1368" s="1" t="s">
        <v>522</v>
      </c>
      <c r="D1368" s="1">
        <v>0.83736489000000003</v>
      </c>
      <c r="E1368" s="1">
        <v>21.074402279000001</v>
      </c>
      <c r="F1368" s="1"/>
      <c r="G1368" s="1"/>
      <c r="H1368" s="1"/>
      <c r="I1368" s="1" t="s">
        <v>2133</v>
      </c>
      <c r="J1368" s="1"/>
      <c r="K1368" s="1" t="s">
        <v>2133</v>
      </c>
    </row>
    <row r="1369" spans="1:11" x14ac:dyDescent="0.3">
      <c r="A1369" s="245">
        <v>260421</v>
      </c>
      <c r="B1369" s="1" t="s">
        <v>547</v>
      </c>
      <c r="C1369" s="1" t="s">
        <v>522</v>
      </c>
      <c r="D1369" s="1">
        <v>0.99999980099999997</v>
      </c>
      <c r="E1369" s="1">
        <v>19.543250965999999</v>
      </c>
      <c r="F1369" s="1"/>
      <c r="G1369" s="1"/>
      <c r="H1369" s="1"/>
      <c r="I1369" s="1" t="s">
        <v>2133</v>
      </c>
      <c r="J1369" s="1"/>
      <c r="K1369" s="1" t="s">
        <v>2133</v>
      </c>
    </row>
    <row r="1370" spans="1:11" x14ac:dyDescent="0.3">
      <c r="A1370" s="245">
        <v>270425</v>
      </c>
      <c r="B1370" s="1" t="s">
        <v>550</v>
      </c>
      <c r="C1370" s="1" t="s">
        <v>548</v>
      </c>
      <c r="D1370" s="1">
        <v>0.99724441799999997</v>
      </c>
      <c r="E1370" s="1">
        <v>4.1852910400000001</v>
      </c>
      <c r="F1370" s="1"/>
      <c r="G1370" s="1"/>
      <c r="H1370" s="1"/>
      <c r="I1370" s="1" t="s">
        <v>2133</v>
      </c>
      <c r="J1370" s="1"/>
      <c r="K1370" s="1" t="s">
        <v>2133</v>
      </c>
    </row>
    <row r="1371" spans="1:11" x14ac:dyDescent="0.3">
      <c r="A1371" s="245">
        <v>270426</v>
      </c>
      <c r="B1371" s="1" t="s">
        <v>552</v>
      </c>
      <c r="C1371" s="1" t="s">
        <v>548</v>
      </c>
      <c r="D1371" s="1">
        <v>7.6008659000000006E-2</v>
      </c>
      <c r="E1371" s="1">
        <v>7.0635050399999999</v>
      </c>
      <c r="F1371" s="1">
        <v>3308662</v>
      </c>
      <c r="G1371" s="1">
        <v>1158031.7</v>
      </c>
      <c r="H1371" s="1">
        <v>1475.8</v>
      </c>
      <c r="I1371" s="1">
        <v>784</v>
      </c>
      <c r="J1371" s="1">
        <v>1083.6300000000001</v>
      </c>
      <c r="K1371" s="1">
        <v>1068</v>
      </c>
    </row>
    <row r="1372" spans="1:11" x14ac:dyDescent="0.3">
      <c r="A1372" s="245">
        <v>270428</v>
      </c>
      <c r="B1372" s="1" t="s">
        <v>554</v>
      </c>
      <c r="C1372" s="1" t="s">
        <v>548</v>
      </c>
      <c r="D1372" s="1">
        <v>0.93283349199999999</v>
      </c>
      <c r="E1372" s="1">
        <v>80.632580701999998</v>
      </c>
      <c r="F1372" s="1"/>
      <c r="G1372" s="1"/>
      <c r="H1372" s="1"/>
      <c r="I1372" s="1" t="s">
        <v>2133</v>
      </c>
      <c r="J1372" s="1"/>
      <c r="K1372" s="1" t="s">
        <v>2133</v>
      </c>
    </row>
    <row r="1373" spans="1:11" x14ac:dyDescent="0.3">
      <c r="A1373" s="245">
        <v>270429</v>
      </c>
      <c r="B1373" s="1" t="s">
        <v>556</v>
      </c>
      <c r="C1373" s="1" t="s">
        <v>548</v>
      </c>
      <c r="D1373" s="1">
        <v>0.98549557099999996</v>
      </c>
      <c r="E1373" s="1">
        <v>98.590047933999998</v>
      </c>
      <c r="F1373" s="1"/>
      <c r="G1373" s="1"/>
      <c r="H1373" s="1"/>
      <c r="I1373" s="1" t="s">
        <v>2133</v>
      </c>
      <c r="J1373" s="1"/>
      <c r="K1373" s="1" t="s">
        <v>2133</v>
      </c>
    </row>
    <row r="1374" spans="1:11" x14ac:dyDescent="0.3">
      <c r="A1374" s="245">
        <v>270430</v>
      </c>
      <c r="B1374" s="1" t="s">
        <v>557</v>
      </c>
      <c r="C1374" s="1" t="s">
        <v>548</v>
      </c>
      <c r="D1374" s="1">
        <v>0.99791929000000001</v>
      </c>
      <c r="E1374" s="1">
        <v>6.8200160009999999</v>
      </c>
      <c r="F1374" s="1"/>
      <c r="G1374" s="1"/>
      <c r="H1374" s="1"/>
      <c r="I1374" s="1" t="s">
        <v>2133</v>
      </c>
      <c r="J1374" s="1"/>
      <c r="K1374" s="1" t="s">
        <v>2133</v>
      </c>
    </row>
    <row r="1375" spans="1:11" x14ac:dyDescent="0.3">
      <c r="A1375" s="245">
        <v>270432</v>
      </c>
      <c r="B1375" s="1" t="s">
        <v>559</v>
      </c>
      <c r="C1375" s="1" t="s">
        <v>548</v>
      </c>
      <c r="D1375" s="1">
        <v>0.96092477799999998</v>
      </c>
      <c r="E1375" s="1">
        <v>13.544611722999999</v>
      </c>
      <c r="F1375" s="1"/>
      <c r="G1375" s="1"/>
      <c r="H1375" s="1"/>
      <c r="I1375" s="1" t="s">
        <v>2133</v>
      </c>
      <c r="J1375" s="1"/>
      <c r="K1375" s="1" t="s">
        <v>2133</v>
      </c>
    </row>
    <row r="1376" spans="1:11" x14ac:dyDescent="0.3">
      <c r="A1376" s="245">
        <v>270433</v>
      </c>
      <c r="B1376" s="1" t="s">
        <v>560</v>
      </c>
      <c r="C1376" s="1" t="s">
        <v>548</v>
      </c>
      <c r="D1376" s="1">
        <v>0.98406661299999998</v>
      </c>
      <c r="E1376" s="1">
        <v>11.217487557</v>
      </c>
      <c r="F1376" s="1"/>
      <c r="G1376" s="1"/>
      <c r="H1376" s="1"/>
      <c r="I1376" s="1" t="s">
        <v>2133</v>
      </c>
      <c r="J1376" s="1"/>
      <c r="K1376" s="1" t="s">
        <v>2133</v>
      </c>
    </row>
    <row r="1377" spans="1:11" x14ac:dyDescent="0.3">
      <c r="A1377" s="245">
        <v>270435</v>
      </c>
      <c r="B1377" s="1" t="s">
        <v>562</v>
      </c>
      <c r="C1377" s="1" t="s">
        <v>548</v>
      </c>
      <c r="D1377" s="1">
        <v>0.84035400299999996</v>
      </c>
      <c r="E1377" s="1">
        <v>3.7135838620000001</v>
      </c>
      <c r="F1377" s="1"/>
      <c r="G1377" s="1"/>
      <c r="H1377" s="1"/>
      <c r="I1377" s="1" t="s">
        <v>2133</v>
      </c>
      <c r="J1377" s="1"/>
      <c r="K1377" s="1" t="s">
        <v>2133</v>
      </c>
    </row>
    <row r="1378" spans="1:11" x14ac:dyDescent="0.3">
      <c r="A1378" s="245">
        <v>270438</v>
      </c>
      <c r="B1378" s="1" t="s">
        <v>564</v>
      </c>
      <c r="C1378" s="1" t="s">
        <v>548</v>
      </c>
      <c r="D1378" s="1">
        <v>0.99796140499999997</v>
      </c>
      <c r="E1378" s="1">
        <v>57.050369797999998</v>
      </c>
      <c r="F1378" s="1"/>
      <c r="G1378" s="1"/>
      <c r="H1378" s="1"/>
      <c r="I1378" s="1" t="s">
        <v>2133</v>
      </c>
      <c r="J1378" s="1"/>
      <c r="K1378" s="1" t="s">
        <v>2133</v>
      </c>
    </row>
    <row r="1379" spans="1:11" x14ac:dyDescent="0.3">
      <c r="A1379" s="245">
        <v>270441</v>
      </c>
      <c r="B1379" s="1" t="s">
        <v>566</v>
      </c>
      <c r="C1379" s="1" t="s">
        <v>548</v>
      </c>
      <c r="D1379" s="1">
        <v>0.48971901499999998</v>
      </c>
      <c r="E1379" s="1">
        <v>8.5594305790000007</v>
      </c>
      <c r="F1379" s="1">
        <v>5740304</v>
      </c>
      <c r="G1379" s="1">
        <v>1148060.8</v>
      </c>
      <c r="H1379" s="1">
        <v>1475.8</v>
      </c>
      <c r="I1379" s="1">
        <v>777</v>
      </c>
      <c r="J1379" s="1">
        <v>1024.44</v>
      </c>
      <c r="K1379" s="1">
        <v>1120</v>
      </c>
    </row>
    <row r="1380" spans="1:11" x14ac:dyDescent="0.3">
      <c r="A1380" s="245">
        <v>280446</v>
      </c>
      <c r="B1380" s="1" t="s">
        <v>568</v>
      </c>
      <c r="C1380" s="1" t="s">
        <v>567</v>
      </c>
      <c r="D1380" s="1">
        <v>0</v>
      </c>
      <c r="E1380" s="1">
        <v>12.336502814999999</v>
      </c>
      <c r="F1380" s="1">
        <v>9547072</v>
      </c>
      <c r="G1380" s="1">
        <v>3341475.2</v>
      </c>
      <c r="H1380" s="1">
        <v>1684.19</v>
      </c>
      <c r="I1380" s="1">
        <v>1984</v>
      </c>
      <c r="J1380" s="1">
        <v>908.01</v>
      </c>
      <c r="K1380" s="1">
        <v>3679</v>
      </c>
    </row>
    <row r="1381" spans="1:11" x14ac:dyDescent="0.3">
      <c r="A1381" s="245">
        <v>280447</v>
      </c>
      <c r="B1381" s="1" t="s">
        <v>569</v>
      </c>
      <c r="C1381" s="1" t="s">
        <v>567</v>
      </c>
      <c r="D1381" s="1">
        <v>0.25640110100000002</v>
      </c>
      <c r="E1381" s="1">
        <v>10.934048632</v>
      </c>
      <c r="F1381" s="1">
        <v>3601742</v>
      </c>
      <c r="G1381" s="1">
        <v>900435.5</v>
      </c>
      <c r="H1381" s="1">
        <v>1475.8</v>
      </c>
      <c r="I1381" s="1">
        <v>610</v>
      </c>
      <c r="J1381" s="1">
        <v>1326.61</v>
      </c>
      <c r="K1381" s="1">
        <v>678</v>
      </c>
    </row>
    <row r="1382" spans="1:11" x14ac:dyDescent="0.3">
      <c r="A1382" s="245">
        <v>280448</v>
      </c>
      <c r="B1382" s="1" t="s">
        <v>570</v>
      </c>
      <c r="C1382" s="1" t="s">
        <v>567</v>
      </c>
      <c r="D1382" s="1">
        <v>0.14108178199999999</v>
      </c>
      <c r="E1382" s="1">
        <v>11.998965856</v>
      </c>
      <c r="F1382" s="1">
        <v>923279</v>
      </c>
      <c r="G1382" s="1">
        <v>323147.65000000002</v>
      </c>
      <c r="H1382" s="1">
        <v>1091.8499999999999</v>
      </c>
      <c r="I1382" s="1">
        <v>295</v>
      </c>
      <c r="J1382" s="1">
        <v>1015.45</v>
      </c>
      <c r="K1382" s="1">
        <v>318</v>
      </c>
    </row>
    <row r="1383" spans="1:11" x14ac:dyDescent="0.3">
      <c r="A1383" s="245">
        <v>280451</v>
      </c>
      <c r="B1383" s="1" t="s">
        <v>572</v>
      </c>
      <c r="C1383" s="1" t="s">
        <v>567</v>
      </c>
      <c r="D1383" s="1">
        <v>0.86738011199999998</v>
      </c>
      <c r="E1383" s="1">
        <v>14.213197496999999</v>
      </c>
      <c r="F1383" s="1"/>
      <c r="G1383" s="1"/>
      <c r="H1383" s="1"/>
      <c r="I1383" s="1" t="s">
        <v>2133</v>
      </c>
      <c r="J1383" s="1"/>
      <c r="K1383" s="1" t="s">
        <v>2133</v>
      </c>
    </row>
    <row r="1384" spans="1:11" x14ac:dyDescent="0.3">
      <c r="A1384" s="245">
        <v>280452</v>
      </c>
      <c r="B1384" s="1" t="s">
        <v>574</v>
      </c>
      <c r="C1384" s="1" t="s">
        <v>567</v>
      </c>
      <c r="D1384" s="1">
        <v>0</v>
      </c>
      <c r="E1384" s="1">
        <v>5.5469558670000003</v>
      </c>
      <c r="F1384" s="1">
        <v>3459184</v>
      </c>
      <c r="G1384" s="1">
        <v>1210714.3999999999</v>
      </c>
      <c r="H1384" s="1">
        <v>1527.87</v>
      </c>
      <c r="I1384" s="1">
        <v>792</v>
      </c>
      <c r="J1384" s="1">
        <v>1068.76</v>
      </c>
      <c r="K1384" s="1">
        <v>1132</v>
      </c>
    </row>
    <row r="1385" spans="1:11" x14ac:dyDescent="0.3">
      <c r="A1385" s="245">
        <v>280454</v>
      </c>
      <c r="B1385" s="1" t="s">
        <v>575</v>
      </c>
      <c r="C1385" s="1" t="s">
        <v>567</v>
      </c>
      <c r="D1385" s="1">
        <v>0</v>
      </c>
      <c r="E1385" s="1">
        <v>5.6090215509999997</v>
      </c>
      <c r="F1385" s="1">
        <v>9543354</v>
      </c>
      <c r="G1385" s="1">
        <v>3340173.9</v>
      </c>
      <c r="H1385" s="1">
        <v>1527.87</v>
      </c>
      <c r="I1385" s="1">
        <v>2186</v>
      </c>
      <c r="J1385" s="1">
        <v>1162.17</v>
      </c>
      <c r="K1385" s="1">
        <v>2874</v>
      </c>
    </row>
    <row r="1386" spans="1:11" x14ac:dyDescent="0.3">
      <c r="A1386" s="245">
        <v>280455</v>
      </c>
      <c r="B1386" s="1" t="s">
        <v>576</v>
      </c>
      <c r="C1386" s="1" t="s">
        <v>567</v>
      </c>
      <c r="D1386" s="1">
        <v>0.47235934800000001</v>
      </c>
      <c r="E1386" s="1">
        <v>20.011650224</v>
      </c>
      <c r="F1386" s="1">
        <v>2172624</v>
      </c>
      <c r="G1386" s="1">
        <v>434524.8</v>
      </c>
      <c r="H1386" s="1">
        <v>1091.8499999999999</v>
      </c>
      <c r="I1386" s="1">
        <v>397</v>
      </c>
      <c r="J1386" s="1">
        <v>877.96</v>
      </c>
      <c r="K1386" s="1">
        <v>494</v>
      </c>
    </row>
    <row r="1387" spans="1:11" x14ac:dyDescent="0.3">
      <c r="A1387" s="245">
        <v>280456</v>
      </c>
      <c r="B1387" s="1" t="s">
        <v>577</v>
      </c>
      <c r="C1387" s="1" t="s">
        <v>567</v>
      </c>
      <c r="D1387" s="1">
        <v>0</v>
      </c>
      <c r="E1387" s="1">
        <v>9.8125805049999997</v>
      </c>
      <c r="F1387" s="1">
        <v>948154</v>
      </c>
      <c r="G1387" s="1">
        <v>331853.90000000002</v>
      </c>
      <c r="H1387" s="1">
        <v>1527.87</v>
      </c>
      <c r="I1387" s="1">
        <v>217</v>
      </c>
      <c r="J1387" s="1">
        <v>871.44</v>
      </c>
      <c r="K1387" s="1">
        <v>380</v>
      </c>
    </row>
    <row r="1388" spans="1:11" x14ac:dyDescent="0.3">
      <c r="A1388" s="245">
        <v>280457</v>
      </c>
      <c r="B1388" s="1" t="s">
        <v>579</v>
      </c>
      <c r="C1388" s="1" t="s">
        <v>567</v>
      </c>
      <c r="D1388" s="1">
        <v>0.74106617799999996</v>
      </c>
      <c r="E1388" s="1">
        <v>3.2862954059999998</v>
      </c>
      <c r="F1388" s="1">
        <v>2135374</v>
      </c>
      <c r="G1388" s="1">
        <v>427074.8</v>
      </c>
      <c r="H1388" s="1">
        <v>2070.63</v>
      </c>
      <c r="I1388" s="1">
        <v>206</v>
      </c>
      <c r="J1388" s="1"/>
      <c r="K1388" s="1" t="s">
        <v>2134</v>
      </c>
    </row>
    <row r="1389" spans="1:11" x14ac:dyDescent="0.3">
      <c r="A1389" s="245">
        <v>280461</v>
      </c>
      <c r="B1389" s="1" t="s">
        <v>581</v>
      </c>
      <c r="C1389" s="1" t="s">
        <v>567</v>
      </c>
      <c r="D1389" s="1">
        <v>0</v>
      </c>
      <c r="E1389" s="1">
        <v>11.579756797</v>
      </c>
      <c r="F1389" s="1">
        <v>2179614</v>
      </c>
      <c r="G1389" s="1">
        <v>762864.9</v>
      </c>
      <c r="H1389" s="1">
        <v>1684.19</v>
      </c>
      <c r="I1389" s="1">
        <v>452</v>
      </c>
      <c r="J1389" s="1">
        <v>1126.71</v>
      </c>
      <c r="K1389" s="1">
        <v>677</v>
      </c>
    </row>
    <row r="1390" spans="1:11" x14ac:dyDescent="0.3">
      <c r="A1390" s="245">
        <v>280462</v>
      </c>
      <c r="B1390" s="1" t="s">
        <v>582</v>
      </c>
      <c r="C1390" s="1" t="s">
        <v>567</v>
      </c>
      <c r="D1390" s="1">
        <v>3.1609499999999999E-2</v>
      </c>
      <c r="E1390" s="1">
        <v>27.813905364</v>
      </c>
      <c r="F1390" s="1">
        <v>686264</v>
      </c>
      <c r="G1390" s="1">
        <v>240192.4</v>
      </c>
      <c r="H1390" s="1">
        <v>1226.9100000000001</v>
      </c>
      <c r="I1390" s="1">
        <v>195</v>
      </c>
      <c r="J1390" s="1">
        <v>948.49</v>
      </c>
      <c r="K1390" s="1">
        <v>253</v>
      </c>
    </row>
    <row r="1391" spans="1:11" x14ac:dyDescent="0.3">
      <c r="A1391" s="245">
        <v>280466</v>
      </c>
      <c r="B1391" s="1" t="s">
        <v>583</v>
      </c>
      <c r="C1391" s="1" t="s">
        <v>567</v>
      </c>
      <c r="D1391" s="1">
        <v>0.92720089400000005</v>
      </c>
      <c r="E1391" s="1">
        <v>7.9369762460000004</v>
      </c>
      <c r="F1391" s="1"/>
      <c r="G1391" s="1"/>
      <c r="H1391" s="1"/>
      <c r="I1391" s="1" t="s">
        <v>2133</v>
      </c>
      <c r="J1391" s="1"/>
      <c r="K1391" s="1" t="s">
        <v>2133</v>
      </c>
    </row>
    <row r="1392" spans="1:11" x14ac:dyDescent="0.3">
      <c r="A1392" s="245">
        <v>280467</v>
      </c>
      <c r="B1392" s="1" t="s">
        <v>585</v>
      </c>
      <c r="C1392" s="1" t="s">
        <v>567</v>
      </c>
      <c r="D1392" s="1">
        <v>0</v>
      </c>
      <c r="E1392" s="1">
        <v>13.729711099999999</v>
      </c>
      <c r="F1392" s="1">
        <v>1291913</v>
      </c>
      <c r="G1392" s="1">
        <v>452169.55</v>
      </c>
      <c r="H1392" s="1">
        <v>1684.19</v>
      </c>
      <c r="I1392" s="1">
        <v>268</v>
      </c>
      <c r="J1392" s="1">
        <v>1191.95</v>
      </c>
      <c r="K1392" s="1">
        <v>379</v>
      </c>
    </row>
    <row r="1393" spans="1:11" x14ac:dyDescent="0.3">
      <c r="A1393" s="245">
        <v>283301</v>
      </c>
      <c r="B1393" s="1" t="s">
        <v>586</v>
      </c>
      <c r="C1393" s="1" t="s">
        <v>567</v>
      </c>
      <c r="D1393" s="1">
        <v>0.22310397800000001</v>
      </c>
      <c r="E1393" s="1">
        <v>7.2647379860000001</v>
      </c>
      <c r="F1393" s="1">
        <v>1663051</v>
      </c>
      <c r="G1393" s="1">
        <v>415762.75</v>
      </c>
      <c r="H1393" s="1">
        <v>1475.8</v>
      </c>
      <c r="I1393" s="1">
        <v>281</v>
      </c>
      <c r="J1393" s="1">
        <v>1028.0899999999999</v>
      </c>
      <c r="K1393" s="1">
        <v>404</v>
      </c>
    </row>
    <row r="1394" spans="1:11" x14ac:dyDescent="0.3">
      <c r="A1394" s="245">
        <v>287449</v>
      </c>
      <c r="B1394" s="1" t="s">
        <v>587</v>
      </c>
      <c r="C1394" s="1" t="s">
        <v>567</v>
      </c>
      <c r="D1394" s="1">
        <v>0</v>
      </c>
      <c r="E1394" s="1">
        <v>20.867189153000002</v>
      </c>
      <c r="F1394" s="1">
        <v>549066</v>
      </c>
      <c r="G1394" s="1">
        <v>192173.1</v>
      </c>
      <c r="H1394" s="1">
        <v>1684.19</v>
      </c>
      <c r="I1394" s="1">
        <v>114</v>
      </c>
      <c r="J1394" s="1">
        <v>746.97</v>
      </c>
      <c r="K1394" s="1">
        <v>257</v>
      </c>
    </row>
    <row r="1395" spans="1:11" x14ac:dyDescent="0.3">
      <c r="A1395" s="245">
        <v>290280</v>
      </c>
      <c r="B1395" s="1" t="s">
        <v>590</v>
      </c>
      <c r="C1395" s="1" t="s">
        <v>588</v>
      </c>
      <c r="D1395" s="1">
        <v>0.18726842799999999</v>
      </c>
      <c r="E1395" s="1">
        <v>28.770834978</v>
      </c>
      <c r="F1395" s="1">
        <v>2866875</v>
      </c>
      <c r="G1395" s="1">
        <v>1003406.25</v>
      </c>
      <c r="H1395" s="1">
        <v>1226.9100000000001</v>
      </c>
      <c r="I1395" s="1">
        <v>817</v>
      </c>
      <c r="J1395" s="1">
        <v>853.01</v>
      </c>
      <c r="K1395" s="1">
        <v>1176</v>
      </c>
    </row>
    <row r="1396" spans="1:11" x14ac:dyDescent="0.3">
      <c r="A1396" s="245">
        <v>290553</v>
      </c>
      <c r="B1396" s="1" t="s">
        <v>592</v>
      </c>
      <c r="C1396" s="1" t="s">
        <v>588</v>
      </c>
      <c r="D1396" s="1">
        <v>0.92791002199999995</v>
      </c>
      <c r="E1396" s="1">
        <v>26.823319393999999</v>
      </c>
      <c r="F1396" s="1"/>
      <c r="G1396" s="1"/>
      <c r="H1396" s="1"/>
      <c r="I1396" s="1" t="s">
        <v>2133</v>
      </c>
      <c r="J1396" s="1"/>
      <c r="K1396" s="1" t="s">
        <v>2133</v>
      </c>
    </row>
    <row r="1397" spans="1:11" x14ac:dyDescent="0.3">
      <c r="A1397" s="245">
        <v>290554</v>
      </c>
      <c r="B1397" s="1" t="s">
        <v>594</v>
      </c>
      <c r="C1397" s="1" t="s">
        <v>588</v>
      </c>
      <c r="D1397" s="1">
        <v>1</v>
      </c>
      <c r="E1397" s="1">
        <v>16.438767425999998</v>
      </c>
      <c r="F1397" s="1"/>
      <c r="G1397" s="1"/>
      <c r="H1397" s="1"/>
      <c r="I1397" s="1" t="s">
        <v>2133</v>
      </c>
      <c r="J1397" s="1"/>
      <c r="K1397" s="1" t="s">
        <v>2133</v>
      </c>
    </row>
    <row r="1398" spans="1:11" x14ac:dyDescent="0.3">
      <c r="A1398" s="245">
        <v>290559</v>
      </c>
      <c r="B1398" s="1" t="s">
        <v>595</v>
      </c>
      <c r="C1398" s="1" t="s">
        <v>588</v>
      </c>
      <c r="D1398" s="1">
        <v>0.95635556899999996</v>
      </c>
      <c r="E1398" s="1">
        <v>471.69470324500003</v>
      </c>
      <c r="F1398" s="1"/>
      <c r="G1398" s="1"/>
      <c r="H1398" s="1"/>
      <c r="I1398" s="1" t="s">
        <v>2133</v>
      </c>
      <c r="J1398" s="1"/>
      <c r="K1398" s="1" t="s">
        <v>2133</v>
      </c>
    </row>
    <row r="1399" spans="1:11" x14ac:dyDescent="0.3">
      <c r="A1399" s="245">
        <v>290561</v>
      </c>
      <c r="B1399" s="1" t="s">
        <v>596</v>
      </c>
      <c r="C1399" s="1" t="s">
        <v>588</v>
      </c>
      <c r="D1399" s="1">
        <v>0.87448587300000002</v>
      </c>
      <c r="E1399" s="1">
        <v>19.634200166999999</v>
      </c>
      <c r="F1399" s="1"/>
      <c r="G1399" s="1"/>
      <c r="H1399" s="1"/>
      <c r="I1399" s="1" t="s">
        <v>2133</v>
      </c>
      <c r="J1399" s="1"/>
      <c r="K1399" s="1" t="s">
        <v>2133</v>
      </c>
    </row>
    <row r="1400" spans="1:11" x14ac:dyDescent="0.3">
      <c r="A1400" s="245">
        <v>290562</v>
      </c>
      <c r="B1400" s="1" t="s">
        <v>598</v>
      </c>
      <c r="C1400" s="1" t="s">
        <v>588</v>
      </c>
      <c r="D1400" s="1">
        <v>0.44000019600000001</v>
      </c>
      <c r="E1400" s="1">
        <v>24.537173532000001</v>
      </c>
      <c r="F1400" s="1">
        <v>9705474</v>
      </c>
      <c r="G1400" s="1">
        <v>1941094.8</v>
      </c>
      <c r="H1400" s="1">
        <v>1226.9100000000001</v>
      </c>
      <c r="I1400" s="1">
        <v>1582</v>
      </c>
      <c r="J1400" s="1">
        <v>894.34</v>
      </c>
      <c r="K1400" s="1">
        <v>2170</v>
      </c>
    </row>
    <row r="1401" spans="1:11" x14ac:dyDescent="0.3">
      <c r="A1401" s="245">
        <v>290565</v>
      </c>
      <c r="B1401" s="1" t="s">
        <v>600</v>
      </c>
      <c r="C1401" s="1" t="s">
        <v>588</v>
      </c>
      <c r="D1401" s="1">
        <v>0.99089087600000003</v>
      </c>
      <c r="E1401" s="1">
        <v>17.459117444</v>
      </c>
      <c r="F1401" s="1"/>
      <c r="G1401" s="1"/>
      <c r="H1401" s="1"/>
      <c r="I1401" s="1" t="s">
        <v>2133</v>
      </c>
      <c r="J1401" s="1"/>
      <c r="K1401" s="1" t="s">
        <v>2133</v>
      </c>
    </row>
    <row r="1402" spans="1:11" x14ac:dyDescent="0.3">
      <c r="A1402" s="245">
        <v>290566</v>
      </c>
      <c r="B1402" s="1" t="s">
        <v>601</v>
      </c>
      <c r="C1402" s="1" t="s">
        <v>588</v>
      </c>
      <c r="D1402" s="1">
        <v>0.377390956</v>
      </c>
      <c r="E1402" s="1">
        <v>33.194563915000003</v>
      </c>
      <c r="F1402" s="1">
        <v>492783</v>
      </c>
      <c r="G1402" s="1">
        <v>123195.75</v>
      </c>
      <c r="H1402" s="1">
        <v>1226.9100000000001</v>
      </c>
      <c r="I1402" s="1">
        <v>100</v>
      </c>
      <c r="J1402" s="1">
        <v>586</v>
      </c>
      <c r="K1402" s="1">
        <v>210</v>
      </c>
    </row>
    <row r="1403" spans="1:11" x14ac:dyDescent="0.3">
      <c r="A1403" s="245">
        <v>290570</v>
      </c>
      <c r="B1403" s="1" t="s">
        <v>603</v>
      </c>
      <c r="C1403" s="1" t="s">
        <v>588</v>
      </c>
      <c r="D1403" s="1">
        <v>0</v>
      </c>
      <c r="E1403" s="1">
        <v>21.068473959999999</v>
      </c>
      <c r="F1403" s="1">
        <v>3792503</v>
      </c>
      <c r="G1403" s="1">
        <v>1327376.05</v>
      </c>
      <c r="H1403" s="1">
        <v>1684.19</v>
      </c>
      <c r="I1403" s="1">
        <v>788</v>
      </c>
      <c r="J1403" s="1">
        <v>735.78</v>
      </c>
      <c r="K1403" s="1">
        <v>1803</v>
      </c>
    </row>
    <row r="1404" spans="1:11" x14ac:dyDescent="0.3">
      <c r="A1404" s="245">
        <v>290571</v>
      </c>
      <c r="B1404" s="1" t="s">
        <v>605</v>
      </c>
      <c r="C1404" s="1" t="s">
        <v>588</v>
      </c>
      <c r="D1404" s="1">
        <v>0.92384234099999996</v>
      </c>
      <c r="E1404" s="1">
        <v>47.181639603000001</v>
      </c>
      <c r="F1404" s="1"/>
      <c r="G1404" s="1"/>
      <c r="H1404" s="1"/>
      <c r="I1404" s="1" t="s">
        <v>2133</v>
      </c>
      <c r="J1404" s="1"/>
      <c r="K1404" s="1" t="s">
        <v>2133</v>
      </c>
    </row>
    <row r="1405" spans="1:11" x14ac:dyDescent="0.3">
      <c r="A1405" s="245">
        <v>290573</v>
      </c>
      <c r="B1405" s="1" t="s">
        <v>607</v>
      </c>
      <c r="C1405" s="1" t="s">
        <v>588</v>
      </c>
      <c r="D1405" s="1">
        <v>0.77920927399999995</v>
      </c>
      <c r="E1405" s="1">
        <v>28.398792342</v>
      </c>
      <c r="F1405" s="1">
        <v>20880886</v>
      </c>
      <c r="G1405" s="1">
        <v>4176177.2</v>
      </c>
      <c r="H1405" s="1">
        <v>985.7</v>
      </c>
      <c r="I1405" s="1">
        <v>4236</v>
      </c>
      <c r="J1405" s="1">
        <v>746.03</v>
      </c>
      <c r="K1405" s="1">
        <v>5597</v>
      </c>
    </row>
    <row r="1406" spans="1:11" x14ac:dyDescent="0.3">
      <c r="A1406" s="245">
        <v>290575</v>
      </c>
      <c r="B1406" s="1" t="s">
        <v>608</v>
      </c>
      <c r="C1406" s="1" t="s">
        <v>588</v>
      </c>
      <c r="D1406" s="1">
        <v>0.72516436799999995</v>
      </c>
      <c r="E1406" s="1">
        <v>35.589054687999997</v>
      </c>
      <c r="F1406" s="1">
        <v>20544889</v>
      </c>
      <c r="G1406" s="1">
        <v>4108977.8</v>
      </c>
      <c r="H1406" s="1">
        <v>985.7</v>
      </c>
      <c r="I1406" s="1">
        <v>4168</v>
      </c>
      <c r="J1406" s="1">
        <v>918.79</v>
      </c>
      <c r="K1406" s="1">
        <v>4471</v>
      </c>
    </row>
    <row r="1407" spans="1:11" x14ac:dyDescent="0.3">
      <c r="A1407" s="245">
        <v>290576</v>
      </c>
      <c r="B1407" s="1" t="s">
        <v>514</v>
      </c>
      <c r="C1407" s="1" t="s">
        <v>588</v>
      </c>
      <c r="D1407" s="1">
        <v>0.874963084</v>
      </c>
      <c r="E1407" s="1">
        <v>21.024741692999999</v>
      </c>
      <c r="F1407" s="1"/>
      <c r="G1407" s="1"/>
      <c r="H1407" s="1"/>
      <c r="I1407" s="1" t="s">
        <v>2133</v>
      </c>
      <c r="J1407" s="1"/>
      <c r="K1407" s="1" t="s">
        <v>2133</v>
      </c>
    </row>
    <row r="1408" spans="1:11" x14ac:dyDescent="0.3">
      <c r="A1408" s="245">
        <v>290578</v>
      </c>
      <c r="B1408" s="1" t="s">
        <v>609</v>
      </c>
      <c r="C1408" s="1" t="s">
        <v>588</v>
      </c>
      <c r="D1408" s="1">
        <v>0.20420454900000001</v>
      </c>
      <c r="E1408" s="1">
        <v>19.90891491</v>
      </c>
      <c r="F1408" s="1">
        <v>2997640</v>
      </c>
      <c r="G1408" s="1">
        <v>749410</v>
      </c>
      <c r="H1408" s="1">
        <v>1091.8499999999999</v>
      </c>
      <c r="I1408" s="1">
        <v>686</v>
      </c>
      <c r="J1408" s="1">
        <v>705.55</v>
      </c>
      <c r="K1408" s="1">
        <v>1062</v>
      </c>
    </row>
    <row r="1409" spans="1:11" x14ac:dyDescent="0.3">
      <c r="A1409" s="245">
        <v>290579</v>
      </c>
      <c r="B1409" s="1" t="s">
        <v>611</v>
      </c>
      <c r="C1409" s="1" t="s">
        <v>588</v>
      </c>
      <c r="D1409" s="1">
        <v>0.95985213800000002</v>
      </c>
      <c r="E1409" s="1">
        <v>21.410957085</v>
      </c>
      <c r="F1409" s="1"/>
      <c r="G1409" s="1"/>
      <c r="H1409" s="1"/>
      <c r="I1409" s="1" t="s">
        <v>2133</v>
      </c>
      <c r="J1409" s="1"/>
      <c r="K1409" s="1" t="s">
        <v>2133</v>
      </c>
    </row>
    <row r="1410" spans="1:11" x14ac:dyDescent="0.3">
      <c r="A1410" s="245">
        <v>290581</v>
      </c>
      <c r="B1410" s="1" t="s">
        <v>613</v>
      </c>
      <c r="C1410" s="1" t="s">
        <v>588</v>
      </c>
      <c r="D1410" s="1">
        <v>0.98557974000000004</v>
      </c>
      <c r="E1410" s="1">
        <v>49.238650798999998</v>
      </c>
      <c r="F1410" s="1"/>
      <c r="G1410" s="1"/>
      <c r="H1410" s="1"/>
      <c r="I1410" s="1" t="s">
        <v>2133</v>
      </c>
      <c r="J1410" s="1"/>
      <c r="K1410" s="1" t="s">
        <v>2133</v>
      </c>
    </row>
    <row r="1411" spans="1:11" x14ac:dyDescent="0.3">
      <c r="A1411" s="245">
        <v>290583</v>
      </c>
      <c r="B1411" s="1" t="s">
        <v>614</v>
      </c>
      <c r="C1411" s="1" t="s">
        <v>588</v>
      </c>
      <c r="D1411" s="1">
        <v>0.89472533399999998</v>
      </c>
      <c r="E1411" s="1">
        <v>22.640683397</v>
      </c>
      <c r="F1411" s="1"/>
      <c r="G1411" s="1"/>
      <c r="H1411" s="1"/>
      <c r="I1411" s="1" t="s">
        <v>2133</v>
      </c>
      <c r="J1411" s="1"/>
      <c r="K1411" s="1" t="s">
        <v>2133</v>
      </c>
    </row>
    <row r="1412" spans="1:11" x14ac:dyDescent="0.3">
      <c r="A1412" s="245">
        <v>290598</v>
      </c>
      <c r="B1412" s="1" t="s">
        <v>615</v>
      </c>
      <c r="C1412" s="1" t="s">
        <v>588</v>
      </c>
      <c r="D1412" s="1">
        <v>0.99976135499999996</v>
      </c>
      <c r="E1412" s="1">
        <v>9.7305071660000007</v>
      </c>
      <c r="F1412" s="1"/>
      <c r="G1412" s="1"/>
      <c r="H1412" s="1"/>
      <c r="I1412" s="1" t="s">
        <v>2133</v>
      </c>
      <c r="J1412" s="1"/>
      <c r="K1412" s="1" t="s">
        <v>2133</v>
      </c>
    </row>
    <row r="1413" spans="1:11" x14ac:dyDescent="0.3">
      <c r="A1413" s="245">
        <v>300585</v>
      </c>
      <c r="B1413" s="1" t="s">
        <v>617</v>
      </c>
      <c r="C1413" s="1" t="s">
        <v>616</v>
      </c>
      <c r="D1413" s="1">
        <v>0</v>
      </c>
      <c r="E1413" s="1">
        <v>16.414619385000002</v>
      </c>
      <c r="F1413" s="1">
        <v>540308</v>
      </c>
      <c r="G1413" s="1">
        <v>189107.8</v>
      </c>
      <c r="H1413" s="1">
        <v>1684.19</v>
      </c>
      <c r="I1413" s="1">
        <v>112</v>
      </c>
      <c r="J1413" s="1">
        <v>1122.56</v>
      </c>
      <c r="K1413" s="1">
        <v>168</v>
      </c>
    </row>
    <row r="1414" spans="1:11" x14ac:dyDescent="0.3">
      <c r="A1414" s="245">
        <v>300586</v>
      </c>
      <c r="B1414" s="1" t="s">
        <v>619</v>
      </c>
      <c r="C1414" s="1" t="s">
        <v>616</v>
      </c>
      <c r="D1414" s="1">
        <v>0.99641941599999995</v>
      </c>
      <c r="E1414" s="1">
        <v>30.562060975000001</v>
      </c>
      <c r="F1414" s="1"/>
      <c r="G1414" s="1"/>
      <c r="H1414" s="1"/>
      <c r="I1414" s="1" t="s">
        <v>2133</v>
      </c>
      <c r="J1414" s="1"/>
      <c r="K1414" s="1" t="s">
        <v>2133</v>
      </c>
    </row>
    <row r="1415" spans="1:11" x14ac:dyDescent="0.3">
      <c r="A1415" s="245">
        <v>300588</v>
      </c>
      <c r="B1415" s="1" t="s">
        <v>621</v>
      </c>
      <c r="C1415" s="1" t="s">
        <v>616</v>
      </c>
      <c r="D1415" s="1">
        <v>0.99331540299999999</v>
      </c>
      <c r="E1415" s="1">
        <v>30.772102221000001</v>
      </c>
      <c r="F1415" s="1"/>
      <c r="G1415" s="1"/>
      <c r="H1415" s="1"/>
      <c r="I1415" s="1" t="s">
        <v>2133</v>
      </c>
      <c r="J1415" s="1"/>
      <c r="K1415" s="1" t="s">
        <v>2133</v>
      </c>
    </row>
    <row r="1416" spans="1:11" x14ac:dyDescent="0.3">
      <c r="A1416" s="245">
        <v>300589</v>
      </c>
      <c r="B1416" s="1" t="s">
        <v>623</v>
      </c>
      <c r="C1416" s="1" t="s">
        <v>616</v>
      </c>
      <c r="D1416" s="1">
        <v>0.99657411600000001</v>
      </c>
      <c r="E1416" s="1">
        <v>17.523569895000001</v>
      </c>
      <c r="F1416" s="1"/>
      <c r="G1416" s="1"/>
      <c r="H1416" s="1"/>
      <c r="I1416" s="1" t="s">
        <v>2133</v>
      </c>
      <c r="J1416" s="1"/>
      <c r="K1416" s="1" t="s">
        <v>2133</v>
      </c>
    </row>
    <row r="1417" spans="1:11" x14ac:dyDescent="0.3">
      <c r="A1417" s="245">
        <v>300590</v>
      </c>
      <c r="B1417" s="1" t="s">
        <v>625</v>
      </c>
      <c r="C1417" s="1" t="s">
        <v>616</v>
      </c>
      <c r="D1417" s="1">
        <v>0.44596787100000002</v>
      </c>
      <c r="E1417" s="1">
        <v>12.356362373</v>
      </c>
      <c r="F1417" s="1">
        <v>1738231</v>
      </c>
      <c r="G1417" s="1">
        <v>347646.2</v>
      </c>
      <c r="H1417" s="1">
        <v>1091.8499999999999</v>
      </c>
      <c r="I1417" s="1">
        <v>318</v>
      </c>
      <c r="J1417" s="1">
        <v>1671.69</v>
      </c>
      <c r="K1417" s="1">
        <v>207</v>
      </c>
    </row>
    <row r="1418" spans="1:11" x14ac:dyDescent="0.3">
      <c r="A1418" s="245">
        <v>300591</v>
      </c>
      <c r="B1418" s="1" t="s">
        <v>627</v>
      </c>
      <c r="C1418" s="1" t="s">
        <v>616</v>
      </c>
      <c r="D1418" s="1">
        <v>0.99851088399999999</v>
      </c>
      <c r="E1418" s="1">
        <v>16.507575321000001</v>
      </c>
      <c r="F1418" s="1"/>
      <c r="G1418" s="1"/>
      <c r="H1418" s="1"/>
      <c r="I1418" s="1" t="s">
        <v>2133</v>
      </c>
      <c r="J1418" s="1"/>
      <c r="K1418" s="1" t="s">
        <v>2133</v>
      </c>
    </row>
    <row r="1419" spans="1:11" x14ac:dyDescent="0.3">
      <c r="A1419" s="245">
        <v>300594</v>
      </c>
      <c r="B1419" s="1" t="s">
        <v>629</v>
      </c>
      <c r="C1419" s="1" t="s">
        <v>616</v>
      </c>
      <c r="D1419" s="1">
        <v>0.97481735400000002</v>
      </c>
      <c r="E1419" s="1">
        <v>59.030852033999999</v>
      </c>
      <c r="F1419" s="1"/>
      <c r="G1419" s="1"/>
      <c r="H1419" s="1"/>
      <c r="I1419" s="1" t="s">
        <v>2133</v>
      </c>
      <c r="J1419" s="1"/>
      <c r="K1419" s="1" t="s">
        <v>2133</v>
      </c>
    </row>
    <row r="1420" spans="1:11" x14ac:dyDescent="0.3">
      <c r="A1420" s="245">
        <v>300597</v>
      </c>
      <c r="B1420" s="1" t="s">
        <v>631</v>
      </c>
      <c r="C1420" s="1" t="s">
        <v>616</v>
      </c>
      <c r="D1420" s="1">
        <v>0.80056742299999994</v>
      </c>
      <c r="E1420" s="1">
        <v>44.455038064</v>
      </c>
      <c r="F1420" s="1"/>
      <c r="G1420" s="1"/>
      <c r="H1420" s="1"/>
      <c r="I1420" s="1" t="s">
        <v>2133</v>
      </c>
      <c r="J1420" s="1"/>
      <c r="K1420" s="1" t="s">
        <v>2133</v>
      </c>
    </row>
    <row r="1421" spans="1:11" x14ac:dyDescent="0.3">
      <c r="A1421" s="245">
        <v>300598</v>
      </c>
      <c r="B1421" s="1" t="s">
        <v>633</v>
      </c>
      <c r="C1421" s="1" t="s">
        <v>616</v>
      </c>
      <c r="D1421" s="1">
        <v>0.99760934999999995</v>
      </c>
      <c r="E1421" s="1">
        <v>21.770909379999999</v>
      </c>
      <c r="F1421" s="1"/>
      <c r="G1421" s="1"/>
      <c r="H1421" s="1"/>
      <c r="I1421" s="1" t="s">
        <v>2133</v>
      </c>
      <c r="J1421" s="1"/>
      <c r="K1421" s="1" t="s">
        <v>2133</v>
      </c>
    </row>
    <row r="1422" spans="1:11" x14ac:dyDescent="0.3">
      <c r="A1422" s="245">
        <v>300606</v>
      </c>
      <c r="B1422" s="1" t="s">
        <v>635</v>
      </c>
      <c r="C1422" s="1" t="s">
        <v>616</v>
      </c>
      <c r="D1422" s="1">
        <v>0</v>
      </c>
      <c r="E1422" s="1">
        <v>117.78112617399999</v>
      </c>
      <c r="F1422" s="1">
        <v>3651898</v>
      </c>
      <c r="G1422" s="1">
        <v>1278164.3</v>
      </c>
      <c r="H1422" s="1">
        <v>1082.5899999999999</v>
      </c>
      <c r="I1422" s="1">
        <v>1180</v>
      </c>
      <c r="J1422" s="1">
        <v>815.15</v>
      </c>
      <c r="K1422" s="1">
        <v>1567</v>
      </c>
    </row>
    <row r="1423" spans="1:11" x14ac:dyDescent="0.3">
      <c r="A1423" s="245">
        <v>300607</v>
      </c>
      <c r="B1423" s="1" t="s">
        <v>636</v>
      </c>
      <c r="C1423" s="1" t="s">
        <v>616</v>
      </c>
      <c r="D1423" s="1">
        <v>0.21969833</v>
      </c>
      <c r="E1423" s="1">
        <v>15.414167975</v>
      </c>
      <c r="F1423" s="1">
        <v>393169</v>
      </c>
      <c r="G1423" s="1">
        <v>98292.25</v>
      </c>
      <c r="H1423" s="1">
        <v>1091.8499999999999</v>
      </c>
      <c r="I1423" s="1">
        <v>90</v>
      </c>
      <c r="J1423" s="1">
        <v>1003.01</v>
      </c>
      <c r="K1423" s="1">
        <v>98</v>
      </c>
    </row>
    <row r="1424" spans="1:11" x14ac:dyDescent="0.3">
      <c r="A1424" s="245">
        <v>300609</v>
      </c>
      <c r="B1424" s="1" t="s">
        <v>638</v>
      </c>
      <c r="C1424" s="1" t="s">
        <v>616</v>
      </c>
      <c r="D1424" s="1">
        <v>0.99745027799999997</v>
      </c>
      <c r="E1424" s="1">
        <v>184.41662635700001</v>
      </c>
      <c r="F1424" s="1"/>
      <c r="G1424" s="1"/>
      <c r="H1424" s="1"/>
      <c r="I1424" s="1" t="s">
        <v>2133</v>
      </c>
      <c r="J1424" s="1"/>
      <c r="K1424" s="1" t="s">
        <v>2133</v>
      </c>
    </row>
    <row r="1425" spans="1:11" x14ac:dyDescent="0.3">
      <c r="A1425" s="245">
        <v>300612</v>
      </c>
      <c r="B1425" s="1" t="s">
        <v>640</v>
      </c>
      <c r="C1425" s="1" t="s">
        <v>616</v>
      </c>
      <c r="D1425" s="1">
        <v>0.142376747</v>
      </c>
      <c r="E1425" s="1">
        <v>14.811340716</v>
      </c>
      <c r="F1425" s="1">
        <v>658971</v>
      </c>
      <c r="G1425" s="1">
        <v>230639.85</v>
      </c>
      <c r="H1425" s="1">
        <v>1091.8499999999999</v>
      </c>
      <c r="I1425" s="1">
        <v>211</v>
      </c>
      <c r="J1425" s="1">
        <v>1484.79</v>
      </c>
      <c r="K1425" s="1">
        <v>155</v>
      </c>
    </row>
    <row r="1426" spans="1:11" x14ac:dyDescent="0.3">
      <c r="A1426" s="245">
        <v>300613</v>
      </c>
      <c r="B1426" s="1" t="s">
        <v>641</v>
      </c>
      <c r="C1426" s="1" t="s">
        <v>616</v>
      </c>
      <c r="D1426" s="1">
        <v>0</v>
      </c>
      <c r="E1426" s="1">
        <v>37.64261114</v>
      </c>
      <c r="F1426" s="1">
        <v>638689</v>
      </c>
      <c r="G1426" s="1">
        <v>223541.15</v>
      </c>
      <c r="H1426" s="1">
        <v>1082.5899999999999</v>
      </c>
      <c r="I1426" s="1">
        <v>206</v>
      </c>
      <c r="J1426" s="1">
        <v>716.79</v>
      </c>
      <c r="K1426" s="1">
        <v>311</v>
      </c>
    </row>
    <row r="1427" spans="1:11" x14ac:dyDescent="0.3">
      <c r="A1427" s="245">
        <v>300614</v>
      </c>
      <c r="B1427" s="1" t="s">
        <v>643</v>
      </c>
      <c r="C1427" s="1" t="s">
        <v>616</v>
      </c>
      <c r="D1427" s="1">
        <v>0.99980437700000002</v>
      </c>
      <c r="E1427" s="1">
        <v>25.574460487</v>
      </c>
      <c r="F1427" s="1"/>
      <c r="G1427" s="1"/>
      <c r="H1427" s="1"/>
      <c r="I1427" s="1" t="s">
        <v>2133</v>
      </c>
      <c r="J1427" s="1"/>
      <c r="K1427" s="1" t="s">
        <v>2133</v>
      </c>
    </row>
    <row r="1428" spans="1:11" x14ac:dyDescent="0.3">
      <c r="A1428" s="245">
        <v>300619</v>
      </c>
      <c r="B1428" s="1" t="s">
        <v>645</v>
      </c>
      <c r="C1428" s="1" t="s">
        <v>616</v>
      </c>
      <c r="D1428" s="1">
        <v>0.99652039100000001</v>
      </c>
      <c r="E1428" s="1">
        <v>32.659109524999998</v>
      </c>
      <c r="F1428" s="1"/>
      <c r="G1428" s="1"/>
      <c r="H1428" s="1"/>
      <c r="I1428" s="1" t="s">
        <v>2133</v>
      </c>
      <c r="J1428" s="1"/>
      <c r="K1428" s="1" t="s">
        <v>2133</v>
      </c>
    </row>
    <row r="1429" spans="1:11" x14ac:dyDescent="0.3">
      <c r="A1429" s="245">
        <v>300625</v>
      </c>
      <c r="B1429" s="1" t="s">
        <v>647</v>
      </c>
      <c r="C1429" s="1" t="s">
        <v>616</v>
      </c>
      <c r="D1429" s="1">
        <v>0.99676415799999996</v>
      </c>
      <c r="E1429" s="1">
        <v>33.661741116999998</v>
      </c>
      <c r="F1429" s="1"/>
      <c r="G1429" s="1"/>
      <c r="H1429" s="1"/>
      <c r="I1429" s="1" t="s">
        <v>2133</v>
      </c>
      <c r="J1429" s="1"/>
      <c r="K1429" s="1" t="s">
        <v>2133</v>
      </c>
    </row>
    <row r="1430" spans="1:11" x14ac:dyDescent="0.3">
      <c r="A1430" s="245">
        <v>300633</v>
      </c>
      <c r="B1430" s="1" t="s">
        <v>649</v>
      </c>
      <c r="C1430" s="1" t="s">
        <v>616</v>
      </c>
      <c r="D1430" s="1">
        <v>0.85850560099999995</v>
      </c>
      <c r="E1430" s="1">
        <v>14.860229058</v>
      </c>
      <c r="F1430" s="1"/>
      <c r="G1430" s="1"/>
      <c r="H1430" s="1"/>
      <c r="I1430" s="1" t="s">
        <v>2133</v>
      </c>
      <c r="J1430" s="1"/>
      <c r="K1430" s="1" t="s">
        <v>2133</v>
      </c>
    </row>
    <row r="1431" spans="1:11" x14ac:dyDescent="0.3">
      <c r="A1431" s="245">
        <v>300634</v>
      </c>
      <c r="B1431" s="1" t="s">
        <v>651</v>
      </c>
      <c r="C1431" s="1" t="s">
        <v>616</v>
      </c>
      <c r="D1431" s="1">
        <v>0</v>
      </c>
      <c r="E1431" s="1">
        <v>29.368654591999999</v>
      </c>
      <c r="F1431" s="1">
        <v>1689330</v>
      </c>
      <c r="G1431" s="1">
        <v>591265.5</v>
      </c>
      <c r="H1431" s="1">
        <v>1082.5899999999999</v>
      </c>
      <c r="I1431" s="1">
        <v>546</v>
      </c>
      <c r="J1431" s="1">
        <v>1065.26</v>
      </c>
      <c r="K1431" s="1">
        <v>555</v>
      </c>
    </row>
    <row r="1432" spans="1:11" x14ac:dyDescent="0.3">
      <c r="A1432" s="245">
        <v>300639</v>
      </c>
      <c r="B1432" s="1" t="s">
        <v>653</v>
      </c>
      <c r="C1432" s="1" t="s">
        <v>616</v>
      </c>
      <c r="D1432" s="1">
        <v>0.94477572300000001</v>
      </c>
      <c r="E1432" s="1">
        <v>24.428966472999999</v>
      </c>
      <c r="F1432" s="1"/>
      <c r="G1432" s="1"/>
      <c r="H1432" s="1"/>
      <c r="I1432" s="1" t="s">
        <v>2133</v>
      </c>
      <c r="J1432" s="1"/>
      <c r="K1432" s="1" t="s">
        <v>2133</v>
      </c>
    </row>
    <row r="1433" spans="1:11" x14ac:dyDescent="0.3">
      <c r="A1433" s="245">
        <v>300644</v>
      </c>
      <c r="B1433" s="1" t="s">
        <v>655</v>
      </c>
      <c r="C1433" s="1" t="s">
        <v>616</v>
      </c>
      <c r="D1433" s="1">
        <v>0</v>
      </c>
      <c r="E1433" s="1">
        <v>30.989796287000001</v>
      </c>
      <c r="F1433" s="1">
        <v>1994774</v>
      </c>
      <c r="G1433" s="1">
        <v>698170.9</v>
      </c>
      <c r="H1433" s="1">
        <v>1082.5899999999999</v>
      </c>
      <c r="I1433" s="1">
        <v>644</v>
      </c>
      <c r="J1433" s="1">
        <v>1047.26</v>
      </c>
      <c r="K1433" s="1">
        <v>666</v>
      </c>
    </row>
    <row r="1434" spans="1:11" x14ac:dyDescent="0.3">
      <c r="A1434" s="245">
        <v>300645</v>
      </c>
      <c r="B1434" s="1" t="s">
        <v>656</v>
      </c>
      <c r="C1434" s="1" t="s">
        <v>616</v>
      </c>
      <c r="D1434" s="1">
        <v>0</v>
      </c>
      <c r="E1434" s="1">
        <v>22.028299373999999</v>
      </c>
      <c r="F1434" s="1">
        <v>817374</v>
      </c>
      <c r="G1434" s="1">
        <v>286080.90000000002</v>
      </c>
      <c r="H1434" s="1">
        <v>1684.19</v>
      </c>
      <c r="I1434" s="1">
        <v>169</v>
      </c>
      <c r="J1434" s="1">
        <v>1130.21</v>
      </c>
      <c r="K1434" s="1">
        <v>253</v>
      </c>
    </row>
    <row r="1435" spans="1:11" x14ac:dyDescent="0.3">
      <c r="A1435" s="245">
        <v>300650</v>
      </c>
      <c r="B1435" s="1" t="s">
        <v>658</v>
      </c>
      <c r="C1435" s="1" t="s">
        <v>616</v>
      </c>
      <c r="D1435" s="1">
        <v>0.95902078700000004</v>
      </c>
      <c r="E1435" s="1">
        <v>21.886288995000001</v>
      </c>
      <c r="F1435" s="1"/>
      <c r="G1435" s="1"/>
      <c r="H1435" s="1"/>
      <c r="I1435" s="1" t="s">
        <v>2133</v>
      </c>
      <c r="J1435" s="1"/>
      <c r="K1435" s="1" t="s">
        <v>2133</v>
      </c>
    </row>
    <row r="1436" spans="1:11" x14ac:dyDescent="0.3">
      <c r="A1436" s="245">
        <v>300651</v>
      </c>
      <c r="B1436" s="1" t="s">
        <v>297</v>
      </c>
      <c r="C1436" s="1" t="s">
        <v>616</v>
      </c>
      <c r="D1436" s="1">
        <v>1</v>
      </c>
      <c r="E1436" s="1">
        <v>22.026623110999999</v>
      </c>
      <c r="F1436" s="1"/>
      <c r="G1436" s="1"/>
      <c r="H1436" s="1"/>
      <c r="I1436" s="1" t="s">
        <v>2133</v>
      </c>
      <c r="J1436" s="1"/>
      <c r="K1436" s="1" t="s">
        <v>2133</v>
      </c>
    </row>
    <row r="1437" spans="1:11" x14ac:dyDescent="0.3">
      <c r="A1437" s="245">
        <v>300654</v>
      </c>
      <c r="B1437" s="1" t="s">
        <v>661</v>
      </c>
      <c r="C1437" s="1" t="s">
        <v>616</v>
      </c>
      <c r="D1437" s="1">
        <v>0.77637648699999995</v>
      </c>
      <c r="E1437" s="1">
        <v>15.755782460000001</v>
      </c>
      <c r="F1437" s="1">
        <v>659994</v>
      </c>
      <c r="G1437" s="1">
        <v>131998.79999999999</v>
      </c>
      <c r="H1437" s="1">
        <v>1162.83</v>
      </c>
      <c r="I1437" s="1">
        <v>113</v>
      </c>
      <c r="J1437" s="1">
        <v>1183.42</v>
      </c>
      <c r="K1437" s="1">
        <v>111</v>
      </c>
    </row>
    <row r="1438" spans="1:11" x14ac:dyDescent="0.3">
      <c r="A1438" s="245">
        <v>300656</v>
      </c>
      <c r="B1438" s="1" t="s">
        <v>663</v>
      </c>
      <c r="C1438" s="1" t="s">
        <v>616</v>
      </c>
      <c r="D1438" s="1">
        <v>0.88147458599999995</v>
      </c>
      <c r="E1438" s="1">
        <v>19.081004879000002</v>
      </c>
      <c r="F1438" s="1"/>
      <c r="G1438" s="1"/>
      <c r="H1438" s="1"/>
      <c r="I1438" s="1" t="s">
        <v>2133</v>
      </c>
      <c r="J1438" s="1"/>
      <c r="K1438" s="1" t="s">
        <v>2133</v>
      </c>
    </row>
    <row r="1439" spans="1:11" x14ac:dyDescent="0.3">
      <c r="A1439" s="245">
        <v>300658</v>
      </c>
      <c r="B1439" s="1" t="s">
        <v>665</v>
      </c>
      <c r="C1439" s="1" t="s">
        <v>616</v>
      </c>
      <c r="D1439" s="1">
        <v>0.72665857700000003</v>
      </c>
      <c r="E1439" s="1">
        <v>16.623184416000001</v>
      </c>
      <c r="F1439" s="1">
        <v>730176</v>
      </c>
      <c r="G1439" s="1">
        <v>146035.20000000001</v>
      </c>
      <c r="H1439" s="1">
        <v>1162.83</v>
      </c>
      <c r="I1439" s="1">
        <v>125</v>
      </c>
      <c r="J1439" s="1">
        <v>1580.8</v>
      </c>
      <c r="K1439" s="1">
        <v>92</v>
      </c>
    </row>
    <row r="1440" spans="1:11" x14ac:dyDescent="0.3">
      <c r="A1440" s="245">
        <v>300659</v>
      </c>
      <c r="B1440" s="1" t="s">
        <v>666</v>
      </c>
      <c r="C1440" s="1" t="s">
        <v>616</v>
      </c>
      <c r="D1440" s="1">
        <v>0.83244747900000005</v>
      </c>
      <c r="E1440" s="1">
        <v>86.957464767000005</v>
      </c>
      <c r="F1440" s="1"/>
      <c r="G1440" s="1"/>
      <c r="H1440" s="1"/>
      <c r="I1440" s="1" t="s">
        <v>2133</v>
      </c>
      <c r="J1440" s="1"/>
      <c r="K1440" s="1" t="s">
        <v>2133</v>
      </c>
    </row>
    <row r="1441" spans="1:11" x14ac:dyDescent="0.3">
      <c r="A1441" s="245">
        <v>300662</v>
      </c>
      <c r="B1441" s="1" t="s">
        <v>667</v>
      </c>
      <c r="C1441" s="1" t="s">
        <v>616</v>
      </c>
      <c r="D1441" s="1">
        <v>0</v>
      </c>
      <c r="E1441" s="1">
        <v>12.904036531999999</v>
      </c>
      <c r="F1441" s="1">
        <v>529794</v>
      </c>
      <c r="G1441" s="1">
        <v>185427.9</v>
      </c>
      <c r="H1441" s="1">
        <v>1684.19</v>
      </c>
      <c r="I1441" s="1">
        <v>110</v>
      </c>
      <c r="J1441" s="1">
        <v>1595.87</v>
      </c>
      <c r="K1441" s="1">
        <v>116</v>
      </c>
    </row>
    <row r="1442" spans="1:11" x14ac:dyDescent="0.3">
      <c r="A1442" s="245">
        <v>300663</v>
      </c>
      <c r="B1442" s="1" t="s">
        <v>669</v>
      </c>
      <c r="C1442" s="1" t="s">
        <v>616</v>
      </c>
      <c r="D1442" s="1">
        <v>0.817619447</v>
      </c>
      <c r="E1442" s="1">
        <v>17.355631186</v>
      </c>
      <c r="F1442" s="1"/>
      <c r="G1442" s="1"/>
      <c r="H1442" s="1"/>
      <c r="I1442" s="1" t="s">
        <v>2133</v>
      </c>
      <c r="J1442" s="1"/>
      <c r="K1442" s="1" t="s">
        <v>2133</v>
      </c>
    </row>
    <row r="1443" spans="1:11" x14ac:dyDescent="0.3">
      <c r="A1443" s="245">
        <v>300664</v>
      </c>
      <c r="B1443" s="1" t="s">
        <v>671</v>
      </c>
      <c r="C1443" s="1" t="s">
        <v>616</v>
      </c>
      <c r="D1443" s="1">
        <v>0.99970378400000004</v>
      </c>
      <c r="E1443" s="1">
        <v>10.747464725</v>
      </c>
      <c r="F1443" s="1"/>
      <c r="G1443" s="1"/>
      <c r="H1443" s="1"/>
      <c r="I1443" s="1" t="s">
        <v>2133</v>
      </c>
      <c r="J1443" s="1"/>
      <c r="K1443" s="1" t="s">
        <v>2133</v>
      </c>
    </row>
    <row r="1444" spans="1:11" x14ac:dyDescent="0.3">
      <c r="A1444" s="245">
        <v>310542</v>
      </c>
      <c r="B1444" s="1" t="s">
        <v>674</v>
      </c>
      <c r="C1444" s="1" t="s">
        <v>672</v>
      </c>
      <c r="D1444" s="1">
        <v>0.97043360099999998</v>
      </c>
      <c r="E1444" s="1">
        <v>2.6350668979999998</v>
      </c>
      <c r="F1444" s="1"/>
      <c r="G1444" s="1"/>
      <c r="H1444" s="1"/>
      <c r="I1444" s="1" t="s">
        <v>2133</v>
      </c>
      <c r="J1444" s="1"/>
      <c r="K1444" s="1" t="s">
        <v>2133</v>
      </c>
    </row>
    <row r="1445" spans="1:11" x14ac:dyDescent="0.3">
      <c r="A1445" s="245">
        <v>310669</v>
      </c>
      <c r="B1445" s="1" t="s">
        <v>676</v>
      </c>
      <c r="C1445" s="1" t="s">
        <v>672</v>
      </c>
      <c r="D1445" s="1">
        <v>1</v>
      </c>
      <c r="E1445" s="1">
        <v>156.06733223500001</v>
      </c>
      <c r="F1445" s="1"/>
      <c r="G1445" s="1"/>
      <c r="H1445" s="1"/>
      <c r="I1445" s="1" t="s">
        <v>2133</v>
      </c>
      <c r="J1445" s="1"/>
      <c r="K1445" s="1" t="s">
        <v>2133</v>
      </c>
    </row>
    <row r="1446" spans="1:11" x14ac:dyDescent="0.3">
      <c r="A1446" s="245">
        <v>310672</v>
      </c>
      <c r="B1446" s="1" t="s">
        <v>677</v>
      </c>
      <c r="C1446" s="1" t="s">
        <v>672</v>
      </c>
      <c r="D1446" s="1">
        <v>0.16156746999999999</v>
      </c>
      <c r="E1446" s="1">
        <v>36.131507296999999</v>
      </c>
      <c r="F1446" s="1">
        <v>1469429</v>
      </c>
      <c r="G1446" s="1">
        <v>514300.15</v>
      </c>
      <c r="H1446" s="1">
        <v>1226.9100000000001</v>
      </c>
      <c r="I1446" s="1">
        <v>419</v>
      </c>
      <c r="J1446" s="1">
        <v>749.46</v>
      </c>
      <c r="K1446" s="1">
        <v>686</v>
      </c>
    </row>
    <row r="1447" spans="1:11" x14ac:dyDescent="0.3">
      <c r="A1447" s="245">
        <v>310675</v>
      </c>
      <c r="B1447" s="1" t="s">
        <v>679</v>
      </c>
      <c r="C1447" s="1" t="s">
        <v>672</v>
      </c>
      <c r="D1447" s="1">
        <v>0.87948633799999998</v>
      </c>
      <c r="E1447" s="1">
        <v>9.777003251</v>
      </c>
      <c r="F1447" s="1"/>
      <c r="G1447" s="1"/>
      <c r="H1447" s="1"/>
      <c r="I1447" s="1" t="s">
        <v>2133</v>
      </c>
      <c r="J1447" s="1"/>
      <c r="K1447" s="1" t="s">
        <v>2133</v>
      </c>
    </row>
    <row r="1448" spans="1:11" x14ac:dyDescent="0.3">
      <c r="A1448" s="245">
        <v>310676</v>
      </c>
      <c r="B1448" s="1" t="s">
        <v>681</v>
      </c>
      <c r="C1448" s="1" t="s">
        <v>672</v>
      </c>
      <c r="D1448" s="1">
        <v>0.99999992299999996</v>
      </c>
      <c r="E1448" s="1">
        <v>43.772475413999999</v>
      </c>
      <c r="F1448" s="1"/>
      <c r="G1448" s="1"/>
      <c r="H1448" s="1"/>
      <c r="I1448" s="1" t="s">
        <v>2133</v>
      </c>
      <c r="J1448" s="1"/>
      <c r="K1448" s="1" t="s">
        <v>2133</v>
      </c>
    </row>
    <row r="1449" spans="1:11" x14ac:dyDescent="0.3">
      <c r="A1449" s="245">
        <v>310677</v>
      </c>
      <c r="B1449" s="1" t="s">
        <v>211</v>
      </c>
      <c r="C1449" s="1" t="s">
        <v>672</v>
      </c>
      <c r="D1449" s="1">
        <v>0.62589653700000003</v>
      </c>
      <c r="E1449" s="1">
        <v>16.905412834</v>
      </c>
      <c r="F1449" s="1">
        <v>671955</v>
      </c>
      <c r="G1449" s="1">
        <v>134391</v>
      </c>
      <c r="H1449" s="1">
        <v>1162.83</v>
      </c>
      <c r="I1449" s="1">
        <v>115</v>
      </c>
      <c r="J1449" s="1">
        <v>779.76</v>
      </c>
      <c r="K1449" s="1">
        <v>172</v>
      </c>
    </row>
    <row r="1450" spans="1:11" x14ac:dyDescent="0.3">
      <c r="A1450" s="245">
        <v>310678</v>
      </c>
      <c r="B1450" s="1" t="s">
        <v>683</v>
      </c>
      <c r="C1450" s="1" t="s">
        <v>672</v>
      </c>
      <c r="D1450" s="1">
        <v>0.99793675199999998</v>
      </c>
      <c r="E1450" s="1">
        <v>17.017478660999998</v>
      </c>
      <c r="F1450" s="1"/>
      <c r="G1450" s="1"/>
      <c r="H1450" s="1"/>
      <c r="I1450" s="1" t="s">
        <v>2133</v>
      </c>
      <c r="J1450" s="1"/>
      <c r="K1450" s="1" t="s">
        <v>2133</v>
      </c>
    </row>
    <row r="1451" spans="1:11" x14ac:dyDescent="0.3">
      <c r="A1451" s="245">
        <v>310679</v>
      </c>
      <c r="B1451" s="1" t="s">
        <v>685</v>
      </c>
      <c r="C1451" s="1" t="s">
        <v>672</v>
      </c>
      <c r="D1451" s="1">
        <v>2.1848099999999999E-2</v>
      </c>
      <c r="E1451" s="1">
        <v>34.523960930999998</v>
      </c>
      <c r="F1451" s="1">
        <v>1764023</v>
      </c>
      <c r="G1451" s="1">
        <v>617408.05000000005</v>
      </c>
      <c r="H1451" s="1">
        <v>1226.9100000000001</v>
      </c>
      <c r="I1451" s="1">
        <v>503</v>
      </c>
      <c r="J1451" s="1">
        <v>813.16</v>
      </c>
      <c r="K1451" s="1">
        <v>759</v>
      </c>
    </row>
    <row r="1452" spans="1:11" x14ac:dyDescent="0.3">
      <c r="A1452" s="245">
        <v>310683</v>
      </c>
      <c r="B1452" s="1" t="s">
        <v>687</v>
      </c>
      <c r="C1452" s="1" t="s">
        <v>672</v>
      </c>
      <c r="D1452" s="1">
        <v>0</v>
      </c>
      <c r="E1452" s="1">
        <v>23.522901292</v>
      </c>
      <c r="F1452" s="1">
        <v>1319121</v>
      </c>
      <c r="G1452" s="1">
        <v>461692.35</v>
      </c>
      <c r="H1452" s="1">
        <v>1684.19</v>
      </c>
      <c r="I1452" s="1">
        <v>274</v>
      </c>
      <c r="J1452" s="1">
        <v>848.51</v>
      </c>
      <c r="K1452" s="1">
        <v>544</v>
      </c>
    </row>
    <row r="1453" spans="1:11" x14ac:dyDescent="0.3">
      <c r="A1453" s="245">
        <v>310685</v>
      </c>
      <c r="B1453" s="1" t="s">
        <v>688</v>
      </c>
      <c r="C1453" s="1" t="s">
        <v>672</v>
      </c>
      <c r="D1453" s="1">
        <v>0.48227482700000002</v>
      </c>
      <c r="E1453" s="1">
        <v>6.3150038889999998</v>
      </c>
      <c r="F1453" s="1">
        <v>1287313</v>
      </c>
      <c r="G1453" s="1">
        <v>257462.6</v>
      </c>
      <c r="H1453" s="1">
        <v>1475.8</v>
      </c>
      <c r="I1453" s="1">
        <v>174</v>
      </c>
      <c r="J1453" s="1">
        <v>1983.71</v>
      </c>
      <c r="K1453" s="1">
        <v>129</v>
      </c>
    </row>
    <row r="1454" spans="1:11" x14ac:dyDescent="0.3">
      <c r="A1454" s="245">
        <v>310688</v>
      </c>
      <c r="B1454" s="1" t="s">
        <v>690</v>
      </c>
      <c r="C1454" s="1" t="s">
        <v>672</v>
      </c>
      <c r="D1454" s="1">
        <v>0.89143998300000005</v>
      </c>
      <c r="E1454" s="1">
        <v>22.408804744000001</v>
      </c>
      <c r="F1454" s="1"/>
      <c r="G1454" s="1"/>
      <c r="H1454" s="1"/>
      <c r="I1454" s="1" t="s">
        <v>2133</v>
      </c>
      <c r="J1454" s="1"/>
      <c r="K1454" s="1" t="s">
        <v>2133</v>
      </c>
    </row>
    <row r="1455" spans="1:11" x14ac:dyDescent="0.3">
      <c r="A1455" s="245">
        <v>310691</v>
      </c>
      <c r="B1455" s="1" t="s">
        <v>692</v>
      </c>
      <c r="C1455" s="1" t="s">
        <v>672</v>
      </c>
      <c r="D1455" s="1">
        <v>0.12739039299999999</v>
      </c>
      <c r="E1455" s="1">
        <v>31.865258741000002</v>
      </c>
      <c r="F1455" s="1">
        <v>3563719</v>
      </c>
      <c r="G1455" s="1">
        <v>1247301.6499999999</v>
      </c>
      <c r="H1455" s="1">
        <v>1226.9100000000001</v>
      </c>
      <c r="I1455" s="1">
        <v>1016</v>
      </c>
      <c r="J1455" s="1">
        <v>726.35</v>
      </c>
      <c r="K1455" s="1">
        <v>1717</v>
      </c>
    </row>
    <row r="1456" spans="1:11" x14ac:dyDescent="0.3">
      <c r="A1456" s="245">
        <v>310692</v>
      </c>
      <c r="B1456" s="1" t="s">
        <v>693</v>
      </c>
      <c r="C1456" s="1" t="s">
        <v>672</v>
      </c>
      <c r="D1456" s="1">
        <v>1</v>
      </c>
      <c r="E1456" s="1">
        <v>35.453722089000003</v>
      </c>
      <c r="F1456" s="1"/>
      <c r="G1456" s="1"/>
      <c r="H1456" s="1"/>
      <c r="I1456" s="1" t="s">
        <v>2133</v>
      </c>
      <c r="J1456" s="1"/>
      <c r="K1456" s="1" t="s">
        <v>2133</v>
      </c>
    </row>
    <row r="1457" spans="1:11" x14ac:dyDescent="0.3">
      <c r="A1457" s="245">
        <v>310694</v>
      </c>
      <c r="B1457" s="1" t="s">
        <v>695</v>
      </c>
      <c r="C1457" s="1" t="s">
        <v>672</v>
      </c>
      <c r="D1457" s="1">
        <v>0.99522465299999996</v>
      </c>
      <c r="E1457" s="1">
        <v>16.648843546999998</v>
      </c>
      <c r="F1457" s="1"/>
      <c r="G1457" s="1"/>
      <c r="H1457" s="1"/>
      <c r="I1457" s="1" t="s">
        <v>2133</v>
      </c>
      <c r="J1457" s="1"/>
      <c r="K1457" s="1" t="s">
        <v>2133</v>
      </c>
    </row>
    <row r="1458" spans="1:11" x14ac:dyDescent="0.3">
      <c r="A1458" s="245">
        <v>310703</v>
      </c>
      <c r="B1458" s="1" t="s">
        <v>697</v>
      </c>
      <c r="C1458" s="1" t="s">
        <v>672</v>
      </c>
      <c r="D1458" s="1">
        <v>0</v>
      </c>
      <c r="E1458" s="1">
        <v>16.427517233</v>
      </c>
      <c r="F1458" s="1">
        <v>1608285</v>
      </c>
      <c r="G1458" s="1">
        <v>562899.75</v>
      </c>
      <c r="H1458" s="1">
        <v>1684.19</v>
      </c>
      <c r="I1458" s="1">
        <v>334</v>
      </c>
      <c r="J1458" s="1">
        <v>1018.67</v>
      </c>
      <c r="K1458" s="1">
        <v>552</v>
      </c>
    </row>
    <row r="1459" spans="1:11" x14ac:dyDescent="0.3">
      <c r="A1459" s="245">
        <v>310704</v>
      </c>
      <c r="B1459" s="1" t="s">
        <v>698</v>
      </c>
      <c r="C1459" s="1" t="s">
        <v>672</v>
      </c>
      <c r="D1459" s="1">
        <v>1</v>
      </c>
      <c r="E1459" s="1">
        <v>14.872805658000001</v>
      </c>
      <c r="F1459" s="1"/>
      <c r="G1459" s="1"/>
      <c r="H1459" s="1"/>
      <c r="I1459" s="1" t="s">
        <v>2133</v>
      </c>
      <c r="J1459" s="1"/>
      <c r="K1459" s="1" t="s">
        <v>2133</v>
      </c>
    </row>
    <row r="1460" spans="1:11" x14ac:dyDescent="0.3">
      <c r="A1460" s="245">
        <v>310708</v>
      </c>
      <c r="B1460" s="1" t="s">
        <v>700</v>
      </c>
      <c r="C1460" s="1" t="s">
        <v>672</v>
      </c>
      <c r="D1460" s="1">
        <v>0.84897082499999998</v>
      </c>
      <c r="E1460" s="1">
        <v>54.509734555000001</v>
      </c>
      <c r="F1460" s="1"/>
      <c r="G1460" s="1"/>
      <c r="H1460" s="1"/>
      <c r="I1460" s="1" t="s">
        <v>2133</v>
      </c>
      <c r="J1460" s="1"/>
      <c r="K1460" s="1" t="s">
        <v>2133</v>
      </c>
    </row>
    <row r="1461" spans="1:11" x14ac:dyDescent="0.3">
      <c r="A1461" s="245">
        <v>310711</v>
      </c>
      <c r="B1461" s="1" t="s">
        <v>702</v>
      </c>
      <c r="C1461" s="1" t="s">
        <v>672</v>
      </c>
      <c r="D1461" s="1">
        <v>0.69908762499999999</v>
      </c>
      <c r="E1461" s="1">
        <v>2.1428062510000001</v>
      </c>
      <c r="F1461" s="1">
        <v>730959</v>
      </c>
      <c r="G1461" s="1">
        <v>146191.79999999999</v>
      </c>
      <c r="H1461" s="1">
        <v>2070.63</v>
      </c>
      <c r="I1461" s="1">
        <v>70</v>
      </c>
      <c r="J1461" s="1">
        <v>4762.78</v>
      </c>
      <c r="K1461" s="1">
        <v>30</v>
      </c>
    </row>
    <row r="1462" spans="1:11" x14ac:dyDescent="0.3">
      <c r="A1462" s="245">
        <v>310713</v>
      </c>
      <c r="B1462" s="1" t="s">
        <v>703</v>
      </c>
      <c r="C1462" s="1" t="s">
        <v>672</v>
      </c>
      <c r="D1462" s="1">
        <v>0.818334907</v>
      </c>
      <c r="E1462" s="1">
        <v>4.0955462239999996</v>
      </c>
      <c r="F1462" s="1"/>
      <c r="G1462" s="1"/>
      <c r="H1462" s="1"/>
      <c r="I1462" s="1" t="s">
        <v>2133</v>
      </c>
      <c r="J1462" s="1"/>
      <c r="K1462" s="1" t="s">
        <v>2133</v>
      </c>
    </row>
    <row r="1463" spans="1:11" x14ac:dyDescent="0.3">
      <c r="A1463" s="245">
        <v>310714</v>
      </c>
      <c r="B1463" s="1" t="s">
        <v>705</v>
      </c>
      <c r="C1463" s="1" t="s">
        <v>672</v>
      </c>
      <c r="D1463" s="1">
        <v>0.90126809299999999</v>
      </c>
      <c r="E1463" s="1">
        <v>10.826717528</v>
      </c>
      <c r="F1463" s="1"/>
      <c r="G1463" s="1"/>
      <c r="H1463" s="1"/>
      <c r="I1463" s="1" t="s">
        <v>2133</v>
      </c>
      <c r="J1463" s="1"/>
      <c r="K1463" s="1" t="s">
        <v>2133</v>
      </c>
    </row>
    <row r="1464" spans="1:11" x14ac:dyDescent="0.3">
      <c r="A1464" s="245">
        <v>310717</v>
      </c>
      <c r="B1464" s="1" t="s">
        <v>706</v>
      </c>
      <c r="C1464" s="1" t="s">
        <v>672</v>
      </c>
      <c r="D1464" s="1">
        <v>0.96406701800000005</v>
      </c>
      <c r="E1464" s="1">
        <v>4.7394291659999999</v>
      </c>
      <c r="F1464" s="1"/>
      <c r="G1464" s="1"/>
      <c r="H1464" s="1"/>
      <c r="I1464" s="1" t="s">
        <v>2133</v>
      </c>
      <c r="J1464" s="1"/>
      <c r="K1464" s="1" t="s">
        <v>2133</v>
      </c>
    </row>
    <row r="1465" spans="1:11" x14ac:dyDescent="0.3">
      <c r="A1465" s="245">
        <v>310721</v>
      </c>
      <c r="B1465" s="1" t="s">
        <v>708</v>
      </c>
      <c r="C1465" s="1" t="s">
        <v>672</v>
      </c>
      <c r="D1465" s="1">
        <v>0</v>
      </c>
      <c r="E1465" s="1">
        <v>22.983526989000001</v>
      </c>
      <c r="F1465" s="1">
        <v>3760100</v>
      </c>
      <c r="G1465" s="1">
        <v>1316035</v>
      </c>
      <c r="H1465" s="1">
        <v>1684.19</v>
      </c>
      <c r="I1465" s="1">
        <v>781</v>
      </c>
      <c r="J1465" s="1">
        <v>1042.8</v>
      </c>
      <c r="K1465" s="1">
        <v>1262</v>
      </c>
    </row>
    <row r="1466" spans="1:11" x14ac:dyDescent="0.3">
      <c r="A1466" s="245">
        <v>310725</v>
      </c>
      <c r="B1466" s="1" t="s">
        <v>710</v>
      </c>
      <c r="C1466" s="1" t="s">
        <v>672</v>
      </c>
      <c r="D1466" s="1">
        <v>0.40325677999999998</v>
      </c>
      <c r="E1466" s="1">
        <v>18.750252619000001</v>
      </c>
      <c r="F1466" s="1">
        <v>909384</v>
      </c>
      <c r="G1466" s="1">
        <v>181876.8</v>
      </c>
      <c r="H1466" s="1">
        <v>1091.8499999999999</v>
      </c>
      <c r="I1466" s="1">
        <v>166</v>
      </c>
      <c r="J1466" s="1">
        <v>1374.08</v>
      </c>
      <c r="K1466" s="1">
        <v>132</v>
      </c>
    </row>
    <row r="1467" spans="1:11" x14ac:dyDescent="0.3">
      <c r="A1467" s="245">
        <v>310726</v>
      </c>
      <c r="B1467" s="1" t="s">
        <v>711</v>
      </c>
      <c r="C1467" s="1" t="s">
        <v>672</v>
      </c>
      <c r="D1467" s="1">
        <v>0.69910127600000005</v>
      </c>
      <c r="E1467" s="1">
        <v>43.711893373000002</v>
      </c>
      <c r="F1467" s="1">
        <v>1846194</v>
      </c>
      <c r="G1467" s="1">
        <v>369238.8</v>
      </c>
      <c r="H1467" s="1">
        <v>985.7</v>
      </c>
      <c r="I1467" s="1">
        <v>374</v>
      </c>
      <c r="J1467" s="1">
        <v>678.45</v>
      </c>
      <c r="K1467" s="1">
        <v>544</v>
      </c>
    </row>
    <row r="1468" spans="1:11" x14ac:dyDescent="0.3">
      <c r="A1468" s="245">
        <v>310728</v>
      </c>
      <c r="B1468" s="1" t="s">
        <v>713</v>
      </c>
      <c r="C1468" s="1" t="s">
        <v>672</v>
      </c>
      <c r="D1468" s="1">
        <v>0.94079591500000004</v>
      </c>
      <c r="E1468" s="1">
        <v>24.047369461999999</v>
      </c>
      <c r="F1468" s="1"/>
      <c r="G1468" s="1"/>
      <c r="H1468" s="1"/>
      <c r="I1468" s="1" t="s">
        <v>2133</v>
      </c>
      <c r="J1468" s="1"/>
      <c r="K1468" s="1" t="s">
        <v>2133</v>
      </c>
    </row>
    <row r="1469" spans="1:11" x14ac:dyDescent="0.3">
      <c r="A1469" s="245">
        <v>310732</v>
      </c>
      <c r="B1469" s="1" t="s">
        <v>714</v>
      </c>
      <c r="C1469" s="1" t="s">
        <v>672</v>
      </c>
      <c r="D1469" s="1">
        <v>0.73807282600000002</v>
      </c>
      <c r="E1469" s="1">
        <v>3.5344991120000002</v>
      </c>
      <c r="F1469" s="1">
        <v>5341105</v>
      </c>
      <c r="G1469" s="1">
        <v>1068221</v>
      </c>
      <c r="H1469" s="1">
        <v>2070.63</v>
      </c>
      <c r="I1469" s="1">
        <v>515</v>
      </c>
      <c r="J1469" s="1">
        <v>3271.29</v>
      </c>
      <c r="K1469" s="1">
        <v>326</v>
      </c>
    </row>
    <row r="1470" spans="1:11" x14ac:dyDescent="0.3">
      <c r="A1470" s="245">
        <v>310734</v>
      </c>
      <c r="B1470" s="1" t="s">
        <v>716</v>
      </c>
      <c r="C1470" s="1" t="s">
        <v>672</v>
      </c>
      <c r="D1470" s="1">
        <v>0.99999893200000001</v>
      </c>
      <c r="E1470" s="1">
        <v>14.882491993</v>
      </c>
      <c r="F1470" s="1"/>
      <c r="G1470" s="1"/>
      <c r="H1470" s="1"/>
      <c r="I1470" s="1" t="s">
        <v>2133</v>
      </c>
      <c r="J1470" s="1"/>
      <c r="K1470" s="1" t="s">
        <v>2133</v>
      </c>
    </row>
    <row r="1471" spans="1:11" x14ac:dyDescent="0.3">
      <c r="A1471" s="245">
        <v>310735</v>
      </c>
      <c r="B1471" s="1" t="s">
        <v>718</v>
      </c>
      <c r="C1471" s="1" t="s">
        <v>672</v>
      </c>
      <c r="D1471" s="1">
        <v>0.72404465600000001</v>
      </c>
      <c r="E1471" s="1">
        <v>20.310476359999999</v>
      </c>
      <c r="F1471" s="1">
        <v>665465</v>
      </c>
      <c r="G1471" s="1">
        <v>133093</v>
      </c>
      <c r="H1471" s="1">
        <v>1162.83</v>
      </c>
      <c r="I1471" s="1">
        <v>114</v>
      </c>
      <c r="J1471" s="1">
        <v>1737.88</v>
      </c>
      <c r="K1471" s="1">
        <v>76</v>
      </c>
    </row>
    <row r="1472" spans="1:11" x14ac:dyDescent="0.3">
      <c r="A1472" s="245">
        <v>310737</v>
      </c>
      <c r="B1472" s="1" t="s">
        <v>720</v>
      </c>
      <c r="C1472" s="1" t="s">
        <v>672</v>
      </c>
      <c r="D1472" s="1">
        <v>0.82679607700000002</v>
      </c>
      <c r="E1472" s="1">
        <v>17.727626755999999</v>
      </c>
      <c r="F1472" s="1"/>
      <c r="G1472" s="1"/>
      <c r="H1472" s="1"/>
      <c r="I1472" s="1" t="s">
        <v>2133</v>
      </c>
      <c r="J1472" s="1"/>
      <c r="K1472" s="1" t="s">
        <v>2133</v>
      </c>
    </row>
    <row r="1473" spans="1:11" x14ac:dyDescent="0.3">
      <c r="A1473" s="245">
        <v>310738</v>
      </c>
      <c r="B1473" s="1" t="s">
        <v>721</v>
      </c>
      <c r="C1473" s="1" t="s">
        <v>672</v>
      </c>
      <c r="D1473" s="1">
        <v>0.45977986799999998</v>
      </c>
      <c r="E1473" s="1">
        <v>41.816749168000001</v>
      </c>
      <c r="F1473" s="1">
        <v>2063775</v>
      </c>
      <c r="G1473" s="1">
        <v>412755</v>
      </c>
      <c r="H1473" s="1">
        <v>1226.9100000000001</v>
      </c>
      <c r="I1473" s="1">
        <v>336</v>
      </c>
      <c r="J1473" s="1">
        <v>700.87</v>
      </c>
      <c r="K1473" s="1">
        <v>588</v>
      </c>
    </row>
    <row r="1474" spans="1:11" x14ac:dyDescent="0.3">
      <c r="A1474" s="245">
        <v>310777</v>
      </c>
      <c r="B1474" s="1" t="s">
        <v>722</v>
      </c>
      <c r="C1474" s="1" t="s">
        <v>672</v>
      </c>
      <c r="D1474" s="1">
        <v>1</v>
      </c>
      <c r="E1474" s="1">
        <v>65.199854325999993</v>
      </c>
      <c r="F1474" s="1"/>
      <c r="G1474" s="1"/>
      <c r="H1474" s="1"/>
      <c r="I1474" s="1" t="s">
        <v>2133</v>
      </c>
      <c r="J1474" s="1"/>
      <c r="K1474" s="1" t="s">
        <v>2133</v>
      </c>
    </row>
    <row r="1475" spans="1:11" x14ac:dyDescent="0.3">
      <c r="A1475" s="245">
        <v>310785</v>
      </c>
      <c r="B1475" s="1" t="s">
        <v>723</v>
      </c>
      <c r="C1475" s="1" t="s">
        <v>672</v>
      </c>
      <c r="D1475" s="1">
        <v>0.86551560100000002</v>
      </c>
      <c r="E1475" s="1">
        <v>10.661135934000001</v>
      </c>
      <c r="F1475" s="1"/>
      <c r="G1475" s="1"/>
      <c r="H1475" s="1"/>
      <c r="I1475" s="1" t="s">
        <v>2133</v>
      </c>
      <c r="J1475" s="1"/>
      <c r="K1475" s="1" t="s">
        <v>2133</v>
      </c>
    </row>
    <row r="1476" spans="1:11" x14ac:dyDescent="0.3">
      <c r="A1476" s="245">
        <v>320742</v>
      </c>
      <c r="B1476" s="1" t="s">
        <v>726</v>
      </c>
      <c r="C1476" s="1" t="s">
        <v>724</v>
      </c>
      <c r="D1476" s="1">
        <v>0.94379448799999999</v>
      </c>
      <c r="E1476" s="1">
        <v>12.455177730000001</v>
      </c>
      <c r="F1476" s="1"/>
      <c r="G1476" s="1"/>
      <c r="H1476" s="1"/>
      <c r="I1476" s="1" t="s">
        <v>2133</v>
      </c>
      <c r="J1476" s="1"/>
      <c r="K1476" s="1" t="s">
        <v>2133</v>
      </c>
    </row>
    <row r="1477" spans="1:11" x14ac:dyDescent="0.3">
      <c r="A1477" s="245">
        <v>320744</v>
      </c>
      <c r="B1477" s="1" t="s">
        <v>727</v>
      </c>
      <c r="C1477" s="1" t="s">
        <v>724</v>
      </c>
      <c r="D1477" s="1">
        <v>6.4446607000000003E-2</v>
      </c>
      <c r="E1477" s="1">
        <v>12.979746671999999</v>
      </c>
      <c r="F1477" s="1">
        <v>1155872</v>
      </c>
      <c r="G1477" s="1">
        <v>404555.2</v>
      </c>
      <c r="H1477" s="1">
        <v>1091.8499999999999</v>
      </c>
      <c r="I1477" s="1">
        <v>370</v>
      </c>
      <c r="J1477" s="1">
        <v>1153.5</v>
      </c>
      <c r="K1477" s="1">
        <v>350</v>
      </c>
    </row>
    <row r="1478" spans="1:11" x14ac:dyDescent="0.3">
      <c r="A1478" s="245">
        <v>320751</v>
      </c>
      <c r="B1478" s="1" t="s">
        <v>729</v>
      </c>
      <c r="C1478" s="1" t="s">
        <v>724</v>
      </c>
      <c r="D1478" s="1">
        <v>0.99491096400000001</v>
      </c>
      <c r="E1478" s="1">
        <v>14.97279107</v>
      </c>
      <c r="F1478" s="1"/>
      <c r="G1478" s="1"/>
      <c r="H1478" s="1"/>
      <c r="I1478" s="1" t="s">
        <v>2133</v>
      </c>
      <c r="J1478" s="1"/>
      <c r="K1478" s="1" t="s">
        <v>2133</v>
      </c>
    </row>
    <row r="1479" spans="1:11" x14ac:dyDescent="0.3">
      <c r="A1479" s="245">
        <v>320753</v>
      </c>
      <c r="B1479" s="1" t="s">
        <v>731</v>
      </c>
      <c r="C1479" s="1" t="s">
        <v>724</v>
      </c>
      <c r="D1479" s="1">
        <v>0.99999723100000004</v>
      </c>
      <c r="E1479" s="1">
        <v>25.00717057</v>
      </c>
      <c r="F1479" s="1"/>
      <c r="G1479" s="1"/>
      <c r="H1479" s="1"/>
      <c r="I1479" s="1" t="s">
        <v>2133</v>
      </c>
      <c r="J1479" s="1"/>
      <c r="K1479" s="1" t="s">
        <v>2133</v>
      </c>
    </row>
    <row r="1480" spans="1:11" x14ac:dyDescent="0.3">
      <c r="A1480" s="245">
        <v>320756</v>
      </c>
      <c r="B1480" s="1" t="s">
        <v>733</v>
      </c>
      <c r="C1480" s="1" t="s">
        <v>724</v>
      </c>
      <c r="D1480" s="1">
        <v>0.94786734699999997</v>
      </c>
      <c r="E1480" s="1">
        <v>17.909614416</v>
      </c>
      <c r="F1480" s="1"/>
      <c r="G1480" s="1"/>
      <c r="H1480" s="1"/>
      <c r="I1480" s="1" t="s">
        <v>2133</v>
      </c>
      <c r="J1480" s="1"/>
      <c r="K1480" s="1" t="s">
        <v>2133</v>
      </c>
    </row>
    <row r="1481" spans="1:11" x14ac:dyDescent="0.3">
      <c r="A1481" s="245">
        <v>320759</v>
      </c>
      <c r="B1481" s="1" t="s">
        <v>735</v>
      </c>
      <c r="C1481" s="1" t="s">
        <v>724</v>
      </c>
      <c r="D1481" s="1">
        <v>0.858246642</v>
      </c>
      <c r="E1481" s="1">
        <v>12.559365418000001</v>
      </c>
      <c r="F1481" s="1"/>
      <c r="G1481" s="1"/>
      <c r="H1481" s="1"/>
      <c r="I1481" s="1" t="s">
        <v>2133</v>
      </c>
      <c r="J1481" s="1"/>
      <c r="K1481" s="1" t="s">
        <v>2133</v>
      </c>
    </row>
    <row r="1482" spans="1:11" x14ac:dyDescent="0.3">
      <c r="A1482" s="245">
        <v>320771</v>
      </c>
      <c r="B1482" s="1" t="s">
        <v>737</v>
      </c>
      <c r="C1482" s="1" t="s">
        <v>724</v>
      </c>
      <c r="D1482" s="1">
        <v>0.90930454199999999</v>
      </c>
      <c r="E1482" s="1">
        <v>9.7872399160000008</v>
      </c>
      <c r="F1482" s="1"/>
      <c r="G1482" s="1"/>
      <c r="H1482" s="1"/>
      <c r="I1482" s="1" t="s">
        <v>2133</v>
      </c>
      <c r="J1482" s="1"/>
      <c r="K1482" s="1" t="s">
        <v>2133</v>
      </c>
    </row>
    <row r="1483" spans="1:11" x14ac:dyDescent="0.3">
      <c r="A1483" s="245">
        <v>320775</v>
      </c>
      <c r="B1483" s="1" t="s">
        <v>739</v>
      </c>
      <c r="C1483" s="1" t="s">
        <v>724</v>
      </c>
      <c r="D1483" s="1">
        <v>0.98717756999999995</v>
      </c>
      <c r="E1483" s="1">
        <v>51.652587269999998</v>
      </c>
      <c r="F1483" s="1"/>
      <c r="G1483" s="1"/>
      <c r="H1483" s="1"/>
      <c r="I1483" s="1" t="s">
        <v>2133</v>
      </c>
      <c r="J1483" s="1"/>
      <c r="K1483" s="1" t="s">
        <v>2133</v>
      </c>
    </row>
    <row r="1484" spans="1:11" x14ac:dyDescent="0.3">
      <c r="A1484" s="245">
        <v>320776</v>
      </c>
      <c r="B1484" s="1" t="s">
        <v>740</v>
      </c>
      <c r="C1484" s="1" t="s">
        <v>724</v>
      </c>
      <c r="D1484" s="1">
        <v>0.50873571900000003</v>
      </c>
      <c r="E1484" s="1">
        <v>29.426660812000001</v>
      </c>
      <c r="F1484" s="1">
        <v>5271265</v>
      </c>
      <c r="G1484" s="1">
        <v>1054253</v>
      </c>
      <c r="H1484" s="1">
        <v>985.7</v>
      </c>
      <c r="I1484" s="1">
        <v>1069</v>
      </c>
      <c r="J1484" s="1">
        <v>744.52</v>
      </c>
      <c r="K1484" s="1">
        <v>1416</v>
      </c>
    </row>
    <row r="1485" spans="1:11" x14ac:dyDescent="0.3">
      <c r="A1485" s="245">
        <v>320777</v>
      </c>
      <c r="B1485" s="1" t="s">
        <v>741</v>
      </c>
      <c r="C1485" s="1" t="s">
        <v>724</v>
      </c>
      <c r="D1485" s="1">
        <v>0.48083384000000001</v>
      </c>
      <c r="E1485" s="1">
        <v>73.451100081999996</v>
      </c>
      <c r="F1485" s="1">
        <v>1482721</v>
      </c>
      <c r="G1485" s="1">
        <v>296544.2</v>
      </c>
      <c r="H1485" s="1">
        <v>1226.9100000000001</v>
      </c>
      <c r="I1485" s="1">
        <v>241</v>
      </c>
      <c r="J1485" s="1">
        <v>768.25</v>
      </c>
      <c r="K1485" s="1">
        <v>386</v>
      </c>
    </row>
    <row r="1486" spans="1:11" x14ac:dyDescent="0.3">
      <c r="A1486" s="245">
        <v>320778</v>
      </c>
      <c r="B1486" s="1" t="s">
        <v>742</v>
      </c>
      <c r="C1486" s="1" t="s">
        <v>724</v>
      </c>
      <c r="D1486" s="1">
        <v>0.53735053399999999</v>
      </c>
      <c r="E1486" s="1">
        <v>21.060439222999999</v>
      </c>
      <c r="F1486" s="1">
        <v>1126679</v>
      </c>
      <c r="G1486" s="1">
        <v>225335.8</v>
      </c>
      <c r="H1486" s="1">
        <v>1162.83</v>
      </c>
      <c r="I1486" s="1">
        <v>193</v>
      </c>
      <c r="J1486" s="1">
        <v>1054.56</v>
      </c>
      <c r="K1486" s="1">
        <v>213</v>
      </c>
    </row>
    <row r="1487" spans="1:11" x14ac:dyDescent="0.3">
      <c r="A1487" s="245">
        <v>320783</v>
      </c>
      <c r="B1487" s="1" t="s">
        <v>744</v>
      </c>
      <c r="C1487" s="1" t="s">
        <v>724</v>
      </c>
      <c r="D1487" s="1">
        <v>0.84189613900000004</v>
      </c>
      <c r="E1487" s="1">
        <v>63.826161999999997</v>
      </c>
      <c r="F1487" s="1"/>
      <c r="G1487" s="1"/>
      <c r="H1487" s="1"/>
      <c r="I1487" s="1" t="s">
        <v>2133</v>
      </c>
      <c r="J1487" s="1"/>
      <c r="K1487" s="1" t="s">
        <v>2133</v>
      </c>
    </row>
    <row r="1488" spans="1:11" x14ac:dyDescent="0.3">
      <c r="A1488" s="245">
        <v>320788</v>
      </c>
      <c r="B1488" s="1" t="s">
        <v>745</v>
      </c>
      <c r="C1488" s="1" t="s">
        <v>724</v>
      </c>
      <c r="D1488" s="1">
        <v>0.56967888300000002</v>
      </c>
      <c r="E1488" s="1">
        <v>11.061846169000001</v>
      </c>
      <c r="F1488" s="1">
        <v>276412</v>
      </c>
      <c r="G1488" s="1">
        <v>55282.400000000001</v>
      </c>
      <c r="H1488" s="1">
        <v>1162.83</v>
      </c>
      <c r="I1488" s="1">
        <v>47</v>
      </c>
      <c r="J1488" s="1">
        <v>1337.19</v>
      </c>
      <c r="K1488" s="1">
        <v>41</v>
      </c>
    </row>
    <row r="1489" spans="1:11" x14ac:dyDescent="0.3">
      <c r="A1489" s="245">
        <v>320790</v>
      </c>
      <c r="B1489" s="1" t="s">
        <v>747</v>
      </c>
      <c r="C1489" s="1" t="s">
        <v>724</v>
      </c>
      <c r="D1489" s="1">
        <v>1</v>
      </c>
      <c r="E1489" s="1">
        <v>28.280231112999999</v>
      </c>
      <c r="F1489" s="1"/>
      <c r="G1489" s="1"/>
      <c r="H1489" s="1"/>
      <c r="I1489" s="1" t="s">
        <v>2133</v>
      </c>
      <c r="J1489" s="1"/>
      <c r="K1489" s="1" t="s">
        <v>2133</v>
      </c>
    </row>
    <row r="1490" spans="1:11" x14ac:dyDescent="0.3">
      <c r="A1490" s="245">
        <v>320792</v>
      </c>
      <c r="B1490" s="1" t="s">
        <v>749</v>
      </c>
      <c r="C1490" s="1" t="s">
        <v>724</v>
      </c>
      <c r="D1490" s="1">
        <v>0.86034109400000003</v>
      </c>
      <c r="E1490" s="1">
        <v>33.512475231000003</v>
      </c>
      <c r="F1490" s="1"/>
      <c r="G1490" s="1"/>
      <c r="H1490" s="1"/>
      <c r="I1490" s="1" t="s">
        <v>2133</v>
      </c>
      <c r="J1490" s="1"/>
      <c r="K1490" s="1" t="s">
        <v>2133</v>
      </c>
    </row>
    <row r="1491" spans="1:11" x14ac:dyDescent="0.3">
      <c r="A1491" s="245">
        <v>320796</v>
      </c>
      <c r="B1491" s="1" t="s">
        <v>751</v>
      </c>
      <c r="C1491" s="1" t="s">
        <v>724</v>
      </c>
      <c r="D1491" s="1">
        <v>0.98071023499999999</v>
      </c>
      <c r="E1491" s="1">
        <v>13.492094019</v>
      </c>
      <c r="F1491" s="1"/>
      <c r="G1491" s="1"/>
      <c r="H1491" s="1"/>
      <c r="I1491" s="1" t="s">
        <v>2133</v>
      </c>
      <c r="J1491" s="1"/>
      <c r="K1491" s="1" t="s">
        <v>2133</v>
      </c>
    </row>
    <row r="1492" spans="1:11" x14ac:dyDescent="0.3">
      <c r="A1492" s="245">
        <v>320797</v>
      </c>
      <c r="B1492" s="1" t="s">
        <v>753</v>
      </c>
      <c r="C1492" s="1" t="s">
        <v>724</v>
      </c>
      <c r="D1492" s="1">
        <v>0.49887577399999999</v>
      </c>
      <c r="E1492" s="1">
        <v>37.104074846000003</v>
      </c>
      <c r="F1492" s="1">
        <v>1518656</v>
      </c>
      <c r="G1492" s="1">
        <v>303731.20000000001</v>
      </c>
      <c r="H1492" s="1">
        <v>1226.9100000000001</v>
      </c>
      <c r="I1492" s="1">
        <v>247</v>
      </c>
      <c r="J1492" s="1">
        <v>628.70000000000005</v>
      </c>
      <c r="K1492" s="1">
        <v>483</v>
      </c>
    </row>
    <row r="1493" spans="1:11" x14ac:dyDescent="0.3">
      <c r="A1493" s="245">
        <v>320800</v>
      </c>
      <c r="B1493" s="1" t="s">
        <v>755</v>
      </c>
      <c r="C1493" s="1" t="s">
        <v>724</v>
      </c>
      <c r="D1493" s="1">
        <v>1</v>
      </c>
      <c r="E1493" s="1">
        <v>42.838724448000001</v>
      </c>
      <c r="F1493" s="1"/>
      <c r="G1493" s="1"/>
      <c r="H1493" s="1"/>
      <c r="I1493" s="1" t="s">
        <v>2133</v>
      </c>
      <c r="J1493" s="1"/>
      <c r="K1493" s="1" t="s">
        <v>2133</v>
      </c>
    </row>
    <row r="1494" spans="1:11" x14ac:dyDescent="0.3">
      <c r="A1494" s="245">
        <v>320807</v>
      </c>
      <c r="B1494" s="1" t="s">
        <v>757</v>
      </c>
      <c r="C1494" s="1" t="s">
        <v>724</v>
      </c>
      <c r="D1494" s="1">
        <v>0.53947776700000005</v>
      </c>
      <c r="E1494" s="1">
        <v>11.525915153</v>
      </c>
      <c r="F1494" s="1">
        <v>12316288</v>
      </c>
      <c r="G1494" s="1">
        <v>2463257.6000000001</v>
      </c>
      <c r="H1494" s="1">
        <v>1162.83</v>
      </c>
      <c r="I1494" s="1">
        <v>2118</v>
      </c>
      <c r="J1494" s="1">
        <v>1583.52</v>
      </c>
      <c r="K1494" s="1">
        <v>1555</v>
      </c>
    </row>
    <row r="1495" spans="1:11" x14ac:dyDescent="0.3">
      <c r="A1495" s="245">
        <v>320809</v>
      </c>
      <c r="B1495" s="1" t="s">
        <v>758</v>
      </c>
      <c r="C1495" s="1" t="s">
        <v>724</v>
      </c>
      <c r="D1495" s="1">
        <v>0</v>
      </c>
      <c r="E1495" s="1">
        <v>24.058471626999999</v>
      </c>
      <c r="F1495" s="1">
        <v>1362808</v>
      </c>
      <c r="G1495" s="1">
        <v>476982.8</v>
      </c>
      <c r="H1495" s="1">
        <v>1082.5899999999999</v>
      </c>
      <c r="I1495" s="1">
        <v>440</v>
      </c>
      <c r="J1495" s="1">
        <v>992.03</v>
      </c>
      <c r="K1495" s="1">
        <v>480</v>
      </c>
    </row>
    <row r="1496" spans="1:11" x14ac:dyDescent="0.3">
      <c r="A1496" s="245">
        <v>320813</v>
      </c>
      <c r="B1496" s="1" t="s">
        <v>760</v>
      </c>
      <c r="C1496" s="1" t="s">
        <v>724</v>
      </c>
      <c r="D1496" s="1">
        <v>4.8257000000000001E-2</v>
      </c>
      <c r="E1496" s="1">
        <v>17.631166038</v>
      </c>
      <c r="F1496" s="1">
        <v>3100161</v>
      </c>
      <c r="G1496" s="1">
        <v>1085056.3500000001</v>
      </c>
      <c r="H1496" s="1">
        <v>1091.8499999999999</v>
      </c>
      <c r="I1496" s="1">
        <v>993</v>
      </c>
      <c r="J1496" s="1">
        <v>3415.45</v>
      </c>
      <c r="K1496" s="1">
        <v>317</v>
      </c>
    </row>
    <row r="1497" spans="1:11" x14ac:dyDescent="0.3">
      <c r="A1497" s="245">
        <v>320815</v>
      </c>
      <c r="B1497" s="1" t="s">
        <v>762</v>
      </c>
      <c r="C1497" s="1" t="s">
        <v>724</v>
      </c>
      <c r="D1497" s="1">
        <v>1</v>
      </c>
      <c r="E1497" s="1">
        <v>41.083260117999998</v>
      </c>
      <c r="F1497" s="1"/>
      <c r="G1497" s="1"/>
      <c r="H1497" s="1"/>
      <c r="I1497" s="1" t="s">
        <v>2133</v>
      </c>
      <c r="J1497" s="1"/>
      <c r="K1497" s="1" t="s">
        <v>2133</v>
      </c>
    </row>
    <row r="1498" spans="1:11" x14ac:dyDescent="0.3">
      <c r="A1498" s="245">
        <v>320816</v>
      </c>
      <c r="B1498" s="1" t="s">
        <v>763</v>
      </c>
      <c r="C1498" s="1" t="s">
        <v>724</v>
      </c>
      <c r="D1498" s="1">
        <v>0</v>
      </c>
      <c r="E1498" s="1">
        <v>9.8158941669999997</v>
      </c>
      <c r="F1498" s="1">
        <v>366620</v>
      </c>
      <c r="G1498" s="1">
        <v>128317</v>
      </c>
      <c r="H1498" s="1">
        <v>1527.87</v>
      </c>
      <c r="I1498" s="1">
        <v>83</v>
      </c>
      <c r="J1498" s="1"/>
      <c r="K1498" s="1" t="s">
        <v>2134</v>
      </c>
    </row>
    <row r="1499" spans="1:11" x14ac:dyDescent="0.3">
      <c r="A1499" s="245">
        <v>320818</v>
      </c>
      <c r="B1499" s="1" t="s">
        <v>585</v>
      </c>
      <c r="C1499" s="1" t="s">
        <v>724</v>
      </c>
      <c r="D1499" s="1">
        <v>0.47684859499999999</v>
      </c>
      <c r="E1499" s="1">
        <v>30.414062997999999</v>
      </c>
      <c r="F1499" s="1">
        <v>43342760</v>
      </c>
      <c r="G1499" s="1">
        <v>8668552</v>
      </c>
      <c r="H1499" s="1">
        <v>1226.9100000000001</v>
      </c>
      <c r="I1499" s="1">
        <v>7065</v>
      </c>
      <c r="J1499" s="1">
        <v>967.14</v>
      </c>
      <c r="K1499" s="1">
        <v>8963</v>
      </c>
    </row>
    <row r="1500" spans="1:11" x14ac:dyDescent="0.3">
      <c r="A1500" s="245">
        <v>320819</v>
      </c>
      <c r="B1500" s="1" t="s">
        <v>766</v>
      </c>
      <c r="C1500" s="1" t="s">
        <v>724</v>
      </c>
      <c r="D1500" s="1">
        <v>0.16850342800000001</v>
      </c>
      <c r="E1500" s="1">
        <v>15.572719754</v>
      </c>
      <c r="F1500" s="1">
        <v>8785206</v>
      </c>
      <c r="G1500" s="1">
        <v>3074822.1</v>
      </c>
      <c r="H1500" s="1">
        <v>1091.8499999999999</v>
      </c>
      <c r="I1500" s="1">
        <v>2816</v>
      </c>
      <c r="J1500" s="1">
        <v>1087.98</v>
      </c>
      <c r="K1500" s="1">
        <v>2826</v>
      </c>
    </row>
    <row r="1501" spans="1:11" x14ac:dyDescent="0.3">
      <c r="A1501" s="245">
        <v>320825</v>
      </c>
      <c r="B1501" s="1" t="s">
        <v>768</v>
      </c>
      <c r="C1501" s="1" t="s">
        <v>724</v>
      </c>
      <c r="D1501" s="1">
        <v>0.47443733100000002</v>
      </c>
      <c r="E1501" s="1">
        <v>23.946129767999999</v>
      </c>
      <c r="F1501" s="1">
        <v>8181466</v>
      </c>
      <c r="G1501" s="1">
        <v>1636293.2</v>
      </c>
      <c r="H1501" s="1">
        <v>1091.8499999999999</v>
      </c>
      <c r="I1501" s="1">
        <v>1498</v>
      </c>
      <c r="J1501" s="1">
        <v>920.87</v>
      </c>
      <c r="K1501" s="1">
        <v>1776</v>
      </c>
    </row>
    <row r="1502" spans="1:11" x14ac:dyDescent="0.3">
      <c r="A1502" s="245">
        <v>320826</v>
      </c>
      <c r="B1502" s="1" t="s">
        <v>770</v>
      </c>
      <c r="C1502" s="1" t="s">
        <v>724</v>
      </c>
      <c r="D1502" s="1">
        <v>0.98096765699999999</v>
      </c>
      <c r="E1502" s="1">
        <v>19.388551214</v>
      </c>
      <c r="F1502" s="1"/>
      <c r="G1502" s="1"/>
      <c r="H1502" s="1"/>
      <c r="I1502" s="1" t="s">
        <v>2133</v>
      </c>
      <c r="J1502" s="1"/>
      <c r="K1502" s="1" t="s">
        <v>2133</v>
      </c>
    </row>
    <row r="1503" spans="1:11" x14ac:dyDescent="0.3">
      <c r="A1503" s="245">
        <v>320827</v>
      </c>
      <c r="B1503" s="1" t="s">
        <v>772</v>
      </c>
      <c r="C1503" s="1" t="s">
        <v>724</v>
      </c>
      <c r="D1503" s="1">
        <v>0.55470946499999996</v>
      </c>
      <c r="E1503" s="1">
        <v>34.248658091999999</v>
      </c>
      <c r="F1503" s="1">
        <v>791848</v>
      </c>
      <c r="G1503" s="1">
        <v>158369.60000000001</v>
      </c>
      <c r="H1503" s="1">
        <v>985.7</v>
      </c>
      <c r="I1503" s="1">
        <v>160</v>
      </c>
      <c r="J1503" s="1">
        <v>612.47</v>
      </c>
      <c r="K1503" s="1">
        <v>258</v>
      </c>
    </row>
    <row r="1504" spans="1:11" x14ac:dyDescent="0.3">
      <c r="A1504" s="245">
        <v>320829</v>
      </c>
      <c r="B1504" s="1" t="s">
        <v>773</v>
      </c>
      <c r="C1504" s="1" t="s">
        <v>724</v>
      </c>
      <c r="D1504" s="1">
        <v>0.86138826300000004</v>
      </c>
      <c r="E1504" s="1">
        <v>60.663496062999997</v>
      </c>
      <c r="F1504" s="1"/>
      <c r="G1504" s="1"/>
      <c r="H1504" s="1"/>
      <c r="I1504" s="1" t="s">
        <v>2133</v>
      </c>
      <c r="J1504" s="1"/>
      <c r="K1504" s="1" t="s">
        <v>2133</v>
      </c>
    </row>
    <row r="1505" spans="1:11" x14ac:dyDescent="0.3">
      <c r="A1505" s="245">
        <v>320830</v>
      </c>
      <c r="B1505" s="1" t="s">
        <v>774</v>
      </c>
      <c r="C1505" s="1" t="s">
        <v>724</v>
      </c>
      <c r="D1505" s="1">
        <v>0.61550222600000004</v>
      </c>
      <c r="E1505" s="1">
        <v>12.936863637</v>
      </c>
      <c r="F1505" s="1">
        <v>2374096</v>
      </c>
      <c r="G1505" s="1">
        <v>474819.2</v>
      </c>
      <c r="H1505" s="1">
        <v>1162.83</v>
      </c>
      <c r="I1505" s="1">
        <v>408</v>
      </c>
      <c r="J1505" s="1">
        <v>1073.8900000000001</v>
      </c>
      <c r="K1505" s="1">
        <v>442</v>
      </c>
    </row>
    <row r="1506" spans="1:11" x14ac:dyDescent="0.3">
      <c r="A1506" s="245">
        <v>320834</v>
      </c>
      <c r="B1506" s="1" t="s">
        <v>776</v>
      </c>
      <c r="C1506" s="1" t="s">
        <v>724</v>
      </c>
      <c r="D1506" s="1">
        <v>0.93470927199999998</v>
      </c>
      <c r="E1506" s="1">
        <v>29.945765231999999</v>
      </c>
      <c r="F1506" s="1"/>
      <c r="G1506" s="1"/>
      <c r="H1506" s="1"/>
      <c r="I1506" s="1" t="s">
        <v>2133</v>
      </c>
      <c r="J1506" s="1"/>
      <c r="K1506" s="1" t="s">
        <v>2133</v>
      </c>
    </row>
    <row r="1507" spans="1:11" x14ac:dyDescent="0.3">
      <c r="A1507" s="245">
        <v>320837</v>
      </c>
      <c r="B1507" s="1" t="s">
        <v>777</v>
      </c>
      <c r="C1507" s="1" t="s">
        <v>724</v>
      </c>
      <c r="D1507" s="1">
        <v>0.60013398200000001</v>
      </c>
      <c r="E1507" s="1">
        <v>17.72044369</v>
      </c>
      <c r="F1507" s="1">
        <v>669910</v>
      </c>
      <c r="G1507" s="1">
        <v>133982</v>
      </c>
      <c r="H1507" s="1">
        <v>1162.83</v>
      </c>
      <c r="I1507" s="1">
        <v>115</v>
      </c>
      <c r="J1507" s="1">
        <v>872.9</v>
      </c>
      <c r="K1507" s="1">
        <v>153</v>
      </c>
    </row>
    <row r="1508" spans="1:11" x14ac:dyDescent="0.3">
      <c r="A1508" s="245">
        <v>320839</v>
      </c>
      <c r="B1508" s="1" t="s">
        <v>779</v>
      </c>
      <c r="C1508" s="1" t="s">
        <v>724</v>
      </c>
      <c r="D1508" s="1">
        <v>0.817939207</v>
      </c>
      <c r="E1508" s="1">
        <v>49.627168136000002</v>
      </c>
      <c r="F1508" s="1"/>
      <c r="G1508" s="1"/>
      <c r="H1508" s="1"/>
      <c r="I1508" s="1" t="s">
        <v>2133</v>
      </c>
      <c r="J1508" s="1"/>
      <c r="K1508" s="1" t="s">
        <v>2133</v>
      </c>
    </row>
    <row r="1509" spans="1:11" x14ac:dyDescent="0.3">
      <c r="A1509" s="245">
        <v>330842</v>
      </c>
      <c r="B1509" s="1" t="s">
        <v>782</v>
      </c>
      <c r="C1509" s="1" t="s">
        <v>780</v>
      </c>
      <c r="D1509" s="1">
        <v>0.60380813200000005</v>
      </c>
      <c r="E1509" s="1">
        <v>26.636953341000002</v>
      </c>
      <c r="F1509" s="1">
        <v>3621736</v>
      </c>
      <c r="G1509" s="1">
        <v>724347.2</v>
      </c>
      <c r="H1509" s="1">
        <v>985.7</v>
      </c>
      <c r="I1509" s="1">
        <v>734</v>
      </c>
      <c r="J1509" s="1">
        <v>1083.21</v>
      </c>
      <c r="K1509" s="1">
        <v>668</v>
      </c>
    </row>
    <row r="1510" spans="1:11" x14ac:dyDescent="0.3">
      <c r="A1510" s="245">
        <v>330843</v>
      </c>
      <c r="B1510" s="1" t="s">
        <v>784</v>
      </c>
      <c r="C1510" s="1" t="s">
        <v>780</v>
      </c>
      <c r="D1510" s="1">
        <v>0.99927758799999999</v>
      </c>
      <c r="E1510" s="1">
        <v>18.598004397</v>
      </c>
      <c r="F1510" s="1"/>
      <c r="G1510" s="1"/>
      <c r="H1510" s="1"/>
      <c r="I1510" s="1" t="s">
        <v>2133</v>
      </c>
      <c r="J1510" s="1"/>
      <c r="K1510" s="1" t="s">
        <v>2133</v>
      </c>
    </row>
    <row r="1511" spans="1:11" x14ac:dyDescent="0.3">
      <c r="A1511" s="245">
        <v>330844</v>
      </c>
      <c r="B1511" s="1" t="s">
        <v>785</v>
      </c>
      <c r="C1511" s="1" t="s">
        <v>780</v>
      </c>
      <c r="D1511" s="1">
        <v>0.357859861</v>
      </c>
      <c r="E1511" s="1">
        <v>12.245945678</v>
      </c>
      <c r="F1511" s="1">
        <v>2741168</v>
      </c>
      <c r="G1511" s="1">
        <v>685292</v>
      </c>
      <c r="H1511" s="1">
        <v>1091.8499999999999</v>
      </c>
      <c r="I1511" s="1">
        <v>627</v>
      </c>
      <c r="J1511" s="1">
        <v>1059.76</v>
      </c>
      <c r="K1511" s="1">
        <v>646</v>
      </c>
    </row>
    <row r="1512" spans="1:11" x14ac:dyDescent="0.3">
      <c r="A1512" s="245">
        <v>330846</v>
      </c>
      <c r="B1512" s="1" t="s">
        <v>787</v>
      </c>
      <c r="C1512" s="1" t="s">
        <v>780</v>
      </c>
      <c r="D1512" s="1">
        <v>0.85880007000000003</v>
      </c>
      <c r="E1512" s="1">
        <v>28.522700502999999</v>
      </c>
      <c r="F1512" s="1"/>
      <c r="G1512" s="1"/>
      <c r="H1512" s="1"/>
      <c r="I1512" s="1" t="s">
        <v>2133</v>
      </c>
      <c r="J1512" s="1"/>
      <c r="K1512" s="1" t="s">
        <v>2133</v>
      </c>
    </row>
    <row r="1513" spans="1:11" x14ac:dyDescent="0.3">
      <c r="A1513" s="245">
        <v>330847</v>
      </c>
      <c r="B1513" s="1" t="s">
        <v>788</v>
      </c>
      <c r="C1513" s="1" t="s">
        <v>780</v>
      </c>
      <c r="D1513" s="1">
        <v>0.98687835099999999</v>
      </c>
      <c r="E1513" s="1">
        <v>9.314625071</v>
      </c>
      <c r="F1513" s="1"/>
      <c r="G1513" s="1"/>
      <c r="H1513" s="1"/>
      <c r="I1513" s="1" t="s">
        <v>2133</v>
      </c>
      <c r="J1513" s="1"/>
      <c r="K1513" s="1" t="s">
        <v>2133</v>
      </c>
    </row>
    <row r="1514" spans="1:11" x14ac:dyDescent="0.3">
      <c r="A1514" s="245">
        <v>330848</v>
      </c>
      <c r="B1514" s="1" t="s">
        <v>790</v>
      </c>
      <c r="C1514" s="1" t="s">
        <v>780</v>
      </c>
      <c r="D1514" s="1">
        <v>0.60997824300000003</v>
      </c>
      <c r="E1514" s="1">
        <v>7.3320444699999996</v>
      </c>
      <c r="F1514" s="1">
        <v>231631</v>
      </c>
      <c r="G1514" s="1">
        <v>46326.2</v>
      </c>
      <c r="H1514" s="1">
        <v>1320.37</v>
      </c>
      <c r="I1514" s="1">
        <v>35</v>
      </c>
      <c r="J1514" s="1">
        <v>1616.97</v>
      </c>
      <c r="K1514" s="1">
        <v>28</v>
      </c>
    </row>
    <row r="1515" spans="1:11" x14ac:dyDescent="0.3">
      <c r="A1515" s="245">
        <v>330849</v>
      </c>
      <c r="B1515" s="1" t="s">
        <v>791</v>
      </c>
      <c r="C1515" s="1" t="s">
        <v>780</v>
      </c>
      <c r="D1515" s="1">
        <v>0.57642246900000005</v>
      </c>
      <c r="E1515" s="1">
        <v>20.664030907000001</v>
      </c>
      <c r="F1515" s="1">
        <v>712249</v>
      </c>
      <c r="G1515" s="1">
        <v>142449.79999999999</v>
      </c>
      <c r="H1515" s="1">
        <v>1162.83</v>
      </c>
      <c r="I1515" s="1">
        <v>122</v>
      </c>
      <c r="J1515" s="1">
        <v>1099.55</v>
      </c>
      <c r="K1515" s="1">
        <v>129</v>
      </c>
    </row>
    <row r="1516" spans="1:11" x14ac:dyDescent="0.3">
      <c r="A1516" s="245">
        <v>330850</v>
      </c>
      <c r="B1516" s="1" t="s">
        <v>793</v>
      </c>
      <c r="C1516" s="1" t="s">
        <v>780</v>
      </c>
      <c r="D1516" s="1">
        <v>0.99958637500000003</v>
      </c>
      <c r="E1516" s="1">
        <v>21.759618355000001</v>
      </c>
      <c r="F1516" s="1"/>
      <c r="G1516" s="1"/>
      <c r="H1516" s="1"/>
      <c r="I1516" s="1" t="s">
        <v>2133</v>
      </c>
      <c r="J1516" s="1"/>
      <c r="K1516" s="1" t="s">
        <v>2133</v>
      </c>
    </row>
    <row r="1517" spans="1:11" x14ac:dyDescent="0.3">
      <c r="A1517" s="245">
        <v>330851</v>
      </c>
      <c r="B1517" s="1" t="s">
        <v>794</v>
      </c>
      <c r="C1517" s="1" t="s">
        <v>780</v>
      </c>
      <c r="D1517" s="1">
        <v>0.36197934599999998</v>
      </c>
      <c r="E1517" s="1">
        <v>14.633448821</v>
      </c>
      <c r="F1517" s="1">
        <v>710214</v>
      </c>
      <c r="G1517" s="1">
        <v>177553.5</v>
      </c>
      <c r="H1517" s="1">
        <v>1091.8499999999999</v>
      </c>
      <c r="I1517" s="1">
        <v>162</v>
      </c>
      <c r="J1517" s="1">
        <v>1022.72</v>
      </c>
      <c r="K1517" s="1">
        <v>173</v>
      </c>
    </row>
    <row r="1518" spans="1:11" x14ac:dyDescent="0.3">
      <c r="A1518" s="245">
        <v>330855</v>
      </c>
      <c r="B1518" s="1" t="s">
        <v>796</v>
      </c>
      <c r="C1518" s="1" t="s">
        <v>780</v>
      </c>
      <c r="D1518" s="1">
        <v>0.111254398</v>
      </c>
      <c r="E1518" s="1">
        <v>8.8746291569999993</v>
      </c>
      <c r="F1518" s="1">
        <v>1285403</v>
      </c>
      <c r="G1518" s="1">
        <v>449891.05</v>
      </c>
      <c r="H1518" s="1">
        <v>1475.8</v>
      </c>
      <c r="I1518" s="1">
        <v>304</v>
      </c>
      <c r="J1518" s="1">
        <v>1603.29</v>
      </c>
      <c r="K1518" s="1">
        <v>280</v>
      </c>
    </row>
    <row r="1519" spans="1:11" x14ac:dyDescent="0.3">
      <c r="A1519" s="245">
        <v>330856</v>
      </c>
      <c r="B1519" s="1" t="s">
        <v>797</v>
      </c>
      <c r="C1519" s="1" t="s">
        <v>780</v>
      </c>
      <c r="D1519" s="1">
        <v>0.52879385800000001</v>
      </c>
      <c r="E1519" s="1">
        <v>54.206676682999998</v>
      </c>
      <c r="F1519" s="1">
        <v>1934497</v>
      </c>
      <c r="G1519" s="1">
        <v>386899.4</v>
      </c>
      <c r="H1519" s="1">
        <v>985.7</v>
      </c>
      <c r="I1519" s="1">
        <v>392</v>
      </c>
      <c r="J1519" s="1">
        <v>740.2</v>
      </c>
      <c r="K1519" s="1">
        <v>522</v>
      </c>
    </row>
    <row r="1520" spans="1:11" x14ac:dyDescent="0.3">
      <c r="A1520" s="245">
        <v>330859</v>
      </c>
      <c r="B1520" s="1" t="s">
        <v>798</v>
      </c>
      <c r="C1520" s="1" t="s">
        <v>780</v>
      </c>
      <c r="D1520" s="1">
        <v>0.41463931500000001</v>
      </c>
      <c r="E1520" s="1">
        <v>10.575405822</v>
      </c>
      <c r="F1520" s="1">
        <v>3660923</v>
      </c>
      <c r="G1520" s="1">
        <v>732184.6</v>
      </c>
      <c r="H1520" s="1">
        <v>1475.8</v>
      </c>
      <c r="I1520" s="1">
        <v>496</v>
      </c>
      <c r="J1520" s="1">
        <v>1054.82</v>
      </c>
      <c r="K1520" s="1">
        <v>694</v>
      </c>
    </row>
    <row r="1521" spans="1:11" x14ac:dyDescent="0.3">
      <c r="A1521" s="245">
        <v>330860</v>
      </c>
      <c r="B1521" s="1" t="s">
        <v>800</v>
      </c>
      <c r="C1521" s="1" t="s">
        <v>780</v>
      </c>
      <c r="D1521" s="1">
        <v>1</v>
      </c>
      <c r="E1521" s="1">
        <v>9.3564916119999992</v>
      </c>
      <c r="F1521" s="1"/>
      <c r="G1521" s="1"/>
      <c r="H1521" s="1"/>
      <c r="I1521" s="1" t="s">
        <v>2133</v>
      </c>
      <c r="J1521" s="1"/>
      <c r="K1521" s="1" t="s">
        <v>2133</v>
      </c>
    </row>
    <row r="1522" spans="1:11" x14ac:dyDescent="0.3">
      <c r="A1522" s="245">
        <v>330861</v>
      </c>
      <c r="B1522" s="1" t="s">
        <v>802</v>
      </c>
      <c r="C1522" s="1" t="s">
        <v>780</v>
      </c>
      <c r="D1522" s="1">
        <v>0.90611884200000004</v>
      </c>
      <c r="E1522" s="1">
        <v>13.607810678</v>
      </c>
      <c r="F1522" s="1"/>
      <c r="G1522" s="1"/>
      <c r="H1522" s="1"/>
      <c r="I1522" s="1" t="s">
        <v>2133</v>
      </c>
      <c r="J1522" s="1"/>
      <c r="K1522" s="1" t="s">
        <v>2133</v>
      </c>
    </row>
    <row r="1523" spans="1:11" x14ac:dyDescent="0.3">
      <c r="A1523" s="245">
        <v>330863</v>
      </c>
      <c r="B1523" s="1" t="s">
        <v>804</v>
      </c>
      <c r="C1523" s="1" t="s">
        <v>780</v>
      </c>
      <c r="D1523" s="1">
        <v>0.99673839900000005</v>
      </c>
      <c r="E1523" s="1">
        <v>14.184717302999999</v>
      </c>
      <c r="F1523" s="1"/>
      <c r="G1523" s="1"/>
      <c r="H1523" s="1"/>
      <c r="I1523" s="1" t="s">
        <v>2133</v>
      </c>
      <c r="J1523" s="1"/>
      <c r="K1523" s="1" t="s">
        <v>2133</v>
      </c>
    </row>
    <row r="1524" spans="1:11" x14ac:dyDescent="0.3">
      <c r="A1524" s="245">
        <v>330865</v>
      </c>
      <c r="B1524" s="1" t="s">
        <v>806</v>
      </c>
      <c r="C1524" s="1" t="s">
        <v>780</v>
      </c>
      <c r="D1524" s="1">
        <v>0</v>
      </c>
      <c r="E1524" s="1">
        <v>15.043367988</v>
      </c>
      <c r="F1524" s="1">
        <v>1011931</v>
      </c>
      <c r="G1524" s="1">
        <v>354175.85</v>
      </c>
      <c r="H1524" s="1">
        <v>1684.19</v>
      </c>
      <c r="I1524" s="1">
        <v>210</v>
      </c>
      <c r="J1524" s="1">
        <v>993.94</v>
      </c>
      <c r="K1524" s="1">
        <v>356</v>
      </c>
    </row>
    <row r="1525" spans="1:11" x14ac:dyDescent="0.3">
      <c r="A1525" s="245">
        <v>330866</v>
      </c>
      <c r="B1525" s="1" t="s">
        <v>808</v>
      </c>
      <c r="C1525" s="1" t="s">
        <v>780</v>
      </c>
      <c r="D1525" s="1">
        <v>0.99999828099999999</v>
      </c>
      <c r="E1525" s="1">
        <v>18.496902498000001</v>
      </c>
      <c r="F1525" s="1"/>
      <c r="G1525" s="1"/>
      <c r="H1525" s="1"/>
      <c r="I1525" s="1" t="s">
        <v>2133</v>
      </c>
      <c r="J1525" s="1"/>
      <c r="K1525" s="1" t="s">
        <v>2133</v>
      </c>
    </row>
    <row r="1526" spans="1:11" x14ac:dyDescent="0.3">
      <c r="A1526" s="245">
        <v>330868</v>
      </c>
      <c r="B1526" s="1" t="s">
        <v>810</v>
      </c>
      <c r="C1526" s="1" t="s">
        <v>780</v>
      </c>
      <c r="D1526" s="1">
        <v>0</v>
      </c>
      <c r="E1526" s="1">
        <v>16.182856511000001</v>
      </c>
      <c r="F1526" s="1">
        <v>1903963</v>
      </c>
      <c r="G1526" s="1">
        <v>666387.05000000005</v>
      </c>
      <c r="H1526" s="1">
        <v>1684.19</v>
      </c>
      <c r="I1526" s="1">
        <v>395</v>
      </c>
      <c r="J1526" s="1">
        <v>1409.58</v>
      </c>
      <c r="K1526" s="1">
        <v>472</v>
      </c>
    </row>
    <row r="1527" spans="1:11" x14ac:dyDescent="0.3">
      <c r="A1527" s="245">
        <v>330872</v>
      </c>
      <c r="B1527" s="1" t="s">
        <v>811</v>
      </c>
      <c r="C1527" s="1" t="s">
        <v>780</v>
      </c>
      <c r="D1527" s="1">
        <v>0.99313681200000004</v>
      </c>
      <c r="E1527" s="1">
        <v>22.402520166999999</v>
      </c>
      <c r="F1527" s="1"/>
      <c r="G1527" s="1"/>
      <c r="H1527" s="1"/>
      <c r="I1527" s="1" t="s">
        <v>2133</v>
      </c>
      <c r="J1527" s="1"/>
      <c r="K1527" s="1" t="s">
        <v>2133</v>
      </c>
    </row>
    <row r="1528" spans="1:11" x14ac:dyDescent="0.3">
      <c r="A1528" s="245">
        <v>330875</v>
      </c>
      <c r="B1528" s="1" t="s">
        <v>812</v>
      </c>
      <c r="C1528" s="1" t="s">
        <v>780</v>
      </c>
      <c r="D1528" s="1">
        <v>0.74085089199999998</v>
      </c>
      <c r="E1528" s="1">
        <v>25.460178842000001</v>
      </c>
      <c r="F1528" s="1">
        <v>864403</v>
      </c>
      <c r="G1528" s="1">
        <v>172880.6</v>
      </c>
      <c r="H1528" s="1">
        <v>985.7</v>
      </c>
      <c r="I1528" s="1">
        <v>175</v>
      </c>
      <c r="J1528" s="1">
        <v>848.14</v>
      </c>
      <c r="K1528" s="1">
        <v>203</v>
      </c>
    </row>
    <row r="1529" spans="1:11" x14ac:dyDescent="0.3">
      <c r="A1529" s="245">
        <v>330879</v>
      </c>
      <c r="B1529" s="1" t="s">
        <v>814</v>
      </c>
      <c r="C1529" s="1" t="s">
        <v>780</v>
      </c>
      <c r="D1529" s="1">
        <v>0.85634601099999996</v>
      </c>
      <c r="E1529" s="1">
        <v>12.058531504999999</v>
      </c>
      <c r="F1529" s="1"/>
      <c r="G1529" s="1"/>
      <c r="H1529" s="1"/>
      <c r="I1529" s="1" t="s">
        <v>2133</v>
      </c>
      <c r="J1529" s="1"/>
      <c r="K1529" s="1" t="s">
        <v>2133</v>
      </c>
    </row>
    <row r="1530" spans="1:11" x14ac:dyDescent="0.3">
      <c r="A1530" s="245">
        <v>330880</v>
      </c>
      <c r="B1530" s="1" t="s">
        <v>815</v>
      </c>
      <c r="C1530" s="1" t="s">
        <v>780</v>
      </c>
      <c r="D1530" s="1">
        <v>0.648098489</v>
      </c>
      <c r="E1530" s="1">
        <v>15.112471383999999</v>
      </c>
      <c r="F1530" s="1">
        <v>3855784</v>
      </c>
      <c r="G1530" s="1">
        <v>771156.8</v>
      </c>
      <c r="H1530" s="1">
        <v>1162.83</v>
      </c>
      <c r="I1530" s="1">
        <v>663</v>
      </c>
      <c r="J1530" s="1">
        <v>1533.74</v>
      </c>
      <c r="K1530" s="1">
        <v>502</v>
      </c>
    </row>
    <row r="1531" spans="1:11" x14ac:dyDescent="0.3">
      <c r="A1531" s="245">
        <v>330881</v>
      </c>
      <c r="B1531" s="1" t="s">
        <v>816</v>
      </c>
      <c r="C1531" s="1" t="s">
        <v>780</v>
      </c>
      <c r="D1531" s="1">
        <v>0.94750016800000003</v>
      </c>
      <c r="E1531" s="1">
        <v>197.006817802</v>
      </c>
      <c r="F1531" s="1"/>
      <c r="G1531" s="1"/>
      <c r="H1531" s="1"/>
      <c r="I1531" s="1" t="s">
        <v>2133</v>
      </c>
      <c r="J1531" s="1"/>
      <c r="K1531" s="1" t="s">
        <v>2133</v>
      </c>
    </row>
    <row r="1532" spans="1:11" x14ac:dyDescent="0.3">
      <c r="A1532" s="245">
        <v>330889</v>
      </c>
      <c r="B1532" s="1" t="s">
        <v>818</v>
      </c>
      <c r="C1532" s="1" t="s">
        <v>780</v>
      </c>
      <c r="D1532" s="1">
        <v>0.91710647499999998</v>
      </c>
      <c r="E1532" s="1">
        <v>17.798327982</v>
      </c>
      <c r="F1532" s="1"/>
      <c r="G1532" s="1"/>
      <c r="H1532" s="1"/>
      <c r="I1532" s="1" t="s">
        <v>2133</v>
      </c>
      <c r="J1532" s="1"/>
      <c r="K1532" s="1" t="s">
        <v>2133</v>
      </c>
    </row>
    <row r="1533" spans="1:11" x14ac:dyDescent="0.3">
      <c r="A1533" s="245">
        <v>330892</v>
      </c>
      <c r="B1533" s="1" t="s">
        <v>820</v>
      </c>
      <c r="C1533" s="1" t="s">
        <v>780</v>
      </c>
      <c r="D1533" s="1">
        <v>0</v>
      </c>
      <c r="E1533" s="1">
        <v>14.610375702000001</v>
      </c>
      <c r="F1533" s="1">
        <v>2439248</v>
      </c>
      <c r="G1533" s="1">
        <v>853736.8</v>
      </c>
      <c r="H1533" s="1">
        <v>1684.19</v>
      </c>
      <c r="I1533" s="1">
        <v>506</v>
      </c>
      <c r="J1533" s="1">
        <v>1049.4000000000001</v>
      </c>
      <c r="K1533" s="1">
        <v>813</v>
      </c>
    </row>
    <row r="1534" spans="1:11" x14ac:dyDescent="0.3">
      <c r="A1534" s="245">
        <v>330896</v>
      </c>
      <c r="B1534" s="1" t="s">
        <v>822</v>
      </c>
      <c r="C1534" s="1" t="s">
        <v>780</v>
      </c>
      <c r="D1534" s="1">
        <v>0.97143637100000002</v>
      </c>
      <c r="E1534" s="1">
        <v>20.901794969000001</v>
      </c>
      <c r="F1534" s="1"/>
      <c r="G1534" s="1"/>
      <c r="H1534" s="1"/>
      <c r="I1534" s="1" t="s">
        <v>2133</v>
      </c>
      <c r="J1534" s="1"/>
      <c r="K1534" s="1" t="s">
        <v>2133</v>
      </c>
    </row>
    <row r="1535" spans="1:11" x14ac:dyDescent="0.3">
      <c r="A1535" s="245">
        <v>330899</v>
      </c>
      <c r="B1535" s="1" t="s">
        <v>824</v>
      </c>
      <c r="C1535" s="1" t="s">
        <v>780</v>
      </c>
      <c r="D1535" s="1">
        <v>1</v>
      </c>
      <c r="E1535" s="1">
        <v>19.152766317000001</v>
      </c>
      <c r="F1535" s="1"/>
      <c r="G1535" s="1"/>
      <c r="H1535" s="1"/>
      <c r="I1535" s="1" t="s">
        <v>2133</v>
      </c>
      <c r="J1535" s="1"/>
      <c r="K1535" s="1" t="s">
        <v>2133</v>
      </c>
    </row>
    <row r="1536" spans="1:11" x14ac:dyDescent="0.3">
      <c r="A1536" s="245">
        <v>330900</v>
      </c>
      <c r="B1536" s="1" t="s">
        <v>826</v>
      </c>
      <c r="C1536" s="1" t="s">
        <v>780</v>
      </c>
      <c r="D1536" s="1">
        <v>0.99804566900000002</v>
      </c>
      <c r="E1536" s="1">
        <v>15.306654268000001</v>
      </c>
      <c r="F1536" s="1"/>
      <c r="G1536" s="1"/>
      <c r="H1536" s="1"/>
      <c r="I1536" s="1" t="s">
        <v>2133</v>
      </c>
      <c r="J1536" s="1"/>
      <c r="K1536" s="1" t="s">
        <v>2133</v>
      </c>
    </row>
    <row r="1537" spans="1:11" x14ac:dyDescent="0.3">
      <c r="A1537" s="245">
        <v>330902</v>
      </c>
      <c r="B1537" s="1" t="s">
        <v>828</v>
      </c>
      <c r="C1537" s="1" t="s">
        <v>780</v>
      </c>
      <c r="D1537" s="1">
        <v>0.99997450700000001</v>
      </c>
      <c r="E1537" s="1">
        <v>20.606001532000001</v>
      </c>
      <c r="F1537" s="1"/>
      <c r="G1537" s="1"/>
      <c r="H1537" s="1"/>
      <c r="I1537" s="1" t="s">
        <v>2133</v>
      </c>
      <c r="J1537" s="1"/>
      <c r="K1537" s="1" t="s">
        <v>2133</v>
      </c>
    </row>
    <row r="1538" spans="1:11" x14ac:dyDescent="0.3">
      <c r="A1538" s="245">
        <v>330905</v>
      </c>
      <c r="B1538" s="1" t="s">
        <v>830</v>
      </c>
      <c r="C1538" s="1" t="s">
        <v>780</v>
      </c>
      <c r="D1538" s="1">
        <v>0</v>
      </c>
      <c r="E1538" s="1">
        <v>21.301308768999998</v>
      </c>
      <c r="F1538" s="1">
        <v>1631131</v>
      </c>
      <c r="G1538" s="1">
        <v>570895.85</v>
      </c>
      <c r="H1538" s="1">
        <v>1684.19</v>
      </c>
      <c r="I1538" s="1">
        <v>338</v>
      </c>
      <c r="J1538" s="1">
        <v>866.53</v>
      </c>
      <c r="K1538" s="1">
        <v>658</v>
      </c>
    </row>
    <row r="1539" spans="1:11" x14ac:dyDescent="0.3">
      <c r="A1539" s="245">
        <v>330908</v>
      </c>
      <c r="B1539" s="1" t="s">
        <v>832</v>
      </c>
      <c r="C1539" s="1" t="s">
        <v>780</v>
      </c>
      <c r="D1539" s="1">
        <v>0.99999924500000004</v>
      </c>
      <c r="E1539" s="1">
        <v>23.565014763000001</v>
      </c>
      <c r="F1539" s="1"/>
      <c r="G1539" s="1"/>
      <c r="H1539" s="1"/>
      <c r="I1539" s="1" t="s">
        <v>2133</v>
      </c>
      <c r="J1539" s="1"/>
      <c r="K1539" s="1" t="s">
        <v>2133</v>
      </c>
    </row>
    <row r="1540" spans="1:11" x14ac:dyDescent="0.3">
      <c r="A1540" s="245">
        <v>330909</v>
      </c>
      <c r="B1540" s="1" t="s">
        <v>702</v>
      </c>
      <c r="C1540" s="1" t="s">
        <v>780</v>
      </c>
      <c r="D1540" s="1">
        <v>0.39804246399999998</v>
      </c>
      <c r="E1540" s="1">
        <v>16.546194110999998</v>
      </c>
      <c r="F1540" s="1">
        <v>2244024</v>
      </c>
      <c r="G1540" s="1">
        <v>561006</v>
      </c>
      <c r="H1540" s="1">
        <v>1091.8499999999999</v>
      </c>
      <c r="I1540" s="1">
        <v>513</v>
      </c>
      <c r="J1540" s="1">
        <v>936.24</v>
      </c>
      <c r="K1540" s="1">
        <v>599</v>
      </c>
    </row>
    <row r="1541" spans="1:11" x14ac:dyDescent="0.3">
      <c r="A1541" s="245">
        <v>330910</v>
      </c>
      <c r="B1541" s="1" t="s">
        <v>833</v>
      </c>
      <c r="C1541" s="1" t="s">
        <v>780</v>
      </c>
      <c r="D1541" s="1">
        <v>0.99999355400000001</v>
      </c>
      <c r="E1541" s="1">
        <v>35.405583225999997</v>
      </c>
      <c r="F1541" s="1"/>
      <c r="G1541" s="1"/>
      <c r="H1541" s="1"/>
      <c r="I1541" s="1" t="s">
        <v>2133</v>
      </c>
      <c r="J1541" s="1"/>
      <c r="K1541" s="1" t="s">
        <v>2133</v>
      </c>
    </row>
    <row r="1542" spans="1:11" x14ac:dyDescent="0.3">
      <c r="A1542" s="245">
        <v>330914</v>
      </c>
      <c r="B1542" s="1" t="s">
        <v>834</v>
      </c>
      <c r="C1542" s="1" t="s">
        <v>780</v>
      </c>
      <c r="D1542" s="1">
        <v>0.228777279</v>
      </c>
      <c r="E1542" s="1">
        <v>28.000275082999998</v>
      </c>
      <c r="F1542" s="1">
        <v>3112189</v>
      </c>
      <c r="G1542" s="1">
        <v>778047.25</v>
      </c>
      <c r="H1542" s="1">
        <v>1226.9100000000001</v>
      </c>
      <c r="I1542" s="1">
        <v>634</v>
      </c>
      <c r="J1542" s="1">
        <v>716.34</v>
      </c>
      <c r="K1542" s="1">
        <v>1086</v>
      </c>
    </row>
    <row r="1543" spans="1:11" x14ac:dyDescent="0.3">
      <c r="A1543" s="245">
        <v>330915</v>
      </c>
      <c r="B1543" s="1" t="s">
        <v>835</v>
      </c>
      <c r="C1543" s="1" t="s">
        <v>780</v>
      </c>
      <c r="D1543" s="1">
        <v>0.37514979300000001</v>
      </c>
      <c r="E1543" s="1">
        <v>26.006330300999998</v>
      </c>
      <c r="F1543" s="1">
        <v>1892905</v>
      </c>
      <c r="G1543" s="1">
        <v>473226.25</v>
      </c>
      <c r="H1543" s="1">
        <v>1226.9100000000001</v>
      </c>
      <c r="I1543" s="1">
        <v>385</v>
      </c>
      <c r="J1543" s="1">
        <v>960.64</v>
      </c>
      <c r="K1543" s="1">
        <v>492</v>
      </c>
    </row>
    <row r="1544" spans="1:11" x14ac:dyDescent="0.3">
      <c r="A1544" s="245">
        <v>330916</v>
      </c>
      <c r="B1544" s="1" t="s">
        <v>837</v>
      </c>
      <c r="C1544" s="1" t="s">
        <v>780</v>
      </c>
      <c r="D1544" s="1">
        <v>0.94742350200000003</v>
      </c>
      <c r="E1544" s="1">
        <v>41.697175274999999</v>
      </c>
      <c r="F1544" s="1"/>
      <c r="G1544" s="1"/>
      <c r="H1544" s="1"/>
      <c r="I1544" s="1" t="s">
        <v>2133</v>
      </c>
      <c r="J1544" s="1"/>
      <c r="K1544" s="1" t="s">
        <v>2133</v>
      </c>
    </row>
    <row r="1545" spans="1:11" x14ac:dyDescent="0.3">
      <c r="A1545" s="245">
        <v>330917</v>
      </c>
      <c r="B1545" s="1" t="s">
        <v>838</v>
      </c>
      <c r="C1545" s="1" t="s">
        <v>780</v>
      </c>
      <c r="D1545" s="1">
        <v>0.88057996999999999</v>
      </c>
      <c r="E1545" s="1">
        <v>86.367180454999996</v>
      </c>
      <c r="F1545" s="1"/>
      <c r="G1545" s="1"/>
      <c r="H1545" s="1"/>
      <c r="I1545" s="1" t="s">
        <v>2133</v>
      </c>
      <c r="J1545" s="1"/>
      <c r="K1545" s="1" t="s">
        <v>2133</v>
      </c>
    </row>
    <row r="1546" spans="1:11" x14ac:dyDescent="0.3">
      <c r="A1546" s="245">
        <v>330918</v>
      </c>
      <c r="B1546" s="1" t="s">
        <v>840</v>
      </c>
      <c r="C1546" s="1" t="s">
        <v>780</v>
      </c>
      <c r="D1546" s="1">
        <v>0.37327451499999997</v>
      </c>
      <c r="E1546" s="1">
        <v>9.3472131100000002</v>
      </c>
      <c r="F1546" s="1">
        <v>9992277</v>
      </c>
      <c r="G1546" s="1">
        <v>2498069.25</v>
      </c>
      <c r="H1546" s="1">
        <v>1475.8</v>
      </c>
      <c r="I1546" s="1">
        <v>1692</v>
      </c>
      <c r="J1546" s="1">
        <v>1497.24</v>
      </c>
      <c r="K1546" s="1">
        <v>1668</v>
      </c>
    </row>
    <row r="1547" spans="1:11" x14ac:dyDescent="0.3">
      <c r="A1547" s="245">
        <v>330920</v>
      </c>
      <c r="B1547" s="1" t="s">
        <v>841</v>
      </c>
      <c r="C1547" s="1" t="s">
        <v>780</v>
      </c>
      <c r="D1547" s="1">
        <v>0.85802517499999997</v>
      </c>
      <c r="E1547" s="1">
        <v>12.845355672</v>
      </c>
      <c r="F1547" s="1"/>
      <c r="G1547" s="1"/>
      <c r="H1547" s="1"/>
      <c r="I1547" s="1" t="s">
        <v>2133</v>
      </c>
      <c r="J1547" s="1"/>
      <c r="K1547" s="1" t="s">
        <v>2133</v>
      </c>
    </row>
    <row r="1548" spans="1:11" x14ac:dyDescent="0.3">
      <c r="A1548" s="245">
        <v>330925</v>
      </c>
      <c r="B1548" s="1" t="s">
        <v>842</v>
      </c>
      <c r="C1548" s="1" t="s">
        <v>780</v>
      </c>
      <c r="D1548" s="1">
        <v>0.98429529500000001</v>
      </c>
      <c r="E1548" s="1">
        <v>28.107179802000001</v>
      </c>
      <c r="F1548" s="1"/>
      <c r="G1548" s="1"/>
      <c r="H1548" s="1"/>
      <c r="I1548" s="1" t="s">
        <v>2133</v>
      </c>
      <c r="J1548" s="1"/>
      <c r="K1548" s="1" t="s">
        <v>2133</v>
      </c>
    </row>
    <row r="1549" spans="1:11" x14ac:dyDescent="0.3">
      <c r="A1549" s="245">
        <v>330930</v>
      </c>
      <c r="B1549" s="1" t="s">
        <v>843</v>
      </c>
      <c r="C1549" s="1" t="s">
        <v>780</v>
      </c>
      <c r="D1549" s="1">
        <v>0.62472897900000002</v>
      </c>
      <c r="E1549" s="1">
        <v>11.729720929999999</v>
      </c>
      <c r="F1549" s="1">
        <v>2368072</v>
      </c>
      <c r="G1549" s="1">
        <v>473614.4</v>
      </c>
      <c r="H1549" s="1">
        <v>1162.83</v>
      </c>
      <c r="I1549" s="1">
        <v>407</v>
      </c>
      <c r="J1549" s="1">
        <v>1514.99</v>
      </c>
      <c r="K1549" s="1">
        <v>312</v>
      </c>
    </row>
    <row r="1550" spans="1:11" x14ac:dyDescent="0.3">
      <c r="A1550" s="245">
        <v>330936</v>
      </c>
      <c r="B1550" s="1" t="s">
        <v>844</v>
      </c>
      <c r="C1550" s="1" t="s">
        <v>780</v>
      </c>
      <c r="D1550" s="1">
        <v>0.934302788</v>
      </c>
      <c r="E1550" s="1">
        <v>7.4063757050000003</v>
      </c>
      <c r="F1550" s="1"/>
      <c r="G1550" s="1"/>
      <c r="H1550" s="1"/>
      <c r="I1550" s="1" t="s">
        <v>2133</v>
      </c>
      <c r="J1550" s="1"/>
      <c r="K1550" s="1" t="s">
        <v>2133</v>
      </c>
    </row>
    <row r="1551" spans="1:11" x14ac:dyDescent="0.3">
      <c r="A1551" s="245">
        <v>330937</v>
      </c>
      <c r="B1551" s="1" t="s">
        <v>846</v>
      </c>
      <c r="C1551" s="1" t="s">
        <v>780</v>
      </c>
      <c r="D1551" s="1">
        <v>1</v>
      </c>
      <c r="E1551" s="1">
        <v>11.738748395</v>
      </c>
      <c r="F1551" s="1"/>
      <c r="G1551" s="1"/>
      <c r="H1551" s="1"/>
      <c r="I1551" s="1" t="s">
        <v>2133</v>
      </c>
      <c r="J1551" s="1"/>
      <c r="K1551" s="1" t="s">
        <v>2133</v>
      </c>
    </row>
    <row r="1552" spans="1:11" x14ac:dyDescent="0.3">
      <c r="A1552" s="245">
        <v>330938</v>
      </c>
      <c r="B1552" s="1" t="s">
        <v>847</v>
      </c>
      <c r="C1552" s="1" t="s">
        <v>780</v>
      </c>
      <c r="D1552" s="1">
        <v>0.99814237500000003</v>
      </c>
      <c r="E1552" s="1">
        <v>38.569841029000003</v>
      </c>
      <c r="F1552" s="1"/>
      <c r="G1552" s="1"/>
      <c r="H1552" s="1"/>
      <c r="I1552" s="1" t="s">
        <v>2133</v>
      </c>
      <c r="J1552" s="1"/>
      <c r="K1552" s="1" t="s">
        <v>2133</v>
      </c>
    </row>
    <row r="1553" spans="1:11" x14ac:dyDescent="0.3">
      <c r="A1553" s="245">
        <v>330942</v>
      </c>
      <c r="B1553" s="1" t="s">
        <v>849</v>
      </c>
      <c r="C1553" s="1" t="s">
        <v>780</v>
      </c>
      <c r="D1553" s="1">
        <v>1</v>
      </c>
      <c r="E1553" s="1">
        <v>10.316471412</v>
      </c>
      <c r="F1553" s="1"/>
      <c r="G1553" s="1"/>
      <c r="H1553" s="1"/>
      <c r="I1553" s="1" t="s">
        <v>2133</v>
      </c>
      <c r="J1553" s="1"/>
      <c r="K1553" s="1" t="s">
        <v>2133</v>
      </c>
    </row>
    <row r="1554" spans="1:11" x14ac:dyDescent="0.3">
      <c r="A1554" s="245">
        <v>330943</v>
      </c>
      <c r="B1554" s="1" t="s">
        <v>850</v>
      </c>
      <c r="C1554" s="1" t="s">
        <v>780</v>
      </c>
      <c r="D1554" s="1">
        <v>0.52016921699999996</v>
      </c>
      <c r="E1554" s="1">
        <v>25.721437561999998</v>
      </c>
      <c r="F1554" s="1">
        <v>1860623</v>
      </c>
      <c r="G1554" s="1">
        <v>372124.6</v>
      </c>
      <c r="H1554" s="1">
        <v>985.7</v>
      </c>
      <c r="I1554" s="1">
        <v>377</v>
      </c>
      <c r="J1554" s="1">
        <v>1081.97</v>
      </c>
      <c r="K1554" s="1">
        <v>343</v>
      </c>
    </row>
    <row r="1555" spans="1:11" x14ac:dyDescent="0.3">
      <c r="A1555" s="245">
        <v>330945</v>
      </c>
      <c r="B1555" s="1" t="s">
        <v>851</v>
      </c>
      <c r="C1555" s="1" t="s">
        <v>780</v>
      </c>
      <c r="D1555" s="1">
        <v>0.44546512799999999</v>
      </c>
      <c r="E1555" s="1">
        <v>19.828220447</v>
      </c>
      <c r="F1555" s="1">
        <v>1446732</v>
      </c>
      <c r="G1555" s="1">
        <v>289346.40000000002</v>
      </c>
      <c r="H1555" s="1">
        <v>1091.8499999999999</v>
      </c>
      <c r="I1555" s="1">
        <v>265</v>
      </c>
      <c r="J1555" s="1">
        <v>910.84</v>
      </c>
      <c r="K1555" s="1">
        <v>317</v>
      </c>
    </row>
    <row r="1556" spans="1:11" x14ac:dyDescent="0.3">
      <c r="A1556" s="245">
        <v>330946</v>
      </c>
      <c r="B1556" s="1" t="s">
        <v>853</v>
      </c>
      <c r="C1556" s="1" t="s">
        <v>780</v>
      </c>
      <c r="D1556" s="1">
        <v>0</v>
      </c>
      <c r="E1556" s="1">
        <v>24.455511816000001</v>
      </c>
      <c r="F1556" s="1">
        <v>844053</v>
      </c>
      <c r="G1556" s="1">
        <v>295418.55</v>
      </c>
      <c r="H1556" s="1">
        <v>1082.5899999999999</v>
      </c>
      <c r="I1556" s="1">
        <v>272</v>
      </c>
      <c r="J1556" s="1">
        <v>1576.76</v>
      </c>
      <c r="K1556" s="1">
        <v>187</v>
      </c>
    </row>
    <row r="1557" spans="1:11" x14ac:dyDescent="0.3">
      <c r="A1557" s="245">
        <v>330949</v>
      </c>
      <c r="B1557" s="1" t="s">
        <v>855</v>
      </c>
      <c r="C1557" s="1" t="s">
        <v>780</v>
      </c>
      <c r="D1557" s="1">
        <v>0.94917786500000001</v>
      </c>
      <c r="E1557" s="1">
        <v>29.912567012</v>
      </c>
      <c r="F1557" s="1"/>
      <c r="G1557" s="1"/>
      <c r="H1557" s="1"/>
      <c r="I1557" s="1" t="s">
        <v>2133</v>
      </c>
      <c r="J1557" s="1"/>
      <c r="K1557" s="1" t="s">
        <v>2133</v>
      </c>
    </row>
    <row r="1558" spans="1:11" x14ac:dyDescent="0.3">
      <c r="A1558" s="245">
        <v>330951</v>
      </c>
      <c r="B1558" s="1" t="s">
        <v>218</v>
      </c>
      <c r="C1558" s="1" t="s">
        <v>780</v>
      </c>
      <c r="D1558" s="1">
        <v>6.9726702000000002E-2</v>
      </c>
      <c r="E1558" s="1">
        <v>55.557512877999997</v>
      </c>
      <c r="F1558" s="1">
        <v>1627886</v>
      </c>
      <c r="G1558" s="1">
        <v>569760.1</v>
      </c>
      <c r="H1558" s="1">
        <v>1226.9100000000001</v>
      </c>
      <c r="I1558" s="1">
        <v>464</v>
      </c>
      <c r="J1558" s="1">
        <v>605.38</v>
      </c>
      <c r="K1558" s="1">
        <v>941</v>
      </c>
    </row>
    <row r="1559" spans="1:11" x14ac:dyDescent="0.3">
      <c r="A1559" s="245">
        <v>330952</v>
      </c>
      <c r="B1559" s="1" t="s">
        <v>856</v>
      </c>
      <c r="C1559" s="1" t="s">
        <v>780</v>
      </c>
      <c r="D1559" s="1">
        <v>0.77564963200000003</v>
      </c>
      <c r="E1559" s="1">
        <v>89.339315146000004</v>
      </c>
      <c r="F1559" s="1">
        <v>3879333</v>
      </c>
      <c r="G1559" s="1">
        <v>775866.6</v>
      </c>
      <c r="H1559" s="1">
        <v>985.7</v>
      </c>
      <c r="I1559" s="1">
        <v>787</v>
      </c>
      <c r="J1559" s="1">
        <v>1138.5999999999999</v>
      </c>
      <c r="K1559" s="1">
        <v>681</v>
      </c>
    </row>
    <row r="1560" spans="1:11" x14ac:dyDescent="0.3">
      <c r="A1560" s="245">
        <v>330953</v>
      </c>
      <c r="B1560" s="1" t="s">
        <v>858</v>
      </c>
      <c r="C1560" s="1" t="s">
        <v>780</v>
      </c>
      <c r="D1560" s="1">
        <v>0.28791478599999998</v>
      </c>
      <c r="E1560" s="1">
        <v>25.675630689999998</v>
      </c>
      <c r="F1560" s="1">
        <v>2209831</v>
      </c>
      <c r="G1560" s="1">
        <v>552457.75</v>
      </c>
      <c r="H1560" s="1">
        <v>1226.9100000000001</v>
      </c>
      <c r="I1560" s="1">
        <v>450</v>
      </c>
      <c r="J1560" s="1">
        <v>980.75</v>
      </c>
      <c r="K1560" s="1">
        <v>563</v>
      </c>
    </row>
    <row r="1561" spans="1:11" x14ac:dyDescent="0.3">
      <c r="A1561" s="245">
        <v>330954</v>
      </c>
      <c r="B1561" s="1" t="s">
        <v>859</v>
      </c>
      <c r="C1561" s="1" t="s">
        <v>780</v>
      </c>
      <c r="D1561" s="1">
        <v>0.26558842300000002</v>
      </c>
      <c r="E1561" s="1">
        <v>26.802528208999998</v>
      </c>
      <c r="F1561" s="1">
        <v>1654924</v>
      </c>
      <c r="G1561" s="1">
        <v>413731</v>
      </c>
      <c r="H1561" s="1">
        <v>1226.9100000000001</v>
      </c>
      <c r="I1561" s="1">
        <v>337</v>
      </c>
      <c r="J1561" s="1">
        <v>957.63</v>
      </c>
      <c r="K1561" s="1">
        <v>432</v>
      </c>
    </row>
    <row r="1562" spans="1:11" x14ac:dyDescent="0.3">
      <c r="A1562" s="245">
        <v>330955</v>
      </c>
      <c r="B1562" s="1" t="s">
        <v>860</v>
      </c>
      <c r="C1562" s="1" t="s">
        <v>780</v>
      </c>
      <c r="D1562" s="1">
        <v>0.82005137299999997</v>
      </c>
      <c r="E1562" s="1">
        <v>103.260393455</v>
      </c>
      <c r="F1562" s="1"/>
      <c r="G1562" s="1"/>
      <c r="H1562" s="1"/>
      <c r="I1562" s="1" t="s">
        <v>2133</v>
      </c>
      <c r="J1562" s="1"/>
      <c r="K1562" s="1" t="s">
        <v>2133</v>
      </c>
    </row>
    <row r="1563" spans="1:11" x14ac:dyDescent="0.3">
      <c r="A1563" s="245">
        <v>330958</v>
      </c>
      <c r="B1563" s="1" t="s">
        <v>861</v>
      </c>
      <c r="C1563" s="1" t="s">
        <v>780</v>
      </c>
      <c r="D1563" s="1">
        <v>0</v>
      </c>
      <c r="E1563" s="1">
        <v>8.7151030679999995</v>
      </c>
      <c r="F1563" s="1">
        <v>463275</v>
      </c>
      <c r="G1563" s="1">
        <v>162146.25</v>
      </c>
      <c r="H1563" s="1">
        <v>1527.87</v>
      </c>
      <c r="I1563" s="1">
        <v>106</v>
      </c>
      <c r="J1563" s="1">
        <v>1011.41</v>
      </c>
      <c r="K1563" s="1">
        <v>160</v>
      </c>
    </row>
    <row r="1564" spans="1:11" x14ac:dyDescent="0.3">
      <c r="A1564" s="245">
        <v>330960</v>
      </c>
      <c r="B1564" s="1" t="s">
        <v>863</v>
      </c>
      <c r="C1564" s="1" t="s">
        <v>780</v>
      </c>
      <c r="D1564" s="1">
        <v>1</v>
      </c>
      <c r="E1564" s="1">
        <v>10.626924802</v>
      </c>
      <c r="F1564" s="1"/>
      <c r="G1564" s="1"/>
      <c r="H1564" s="1"/>
      <c r="I1564" s="1" t="s">
        <v>2133</v>
      </c>
      <c r="J1564" s="1"/>
      <c r="K1564" s="1" t="s">
        <v>2133</v>
      </c>
    </row>
    <row r="1565" spans="1:11" x14ac:dyDescent="0.3">
      <c r="A1565" s="245">
        <v>330962</v>
      </c>
      <c r="B1565" s="1" t="s">
        <v>241</v>
      </c>
      <c r="C1565" s="1" t="s">
        <v>780</v>
      </c>
      <c r="D1565" s="1">
        <v>0.17237112199999999</v>
      </c>
      <c r="E1565" s="1">
        <v>11.111507454</v>
      </c>
      <c r="F1565" s="1">
        <v>5905355</v>
      </c>
      <c r="G1565" s="1">
        <v>2066874.25</v>
      </c>
      <c r="H1565" s="1">
        <v>1091.8499999999999</v>
      </c>
      <c r="I1565" s="1">
        <v>1893</v>
      </c>
      <c r="J1565" s="1">
        <v>1228.53</v>
      </c>
      <c r="K1565" s="1">
        <v>1682</v>
      </c>
    </row>
    <row r="1566" spans="1:11" x14ac:dyDescent="0.3">
      <c r="A1566" s="245">
        <v>330963</v>
      </c>
      <c r="B1566" s="1" t="s">
        <v>865</v>
      </c>
      <c r="C1566" s="1" t="s">
        <v>780</v>
      </c>
      <c r="D1566" s="1">
        <v>0.60077327000000003</v>
      </c>
      <c r="E1566" s="1">
        <v>23.761921855000001</v>
      </c>
      <c r="F1566" s="1">
        <v>5116342</v>
      </c>
      <c r="G1566" s="1">
        <v>1023268.4</v>
      </c>
      <c r="H1566" s="1">
        <v>1162.83</v>
      </c>
      <c r="I1566" s="1">
        <v>879</v>
      </c>
      <c r="J1566" s="1">
        <v>1445.73</v>
      </c>
      <c r="K1566" s="1">
        <v>707</v>
      </c>
    </row>
    <row r="1567" spans="1:11" x14ac:dyDescent="0.3">
      <c r="A1567" s="245">
        <v>330966</v>
      </c>
      <c r="B1567" s="1" t="s">
        <v>867</v>
      </c>
      <c r="C1567" s="1" t="s">
        <v>780</v>
      </c>
      <c r="D1567" s="1">
        <v>0.99831504100000001</v>
      </c>
      <c r="E1567" s="1">
        <v>13.370962265999999</v>
      </c>
      <c r="F1567" s="1"/>
      <c r="G1567" s="1"/>
      <c r="H1567" s="1"/>
      <c r="I1567" s="1" t="s">
        <v>2133</v>
      </c>
      <c r="J1567" s="1"/>
      <c r="K1567" s="1" t="s">
        <v>2133</v>
      </c>
    </row>
    <row r="1568" spans="1:11" x14ac:dyDescent="0.3">
      <c r="A1568" s="245">
        <v>330968</v>
      </c>
      <c r="B1568" s="1" t="s">
        <v>868</v>
      </c>
      <c r="C1568" s="1" t="s">
        <v>780</v>
      </c>
      <c r="D1568" s="1">
        <v>0.90408694999999994</v>
      </c>
      <c r="E1568" s="1">
        <v>98.918252198999994</v>
      </c>
      <c r="F1568" s="1"/>
      <c r="G1568" s="1"/>
      <c r="H1568" s="1"/>
      <c r="I1568" s="1" t="s">
        <v>2133</v>
      </c>
      <c r="J1568" s="1"/>
      <c r="K1568" s="1" t="s">
        <v>2133</v>
      </c>
    </row>
    <row r="1569" spans="1:11" x14ac:dyDescent="0.3">
      <c r="A1569" s="245">
        <v>330971</v>
      </c>
      <c r="B1569" s="1" t="s">
        <v>870</v>
      </c>
      <c r="C1569" s="1" t="s">
        <v>780</v>
      </c>
      <c r="D1569" s="1">
        <v>0.99924349099999998</v>
      </c>
      <c r="E1569" s="1">
        <v>12.28813442</v>
      </c>
      <c r="F1569" s="1"/>
      <c r="G1569" s="1"/>
      <c r="H1569" s="1"/>
      <c r="I1569" s="1" t="s">
        <v>2133</v>
      </c>
      <c r="J1569" s="1"/>
      <c r="K1569" s="1" t="s">
        <v>2133</v>
      </c>
    </row>
    <row r="1570" spans="1:11" x14ac:dyDescent="0.3">
      <c r="A1570" s="245">
        <v>330973</v>
      </c>
      <c r="B1570" s="1" t="s">
        <v>872</v>
      </c>
      <c r="C1570" s="1" t="s">
        <v>780</v>
      </c>
      <c r="D1570" s="1">
        <v>2.3874200000000001E-4</v>
      </c>
      <c r="E1570" s="1">
        <v>12.080670612</v>
      </c>
      <c r="F1570" s="1">
        <v>2770491</v>
      </c>
      <c r="G1570" s="1">
        <v>969671.85</v>
      </c>
      <c r="H1570" s="1">
        <v>1091.8499999999999</v>
      </c>
      <c r="I1570" s="1">
        <v>888</v>
      </c>
      <c r="J1570" s="1">
        <v>994.09</v>
      </c>
      <c r="K1570" s="1">
        <v>975</v>
      </c>
    </row>
    <row r="1571" spans="1:11" x14ac:dyDescent="0.3">
      <c r="A1571" s="245">
        <v>330974</v>
      </c>
      <c r="B1571" s="1" t="s">
        <v>874</v>
      </c>
      <c r="C1571" s="1" t="s">
        <v>780</v>
      </c>
      <c r="D1571" s="1">
        <v>0.93859313799999999</v>
      </c>
      <c r="E1571" s="1">
        <v>65.306317793000005</v>
      </c>
      <c r="F1571" s="1"/>
      <c r="G1571" s="1"/>
      <c r="H1571" s="1"/>
      <c r="I1571" s="1" t="s">
        <v>2133</v>
      </c>
      <c r="J1571" s="1"/>
      <c r="K1571" s="1" t="s">
        <v>2133</v>
      </c>
    </row>
    <row r="1572" spans="1:11" x14ac:dyDescent="0.3">
      <c r="A1572" s="245">
        <v>340976</v>
      </c>
      <c r="B1572" s="1" t="s">
        <v>877</v>
      </c>
      <c r="C1572" s="1" t="s">
        <v>875</v>
      </c>
      <c r="D1572" s="1">
        <v>0.66187075799999995</v>
      </c>
      <c r="E1572" s="1">
        <v>6.0895149770000003</v>
      </c>
      <c r="F1572" s="1">
        <v>7746675</v>
      </c>
      <c r="G1572" s="1">
        <v>1549335</v>
      </c>
      <c r="H1572" s="1">
        <v>1320.37</v>
      </c>
      <c r="I1572" s="1">
        <v>1173</v>
      </c>
      <c r="J1572" s="1">
        <v>2291.69</v>
      </c>
      <c r="K1572" s="1">
        <v>676</v>
      </c>
    </row>
    <row r="1573" spans="1:11" x14ac:dyDescent="0.3">
      <c r="A1573" s="245">
        <v>340978</v>
      </c>
      <c r="B1573" s="1" t="s">
        <v>879</v>
      </c>
      <c r="C1573" s="1" t="s">
        <v>875</v>
      </c>
      <c r="D1573" s="1">
        <v>0.65552842499999997</v>
      </c>
      <c r="E1573" s="1">
        <v>11.434485592</v>
      </c>
      <c r="F1573" s="1">
        <v>1968430</v>
      </c>
      <c r="G1573" s="1">
        <v>393686</v>
      </c>
      <c r="H1573" s="1">
        <v>1162.83</v>
      </c>
      <c r="I1573" s="1">
        <v>338</v>
      </c>
      <c r="J1573" s="1">
        <v>2197.44</v>
      </c>
      <c r="K1573" s="1">
        <v>179</v>
      </c>
    </row>
    <row r="1574" spans="1:11" x14ac:dyDescent="0.3">
      <c r="A1574" s="245">
        <v>340983</v>
      </c>
      <c r="B1574" s="1" t="s">
        <v>881</v>
      </c>
      <c r="C1574" s="1" t="s">
        <v>875</v>
      </c>
      <c r="D1574" s="1">
        <v>0.99006305400000005</v>
      </c>
      <c r="E1574" s="1">
        <v>14.905143338</v>
      </c>
      <c r="F1574" s="1"/>
      <c r="G1574" s="1"/>
      <c r="H1574" s="1"/>
      <c r="I1574" s="1" t="s">
        <v>2133</v>
      </c>
      <c r="J1574" s="1"/>
      <c r="K1574" s="1" t="s">
        <v>2133</v>
      </c>
    </row>
    <row r="1575" spans="1:11" x14ac:dyDescent="0.3">
      <c r="A1575" s="245">
        <v>340984</v>
      </c>
      <c r="B1575" s="1" t="s">
        <v>883</v>
      </c>
      <c r="C1575" s="1" t="s">
        <v>875</v>
      </c>
      <c r="D1575" s="1">
        <v>0.71324026500000004</v>
      </c>
      <c r="E1575" s="1">
        <v>8.0371197859999999</v>
      </c>
      <c r="F1575" s="1">
        <v>2607838</v>
      </c>
      <c r="G1575" s="1">
        <v>521567.6</v>
      </c>
      <c r="H1575" s="1">
        <v>1320.37</v>
      </c>
      <c r="I1575" s="1">
        <v>395</v>
      </c>
      <c r="J1575" s="1">
        <v>2570.96</v>
      </c>
      <c r="K1575" s="1">
        <v>202</v>
      </c>
    </row>
    <row r="1576" spans="1:11" x14ac:dyDescent="0.3">
      <c r="A1576" s="245">
        <v>340990</v>
      </c>
      <c r="B1576" s="1" t="s">
        <v>885</v>
      </c>
      <c r="C1576" s="1" t="s">
        <v>875</v>
      </c>
      <c r="D1576" s="1">
        <v>0</v>
      </c>
      <c r="E1576" s="1">
        <v>6.5374400599999998</v>
      </c>
      <c r="F1576" s="1">
        <v>361110</v>
      </c>
      <c r="G1576" s="1">
        <v>126388.5</v>
      </c>
      <c r="H1576" s="1">
        <v>1527.87</v>
      </c>
      <c r="I1576" s="1">
        <v>82</v>
      </c>
      <c r="J1576" s="1">
        <v>2014.02</v>
      </c>
      <c r="K1576" s="1">
        <v>62</v>
      </c>
    </row>
    <row r="1577" spans="1:11" x14ac:dyDescent="0.3">
      <c r="A1577" s="245">
        <v>340993</v>
      </c>
      <c r="B1577" s="1" t="s">
        <v>887</v>
      </c>
      <c r="C1577" s="1" t="s">
        <v>875</v>
      </c>
      <c r="D1577" s="1">
        <v>0</v>
      </c>
      <c r="E1577" s="1">
        <v>9.3245377470000008</v>
      </c>
      <c r="F1577" s="1">
        <v>437199</v>
      </c>
      <c r="G1577" s="1">
        <v>153019.65</v>
      </c>
      <c r="H1577" s="1">
        <v>1527.87</v>
      </c>
      <c r="I1577" s="1">
        <v>100</v>
      </c>
      <c r="J1577" s="1">
        <v>2452.2399999999998</v>
      </c>
      <c r="K1577" s="1">
        <v>62</v>
      </c>
    </row>
    <row r="1578" spans="1:11" x14ac:dyDescent="0.3">
      <c r="A1578" s="245">
        <v>341003</v>
      </c>
      <c r="B1578" s="1" t="s">
        <v>889</v>
      </c>
      <c r="C1578" s="1" t="s">
        <v>875</v>
      </c>
      <c r="D1578" s="1">
        <v>0.91501247200000002</v>
      </c>
      <c r="E1578" s="1">
        <v>7.3266157879999998</v>
      </c>
      <c r="F1578" s="1"/>
      <c r="G1578" s="1"/>
      <c r="H1578" s="1"/>
      <c r="I1578" s="1" t="s">
        <v>2133</v>
      </c>
      <c r="J1578" s="1"/>
      <c r="K1578" s="1" t="s">
        <v>2133</v>
      </c>
    </row>
    <row r="1579" spans="1:11" x14ac:dyDescent="0.3">
      <c r="A1579" s="245">
        <v>341012</v>
      </c>
      <c r="B1579" s="1" t="s">
        <v>891</v>
      </c>
      <c r="C1579" s="1" t="s">
        <v>875</v>
      </c>
      <c r="D1579" s="1">
        <v>0.82592964899999999</v>
      </c>
      <c r="E1579" s="1">
        <v>12.993927819</v>
      </c>
      <c r="F1579" s="1"/>
      <c r="G1579" s="1"/>
      <c r="H1579" s="1"/>
      <c r="I1579" s="1" t="s">
        <v>2133</v>
      </c>
      <c r="J1579" s="1"/>
      <c r="K1579" s="1" t="s">
        <v>2133</v>
      </c>
    </row>
    <row r="1580" spans="1:11" x14ac:dyDescent="0.3">
      <c r="A1580" s="245">
        <v>341016</v>
      </c>
      <c r="B1580" s="1" t="s">
        <v>893</v>
      </c>
      <c r="C1580" s="1" t="s">
        <v>875</v>
      </c>
      <c r="D1580" s="1">
        <v>0.97512663899999996</v>
      </c>
      <c r="E1580" s="1">
        <v>33.798716325000001</v>
      </c>
      <c r="F1580" s="1"/>
      <c r="G1580" s="1"/>
      <c r="H1580" s="1"/>
      <c r="I1580" s="1" t="s">
        <v>2133</v>
      </c>
      <c r="J1580" s="1"/>
      <c r="K1580" s="1" t="s">
        <v>2133</v>
      </c>
    </row>
    <row r="1581" spans="1:11" x14ac:dyDescent="0.3">
      <c r="A1581" s="245">
        <v>341017</v>
      </c>
      <c r="B1581" s="1" t="s">
        <v>895</v>
      </c>
      <c r="C1581" s="1" t="s">
        <v>875</v>
      </c>
      <c r="D1581" s="1">
        <v>0.85535631300000003</v>
      </c>
      <c r="E1581" s="1">
        <v>25.606145090999998</v>
      </c>
      <c r="F1581" s="1"/>
      <c r="G1581" s="1"/>
      <c r="H1581" s="1"/>
      <c r="I1581" s="1" t="s">
        <v>2133</v>
      </c>
      <c r="J1581" s="1"/>
      <c r="K1581" s="1" t="s">
        <v>2133</v>
      </c>
    </row>
    <row r="1582" spans="1:11" x14ac:dyDescent="0.3">
      <c r="A1582" s="245">
        <v>341020</v>
      </c>
      <c r="B1582" s="1" t="s">
        <v>897</v>
      </c>
      <c r="C1582" s="1" t="s">
        <v>875</v>
      </c>
      <c r="D1582" s="1">
        <v>0.28826392200000001</v>
      </c>
      <c r="E1582" s="1">
        <v>18.888539303000002</v>
      </c>
      <c r="F1582" s="1">
        <v>943426</v>
      </c>
      <c r="G1582" s="1">
        <v>235856.5</v>
      </c>
      <c r="H1582" s="1">
        <v>1091.8499999999999</v>
      </c>
      <c r="I1582" s="1">
        <v>216</v>
      </c>
      <c r="J1582" s="1">
        <v>1324.56</v>
      </c>
      <c r="K1582" s="1">
        <v>178</v>
      </c>
    </row>
    <row r="1583" spans="1:11" x14ac:dyDescent="0.3">
      <c r="A1583" s="245">
        <v>341021</v>
      </c>
      <c r="B1583" s="1" t="s">
        <v>899</v>
      </c>
      <c r="C1583" s="1" t="s">
        <v>875</v>
      </c>
      <c r="D1583" s="1">
        <v>0</v>
      </c>
      <c r="E1583" s="1">
        <v>6.16270849</v>
      </c>
      <c r="F1583" s="1">
        <v>148138</v>
      </c>
      <c r="G1583" s="1">
        <v>51848.3</v>
      </c>
      <c r="H1583" s="1">
        <v>1527.87</v>
      </c>
      <c r="I1583" s="1">
        <v>33</v>
      </c>
      <c r="J1583" s="1">
        <v>2672.74</v>
      </c>
      <c r="K1583" s="1">
        <v>19</v>
      </c>
    </row>
    <row r="1584" spans="1:11" x14ac:dyDescent="0.3">
      <c r="A1584" s="245">
        <v>341023</v>
      </c>
      <c r="B1584" s="1" t="s">
        <v>900</v>
      </c>
      <c r="C1584" s="1" t="s">
        <v>875</v>
      </c>
      <c r="D1584" s="1">
        <v>0.97866069899999997</v>
      </c>
      <c r="E1584" s="1">
        <v>14.557797658</v>
      </c>
      <c r="F1584" s="1"/>
      <c r="G1584" s="1"/>
      <c r="H1584" s="1"/>
      <c r="I1584" s="1" t="s">
        <v>2133</v>
      </c>
      <c r="J1584" s="1"/>
      <c r="K1584" s="1" t="s">
        <v>2133</v>
      </c>
    </row>
    <row r="1585" spans="1:11" x14ac:dyDescent="0.3">
      <c r="A1585" s="245">
        <v>341024</v>
      </c>
      <c r="B1585" s="1" t="s">
        <v>902</v>
      </c>
      <c r="C1585" s="1" t="s">
        <v>875</v>
      </c>
      <c r="D1585" s="1">
        <v>1.9983500000000001E-2</v>
      </c>
      <c r="E1585" s="1">
        <v>5.8839383669999998</v>
      </c>
      <c r="F1585" s="1">
        <v>2341369</v>
      </c>
      <c r="G1585" s="1">
        <v>819479.15</v>
      </c>
      <c r="H1585" s="1">
        <v>1475.8</v>
      </c>
      <c r="I1585" s="1">
        <v>555</v>
      </c>
      <c r="J1585" s="1">
        <v>2588.09</v>
      </c>
      <c r="K1585" s="1">
        <v>316</v>
      </c>
    </row>
    <row r="1586" spans="1:11" x14ac:dyDescent="0.3">
      <c r="A1586" s="245">
        <v>341025</v>
      </c>
      <c r="B1586" s="1" t="s">
        <v>904</v>
      </c>
      <c r="C1586" s="1" t="s">
        <v>875</v>
      </c>
      <c r="D1586" s="1">
        <v>0.90200907299999999</v>
      </c>
      <c r="E1586" s="1">
        <v>8.3857747039999992</v>
      </c>
      <c r="F1586" s="1"/>
      <c r="G1586" s="1"/>
      <c r="H1586" s="1"/>
      <c r="I1586" s="1" t="s">
        <v>2133</v>
      </c>
      <c r="J1586" s="1"/>
      <c r="K1586" s="1" t="s">
        <v>2133</v>
      </c>
    </row>
    <row r="1587" spans="1:11" x14ac:dyDescent="0.3">
      <c r="A1587" s="245">
        <v>341026</v>
      </c>
      <c r="B1587" s="1" t="s">
        <v>906</v>
      </c>
      <c r="C1587" s="1" t="s">
        <v>875</v>
      </c>
      <c r="D1587" s="1">
        <v>0.999043338</v>
      </c>
      <c r="E1587" s="1">
        <v>36.848087186999997</v>
      </c>
      <c r="F1587" s="1"/>
      <c r="G1587" s="1"/>
      <c r="H1587" s="1"/>
      <c r="I1587" s="1" t="s">
        <v>2133</v>
      </c>
      <c r="J1587" s="1"/>
      <c r="K1587" s="1" t="s">
        <v>2133</v>
      </c>
    </row>
    <row r="1588" spans="1:11" x14ac:dyDescent="0.3">
      <c r="A1588" s="245">
        <v>341029</v>
      </c>
      <c r="B1588" s="1" t="s">
        <v>908</v>
      </c>
      <c r="C1588" s="1" t="s">
        <v>875</v>
      </c>
      <c r="D1588" s="1">
        <v>0.94880740399999997</v>
      </c>
      <c r="E1588" s="1">
        <v>9.9765048699999994</v>
      </c>
      <c r="F1588" s="1"/>
      <c r="G1588" s="1"/>
      <c r="H1588" s="1"/>
      <c r="I1588" s="1" t="s">
        <v>2133</v>
      </c>
      <c r="J1588" s="1"/>
      <c r="K1588" s="1" t="s">
        <v>2133</v>
      </c>
    </row>
    <row r="1589" spans="1:11" x14ac:dyDescent="0.3">
      <c r="A1589" s="245">
        <v>341032</v>
      </c>
      <c r="B1589" s="1" t="s">
        <v>910</v>
      </c>
      <c r="C1589" s="1" t="s">
        <v>875</v>
      </c>
      <c r="D1589" s="1">
        <v>0.998813073</v>
      </c>
      <c r="E1589" s="1">
        <v>22.171204241000002</v>
      </c>
      <c r="F1589" s="1"/>
      <c r="G1589" s="1"/>
      <c r="H1589" s="1"/>
      <c r="I1589" s="1" t="s">
        <v>2133</v>
      </c>
      <c r="J1589" s="1"/>
      <c r="K1589" s="1" t="s">
        <v>2133</v>
      </c>
    </row>
    <row r="1590" spans="1:11" x14ac:dyDescent="0.3">
      <c r="A1590" s="245">
        <v>341041</v>
      </c>
      <c r="B1590" s="1" t="s">
        <v>912</v>
      </c>
      <c r="C1590" s="1" t="s">
        <v>875</v>
      </c>
      <c r="D1590" s="1">
        <v>0.94386130099999999</v>
      </c>
      <c r="E1590" s="1">
        <v>8.2278375110000006</v>
      </c>
      <c r="F1590" s="1"/>
      <c r="G1590" s="1"/>
      <c r="H1590" s="1"/>
      <c r="I1590" s="1" t="s">
        <v>2133</v>
      </c>
      <c r="J1590" s="1"/>
      <c r="K1590" s="1" t="s">
        <v>2133</v>
      </c>
    </row>
    <row r="1591" spans="1:11" x14ac:dyDescent="0.3">
      <c r="A1591" s="245">
        <v>341043</v>
      </c>
      <c r="B1591" s="1" t="s">
        <v>914</v>
      </c>
      <c r="C1591" s="1" t="s">
        <v>875</v>
      </c>
      <c r="D1591" s="1">
        <v>0</v>
      </c>
      <c r="E1591" s="1">
        <v>8.3931420509999999</v>
      </c>
      <c r="F1591" s="1">
        <v>2700477</v>
      </c>
      <c r="G1591" s="1">
        <v>945166.95</v>
      </c>
      <c r="H1591" s="1">
        <v>1527.87</v>
      </c>
      <c r="I1591" s="1">
        <v>618</v>
      </c>
      <c r="J1591" s="1">
        <v>3549.69</v>
      </c>
      <c r="K1591" s="1">
        <v>266</v>
      </c>
    </row>
    <row r="1592" spans="1:11" x14ac:dyDescent="0.3">
      <c r="A1592" s="245">
        <v>341045</v>
      </c>
      <c r="B1592" s="1" t="s">
        <v>916</v>
      </c>
      <c r="C1592" s="1" t="s">
        <v>875</v>
      </c>
      <c r="D1592" s="1">
        <v>0</v>
      </c>
      <c r="E1592" s="1">
        <v>11.224441820999999</v>
      </c>
      <c r="F1592" s="1">
        <v>1761414</v>
      </c>
      <c r="G1592" s="1">
        <v>616494.9</v>
      </c>
      <c r="H1592" s="1">
        <v>1684.19</v>
      </c>
      <c r="I1592" s="1">
        <v>366</v>
      </c>
      <c r="J1592" s="1">
        <v>4095.64</v>
      </c>
      <c r="K1592" s="1">
        <v>150</v>
      </c>
    </row>
    <row r="1593" spans="1:11" x14ac:dyDescent="0.3">
      <c r="A1593" s="245">
        <v>341046</v>
      </c>
      <c r="B1593" s="1" t="s">
        <v>918</v>
      </c>
      <c r="C1593" s="1" t="s">
        <v>875</v>
      </c>
      <c r="D1593" s="1">
        <v>0</v>
      </c>
      <c r="E1593" s="1">
        <v>12.253506588</v>
      </c>
      <c r="F1593" s="1">
        <v>224803</v>
      </c>
      <c r="G1593" s="1">
        <v>78681.05</v>
      </c>
      <c r="H1593" s="1">
        <v>1684.19</v>
      </c>
      <c r="I1593" s="1">
        <v>46</v>
      </c>
      <c r="J1593" s="1"/>
      <c r="K1593" s="1" t="s">
        <v>2134</v>
      </c>
    </row>
    <row r="1594" spans="1:11" x14ac:dyDescent="0.3">
      <c r="A1594" s="245">
        <v>341047</v>
      </c>
      <c r="B1594" s="1" t="s">
        <v>920</v>
      </c>
      <c r="C1594" s="1" t="s">
        <v>875</v>
      </c>
      <c r="D1594" s="1">
        <v>0.860416234</v>
      </c>
      <c r="E1594" s="1">
        <v>6.9216721909999999</v>
      </c>
      <c r="F1594" s="1"/>
      <c r="G1594" s="1"/>
      <c r="H1594" s="1"/>
      <c r="I1594" s="1" t="s">
        <v>2133</v>
      </c>
      <c r="J1594" s="1"/>
      <c r="K1594" s="1" t="s">
        <v>2133</v>
      </c>
    </row>
    <row r="1595" spans="1:11" x14ac:dyDescent="0.3">
      <c r="A1595" s="245">
        <v>341048</v>
      </c>
      <c r="B1595" s="1" t="s">
        <v>922</v>
      </c>
      <c r="C1595" s="1" t="s">
        <v>875</v>
      </c>
      <c r="D1595" s="1">
        <v>0.27765651000000002</v>
      </c>
      <c r="E1595" s="1">
        <v>8.7013204119999994</v>
      </c>
      <c r="F1595" s="1">
        <v>561758</v>
      </c>
      <c r="G1595" s="1">
        <v>140439.5</v>
      </c>
      <c r="H1595" s="1">
        <v>1475.8</v>
      </c>
      <c r="I1595" s="1">
        <v>95</v>
      </c>
      <c r="J1595" s="1">
        <v>2422.6</v>
      </c>
      <c r="K1595" s="1">
        <v>57</v>
      </c>
    </row>
    <row r="1596" spans="1:11" x14ac:dyDescent="0.3">
      <c r="A1596" s="245">
        <v>341049</v>
      </c>
      <c r="B1596" s="1" t="s">
        <v>924</v>
      </c>
      <c r="C1596" s="1" t="s">
        <v>875</v>
      </c>
      <c r="D1596" s="1">
        <v>0.99990831199999997</v>
      </c>
      <c r="E1596" s="1">
        <v>46.6361852</v>
      </c>
      <c r="F1596" s="1"/>
      <c r="G1596" s="1"/>
      <c r="H1596" s="1"/>
      <c r="I1596" s="1" t="s">
        <v>2133</v>
      </c>
      <c r="J1596" s="1"/>
      <c r="K1596" s="1" t="s">
        <v>2133</v>
      </c>
    </row>
    <row r="1597" spans="1:11" x14ac:dyDescent="0.3">
      <c r="A1597" s="245">
        <v>341050</v>
      </c>
      <c r="B1597" s="1" t="s">
        <v>926</v>
      </c>
      <c r="C1597" s="1" t="s">
        <v>875</v>
      </c>
      <c r="D1597" s="1">
        <v>0.99999450300000003</v>
      </c>
      <c r="E1597" s="1">
        <v>53.330415889999998</v>
      </c>
      <c r="F1597" s="1"/>
      <c r="G1597" s="1"/>
      <c r="H1597" s="1"/>
      <c r="I1597" s="1" t="s">
        <v>2133</v>
      </c>
      <c r="J1597" s="1"/>
      <c r="K1597" s="1" t="s">
        <v>2133</v>
      </c>
    </row>
    <row r="1598" spans="1:11" x14ac:dyDescent="0.3">
      <c r="A1598" s="245">
        <v>341053</v>
      </c>
      <c r="B1598" s="1" t="s">
        <v>927</v>
      </c>
      <c r="C1598" s="1" t="s">
        <v>875</v>
      </c>
      <c r="D1598" s="1">
        <v>0.99888811399999999</v>
      </c>
      <c r="E1598" s="1">
        <v>64.290703536999999</v>
      </c>
      <c r="F1598" s="1"/>
      <c r="G1598" s="1"/>
      <c r="H1598" s="1"/>
      <c r="I1598" s="1" t="s">
        <v>2133</v>
      </c>
      <c r="J1598" s="1"/>
      <c r="K1598" s="1" t="s">
        <v>2133</v>
      </c>
    </row>
    <row r="1599" spans="1:11" x14ac:dyDescent="0.3">
      <c r="A1599" s="245">
        <v>341054</v>
      </c>
      <c r="B1599" s="1" t="s">
        <v>929</v>
      </c>
      <c r="C1599" s="1" t="s">
        <v>875</v>
      </c>
      <c r="D1599" s="1">
        <v>0.79811416199999996</v>
      </c>
      <c r="E1599" s="1">
        <v>7.7687114849999999</v>
      </c>
      <c r="F1599" s="1">
        <v>4359979</v>
      </c>
      <c r="G1599" s="1">
        <v>871995.8</v>
      </c>
      <c r="H1599" s="1">
        <v>1320.37</v>
      </c>
      <c r="I1599" s="1">
        <v>660</v>
      </c>
      <c r="J1599" s="1">
        <v>2432.89</v>
      </c>
      <c r="K1599" s="1">
        <v>358</v>
      </c>
    </row>
    <row r="1600" spans="1:11" x14ac:dyDescent="0.3">
      <c r="A1600" s="245">
        <v>341058</v>
      </c>
      <c r="B1600" s="1" t="s">
        <v>931</v>
      </c>
      <c r="C1600" s="1" t="s">
        <v>875</v>
      </c>
      <c r="D1600" s="1">
        <v>0.74904069100000004</v>
      </c>
      <c r="E1600" s="1">
        <v>7.557720421</v>
      </c>
      <c r="F1600" s="1">
        <v>899231</v>
      </c>
      <c r="G1600" s="1">
        <v>179846.2</v>
      </c>
      <c r="H1600" s="1">
        <v>1320.37</v>
      </c>
      <c r="I1600" s="1">
        <v>136</v>
      </c>
      <c r="J1600" s="1">
        <v>1622.5</v>
      </c>
      <c r="K1600" s="1">
        <v>110</v>
      </c>
    </row>
    <row r="1601" spans="1:11" x14ac:dyDescent="0.3">
      <c r="A1601" s="245">
        <v>341060</v>
      </c>
      <c r="B1601" s="1" t="s">
        <v>932</v>
      </c>
      <c r="C1601" s="1" t="s">
        <v>875</v>
      </c>
      <c r="D1601" s="1">
        <v>0.99875119000000001</v>
      </c>
      <c r="E1601" s="1">
        <v>18.000261176999999</v>
      </c>
      <c r="F1601" s="1"/>
      <c r="G1601" s="1"/>
      <c r="H1601" s="1"/>
      <c r="I1601" s="1" t="s">
        <v>2133</v>
      </c>
      <c r="J1601" s="1"/>
      <c r="K1601" s="1" t="s">
        <v>2133</v>
      </c>
    </row>
    <row r="1602" spans="1:11" x14ac:dyDescent="0.3">
      <c r="A1602" s="245">
        <v>341062</v>
      </c>
      <c r="B1602" s="1" t="s">
        <v>934</v>
      </c>
      <c r="C1602" s="1" t="s">
        <v>875</v>
      </c>
      <c r="D1602" s="1">
        <v>0.96893573799999999</v>
      </c>
      <c r="E1602" s="1">
        <v>12.194210372000001</v>
      </c>
      <c r="F1602" s="1"/>
      <c r="G1602" s="1"/>
      <c r="H1602" s="1"/>
      <c r="I1602" s="1" t="s">
        <v>2133</v>
      </c>
      <c r="J1602" s="1"/>
      <c r="K1602" s="1" t="s">
        <v>2133</v>
      </c>
    </row>
    <row r="1603" spans="1:11" x14ac:dyDescent="0.3">
      <c r="A1603" s="245">
        <v>341066</v>
      </c>
      <c r="B1603" s="1" t="s">
        <v>936</v>
      </c>
      <c r="C1603" s="1" t="s">
        <v>875</v>
      </c>
      <c r="D1603" s="1">
        <v>0.99929921300000002</v>
      </c>
      <c r="E1603" s="1">
        <v>10.331120487</v>
      </c>
      <c r="F1603" s="1"/>
      <c r="G1603" s="1"/>
      <c r="H1603" s="1"/>
      <c r="I1603" s="1" t="s">
        <v>2133</v>
      </c>
      <c r="J1603" s="1"/>
      <c r="K1603" s="1" t="s">
        <v>2133</v>
      </c>
    </row>
    <row r="1604" spans="1:11" x14ac:dyDescent="0.3">
      <c r="A1604" s="245">
        <v>341075</v>
      </c>
      <c r="B1604" s="1" t="s">
        <v>938</v>
      </c>
      <c r="C1604" s="1" t="s">
        <v>875</v>
      </c>
      <c r="D1604" s="1">
        <v>0.72954002600000001</v>
      </c>
      <c r="E1604" s="1">
        <v>9.6492300130000004</v>
      </c>
      <c r="F1604" s="1">
        <v>500660</v>
      </c>
      <c r="G1604" s="1">
        <v>100132</v>
      </c>
      <c r="H1604" s="1">
        <v>1320.37</v>
      </c>
      <c r="I1604" s="1">
        <v>75</v>
      </c>
      <c r="J1604" s="1">
        <v>2161.3200000000002</v>
      </c>
      <c r="K1604" s="1">
        <v>46</v>
      </c>
    </row>
    <row r="1605" spans="1:11" x14ac:dyDescent="0.3">
      <c r="A1605" s="245">
        <v>341086</v>
      </c>
      <c r="B1605" s="1" t="s">
        <v>940</v>
      </c>
      <c r="C1605" s="1" t="s">
        <v>875</v>
      </c>
      <c r="D1605" s="1">
        <v>0</v>
      </c>
      <c r="E1605" s="1">
        <v>14.427858221999999</v>
      </c>
      <c r="F1605" s="1">
        <v>828243</v>
      </c>
      <c r="G1605" s="1">
        <v>289885.05</v>
      </c>
      <c r="H1605" s="1">
        <v>1684.19</v>
      </c>
      <c r="I1605" s="1">
        <v>172</v>
      </c>
      <c r="J1605" s="1">
        <v>1276.6400000000001</v>
      </c>
      <c r="K1605" s="1">
        <v>227</v>
      </c>
    </row>
    <row r="1606" spans="1:11" x14ac:dyDescent="0.3">
      <c r="A1606" s="245">
        <v>341087</v>
      </c>
      <c r="B1606" s="1" t="s">
        <v>942</v>
      </c>
      <c r="C1606" s="1" t="s">
        <v>875</v>
      </c>
      <c r="D1606" s="1">
        <v>0.91775728899999998</v>
      </c>
      <c r="E1606" s="1">
        <v>16.749546898999998</v>
      </c>
      <c r="F1606" s="1"/>
      <c r="G1606" s="1"/>
      <c r="H1606" s="1"/>
      <c r="I1606" s="1" t="s">
        <v>2133</v>
      </c>
      <c r="J1606" s="1"/>
      <c r="K1606" s="1" t="s">
        <v>2133</v>
      </c>
    </row>
    <row r="1607" spans="1:11" x14ac:dyDescent="0.3">
      <c r="A1607" s="245">
        <v>341088</v>
      </c>
      <c r="B1607" s="1" t="s">
        <v>944</v>
      </c>
      <c r="C1607" s="1" t="s">
        <v>875</v>
      </c>
      <c r="D1607" s="1">
        <v>0.99075698199999995</v>
      </c>
      <c r="E1607" s="1">
        <v>6.8122232150000004</v>
      </c>
      <c r="F1607" s="1"/>
      <c r="G1607" s="1"/>
      <c r="H1607" s="1"/>
      <c r="I1607" s="1" t="s">
        <v>2133</v>
      </c>
      <c r="J1607" s="1"/>
      <c r="K1607" s="1" t="s">
        <v>2133</v>
      </c>
    </row>
    <row r="1608" spans="1:11" x14ac:dyDescent="0.3">
      <c r="A1608" s="245">
        <v>341091</v>
      </c>
      <c r="B1608" s="1" t="s">
        <v>946</v>
      </c>
      <c r="C1608" s="1" t="s">
        <v>875</v>
      </c>
      <c r="D1608" s="1">
        <v>0.99975544100000002</v>
      </c>
      <c r="E1608" s="1">
        <v>9.1396902779999998</v>
      </c>
      <c r="F1608" s="1"/>
      <c r="G1608" s="1"/>
      <c r="H1608" s="1"/>
      <c r="I1608" s="1" t="s">
        <v>2133</v>
      </c>
      <c r="J1608" s="1"/>
      <c r="K1608" s="1" t="s">
        <v>2133</v>
      </c>
    </row>
    <row r="1609" spans="1:11" x14ac:dyDescent="0.3">
      <c r="A1609" s="245">
        <v>341092</v>
      </c>
      <c r="B1609" s="1" t="s">
        <v>948</v>
      </c>
      <c r="C1609" s="1" t="s">
        <v>875</v>
      </c>
      <c r="D1609" s="1">
        <v>0</v>
      </c>
      <c r="E1609" s="1">
        <v>70.565769682999999</v>
      </c>
      <c r="F1609" s="1">
        <v>138770</v>
      </c>
      <c r="G1609" s="1">
        <v>48569.5</v>
      </c>
      <c r="H1609" s="1">
        <v>1082.5899999999999</v>
      </c>
      <c r="I1609" s="1">
        <v>44</v>
      </c>
      <c r="J1609" s="1">
        <v>1735.02</v>
      </c>
      <c r="K1609" s="1">
        <v>27</v>
      </c>
    </row>
    <row r="1610" spans="1:11" x14ac:dyDescent="0.3">
      <c r="A1610" s="245">
        <v>350739</v>
      </c>
      <c r="B1610" s="1" t="s">
        <v>951</v>
      </c>
      <c r="C1610" s="1" t="s">
        <v>949</v>
      </c>
      <c r="D1610" s="1">
        <v>0.90679817900000004</v>
      </c>
      <c r="E1610" s="1">
        <v>5.9794958530000004</v>
      </c>
      <c r="F1610" s="1"/>
      <c r="G1610" s="1"/>
      <c r="H1610" s="1"/>
      <c r="I1610" s="1" t="s">
        <v>2133</v>
      </c>
      <c r="J1610" s="1"/>
      <c r="K1610" s="1" t="s">
        <v>2133</v>
      </c>
    </row>
    <row r="1611" spans="1:11" x14ac:dyDescent="0.3">
      <c r="A1611" s="245">
        <v>351097</v>
      </c>
      <c r="B1611" s="1" t="s">
        <v>953</v>
      </c>
      <c r="C1611" s="1" t="s">
        <v>949</v>
      </c>
      <c r="D1611" s="1">
        <v>0.284215999</v>
      </c>
      <c r="E1611" s="1">
        <v>7.6527446790000004</v>
      </c>
      <c r="F1611" s="1">
        <v>390104</v>
      </c>
      <c r="G1611" s="1">
        <v>97526</v>
      </c>
      <c r="H1611" s="1">
        <v>1475.8</v>
      </c>
      <c r="I1611" s="1">
        <v>66</v>
      </c>
      <c r="J1611" s="1">
        <v>1696.46</v>
      </c>
      <c r="K1611" s="1">
        <v>57</v>
      </c>
    </row>
    <row r="1612" spans="1:11" x14ac:dyDescent="0.3">
      <c r="A1612" s="245">
        <v>351098</v>
      </c>
      <c r="B1612" s="1" t="s">
        <v>617</v>
      </c>
      <c r="C1612" s="1" t="s">
        <v>949</v>
      </c>
      <c r="D1612" s="1">
        <v>0</v>
      </c>
      <c r="E1612" s="1">
        <v>9.3486095670000005</v>
      </c>
      <c r="F1612" s="1">
        <v>477699</v>
      </c>
      <c r="G1612" s="1">
        <v>167194.65</v>
      </c>
      <c r="H1612" s="1">
        <v>1527.87</v>
      </c>
      <c r="I1612" s="1">
        <v>109</v>
      </c>
      <c r="J1612" s="1">
        <v>994.58</v>
      </c>
      <c r="K1612" s="1">
        <v>168</v>
      </c>
    </row>
    <row r="1613" spans="1:11" x14ac:dyDescent="0.3">
      <c r="A1613" s="245">
        <v>351101</v>
      </c>
      <c r="B1613" s="1" t="s">
        <v>956</v>
      </c>
      <c r="C1613" s="1" t="s">
        <v>949</v>
      </c>
      <c r="D1613" s="1">
        <v>0.89050989000000003</v>
      </c>
      <c r="E1613" s="1">
        <v>23.090731437999999</v>
      </c>
      <c r="F1613" s="1"/>
      <c r="G1613" s="1"/>
      <c r="H1613" s="1"/>
      <c r="I1613" s="1" t="s">
        <v>2133</v>
      </c>
      <c r="J1613" s="1"/>
      <c r="K1613" s="1" t="s">
        <v>2133</v>
      </c>
    </row>
    <row r="1614" spans="1:11" x14ac:dyDescent="0.3">
      <c r="A1614" s="245">
        <v>351105</v>
      </c>
      <c r="B1614" s="1" t="s">
        <v>958</v>
      </c>
      <c r="C1614" s="1" t="s">
        <v>949</v>
      </c>
      <c r="D1614" s="1">
        <v>0.85543256499999998</v>
      </c>
      <c r="E1614" s="1">
        <v>3.4847216159999999</v>
      </c>
      <c r="F1614" s="1"/>
      <c r="G1614" s="1"/>
      <c r="H1614" s="1"/>
      <c r="I1614" s="1" t="s">
        <v>2133</v>
      </c>
      <c r="J1614" s="1"/>
      <c r="K1614" s="1" t="s">
        <v>2133</v>
      </c>
    </row>
    <row r="1615" spans="1:11" x14ac:dyDescent="0.3">
      <c r="A1615" s="245">
        <v>351106</v>
      </c>
      <c r="B1615" s="1" t="s">
        <v>960</v>
      </c>
      <c r="C1615" s="1" t="s">
        <v>949</v>
      </c>
      <c r="D1615" s="1">
        <v>0.81931733900000003</v>
      </c>
      <c r="E1615" s="1">
        <v>12.561956194</v>
      </c>
      <c r="F1615" s="1"/>
      <c r="G1615" s="1"/>
      <c r="H1615" s="1"/>
      <c r="I1615" s="1" t="s">
        <v>2133</v>
      </c>
      <c r="J1615" s="1"/>
      <c r="K1615" s="1" t="s">
        <v>2133</v>
      </c>
    </row>
    <row r="1616" spans="1:11" x14ac:dyDescent="0.3">
      <c r="A1616" s="245">
        <v>351107</v>
      </c>
      <c r="B1616" s="1" t="s">
        <v>962</v>
      </c>
      <c r="C1616" s="1" t="s">
        <v>949</v>
      </c>
      <c r="D1616" s="1">
        <v>0.866114049</v>
      </c>
      <c r="E1616" s="1">
        <v>6.292024305</v>
      </c>
      <c r="F1616" s="1"/>
      <c r="G1616" s="1"/>
      <c r="H1616" s="1"/>
      <c r="I1616" s="1" t="s">
        <v>2133</v>
      </c>
      <c r="J1616" s="1"/>
      <c r="K1616" s="1" t="s">
        <v>2133</v>
      </c>
    </row>
    <row r="1617" spans="1:11" x14ac:dyDescent="0.3">
      <c r="A1617" s="245">
        <v>351108</v>
      </c>
      <c r="B1617" s="1" t="s">
        <v>964</v>
      </c>
      <c r="C1617" s="1" t="s">
        <v>949</v>
      </c>
      <c r="D1617" s="1">
        <v>0</v>
      </c>
      <c r="E1617" s="1">
        <v>5.002251073</v>
      </c>
      <c r="F1617" s="1">
        <v>177186</v>
      </c>
      <c r="G1617" s="1">
        <v>62015.1</v>
      </c>
      <c r="H1617" s="1">
        <v>1527.87</v>
      </c>
      <c r="I1617" s="1">
        <v>40</v>
      </c>
      <c r="J1617" s="1">
        <v>1627.31</v>
      </c>
      <c r="K1617" s="1">
        <v>38</v>
      </c>
    </row>
    <row r="1618" spans="1:11" x14ac:dyDescent="0.3">
      <c r="A1618" s="245">
        <v>351110</v>
      </c>
      <c r="B1618" s="1" t="s">
        <v>966</v>
      </c>
      <c r="C1618" s="1" t="s">
        <v>949</v>
      </c>
      <c r="D1618" s="1">
        <v>0.95632723200000003</v>
      </c>
      <c r="E1618" s="1">
        <v>8.532673548</v>
      </c>
      <c r="F1618" s="1"/>
      <c r="G1618" s="1"/>
      <c r="H1618" s="1"/>
      <c r="I1618" s="1" t="s">
        <v>2133</v>
      </c>
      <c r="J1618" s="1"/>
      <c r="K1618" s="1" t="s">
        <v>2133</v>
      </c>
    </row>
    <row r="1619" spans="1:11" x14ac:dyDescent="0.3">
      <c r="A1619" s="245">
        <v>351112</v>
      </c>
      <c r="B1619" s="1" t="s">
        <v>968</v>
      </c>
      <c r="C1619" s="1" t="s">
        <v>949</v>
      </c>
      <c r="D1619" s="1">
        <v>0.67158987999999997</v>
      </c>
      <c r="E1619" s="1">
        <v>5.5322617550000004</v>
      </c>
      <c r="F1619" s="1">
        <v>1332923</v>
      </c>
      <c r="G1619" s="1">
        <v>266584.59999999998</v>
      </c>
      <c r="H1619" s="1">
        <v>1320.37</v>
      </c>
      <c r="I1619" s="1">
        <v>201</v>
      </c>
      <c r="J1619" s="1">
        <v>1505.76</v>
      </c>
      <c r="K1619" s="1">
        <v>177</v>
      </c>
    </row>
    <row r="1620" spans="1:11" x14ac:dyDescent="0.3">
      <c r="A1620" s="245">
        <v>351113</v>
      </c>
      <c r="B1620" s="1" t="s">
        <v>970</v>
      </c>
      <c r="C1620" s="1" t="s">
        <v>949</v>
      </c>
      <c r="D1620" s="1">
        <v>0.98789052600000005</v>
      </c>
      <c r="E1620" s="1">
        <v>15.619204465999999</v>
      </c>
      <c r="F1620" s="1"/>
      <c r="G1620" s="1"/>
      <c r="H1620" s="1"/>
      <c r="I1620" s="1" t="s">
        <v>2133</v>
      </c>
      <c r="J1620" s="1"/>
      <c r="K1620" s="1" t="s">
        <v>2133</v>
      </c>
    </row>
    <row r="1621" spans="1:11" x14ac:dyDescent="0.3">
      <c r="A1621" s="245">
        <v>351114</v>
      </c>
      <c r="B1621" s="1" t="s">
        <v>972</v>
      </c>
      <c r="C1621" s="1" t="s">
        <v>949</v>
      </c>
      <c r="D1621" s="1">
        <v>3.5247300000000002E-2</v>
      </c>
      <c r="E1621" s="1">
        <v>6.0994411160000004</v>
      </c>
      <c r="F1621" s="1">
        <v>422478</v>
      </c>
      <c r="G1621" s="1">
        <v>147867.29999999999</v>
      </c>
      <c r="H1621" s="1">
        <v>1475.8</v>
      </c>
      <c r="I1621" s="1">
        <v>100</v>
      </c>
      <c r="J1621" s="1">
        <v>2782.59</v>
      </c>
      <c r="K1621" s="1">
        <v>53</v>
      </c>
    </row>
    <row r="1622" spans="1:11" x14ac:dyDescent="0.3">
      <c r="A1622" s="245">
        <v>351115</v>
      </c>
      <c r="B1622" s="1" t="s">
        <v>974</v>
      </c>
      <c r="C1622" s="1" t="s">
        <v>949</v>
      </c>
      <c r="D1622" s="1">
        <v>0.416050435</v>
      </c>
      <c r="E1622" s="1">
        <v>10.781287184</v>
      </c>
      <c r="F1622" s="1">
        <v>1699996</v>
      </c>
      <c r="G1622" s="1">
        <v>339999.2</v>
      </c>
      <c r="H1622" s="1">
        <v>1475.8</v>
      </c>
      <c r="I1622" s="1">
        <v>230</v>
      </c>
      <c r="J1622" s="1">
        <v>1387.23</v>
      </c>
      <c r="K1622" s="1">
        <v>245</v>
      </c>
    </row>
    <row r="1623" spans="1:11" x14ac:dyDescent="0.3">
      <c r="A1623" s="245">
        <v>351118</v>
      </c>
      <c r="B1623" s="1" t="s">
        <v>976</v>
      </c>
      <c r="C1623" s="1" t="s">
        <v>949</v>
      </c>
      <c r="D1623" s="1">
        <v>0.96285711799999996</v>
      </c>
      <c r="E1623" s="1">
        <v>10.254310175000001</v>
      </c>
      <c r="F1623" s="1"/>
      <c r="G1623" s="1"/>
      <c r="H1623" s="1"/>
      <c r="I1623" s="1" t="s">
        <v>2133</v>
      </c>
      <c r="J1623" s="1"/>
      <c r="K1623" s="1" t="s">
        <v>2133</v>
      </c>
    </row>
    <row r="1624" spans="1:11" x14ac:dyDescent="0.3">
      <c r="A1624" s="245">
        <v>351119</v>
      </c>
      <c r="B1624" s="1" t="s">
        <v>978</v>
      </c>
      <c r="C1624" s="1" t="s">
        <v>949</v>
      </c>
      <c r="D1624" s="1">
        <v>0.89327014500000002</v>
      </c>
      <c r="E1624" s="1">
        <v>5.1105297390000004</v>
      </c>
      <c r="F1624" s="1"/>
      <c r="G1624" s="1"/>
      <c r="H1624" s="1"/>
      <c r="I1624" s="1" t="s">
        <v>2133</v>
      </c>
      <c r="J1624" s="1"/>
      <c r="K1624" s="1" t="s">
        <v>2133</v>
      </c>
    </row>
    <row r="1625" spans="1:11" x14ac:dyDescent="0.3">
      <c r="A1625" s="245">
        <v>351121</v>
      </c>
      <c r="B1625" s="1" t="s">
        <v>980</v>
      </c>
      <c r="C1625" s="1" t="s">
        <v>949</v>
      </c>
      <c r="D1625" s="1">
        <v>0.54681095099999999</v>
      </c>
      <c r="E1625" s="1">
        <v>7.2595902819999996</v>
      </c>
      <c r="F1625" s="1">
        <v>180789</v>
      </c>
      <c r="G1625" s="1">
        <v>36157.800000000003</v>
      </c>
      <c r="H1625" s="1">
        <v>1320.37</v>
      </c>
      <c r="I1625" s="1">
        <v>27</v>
      </c>
      <c r="J1625" s="1">
        <v>2320.63</v>
      </c>
      <c r="K1625" s="1">
        <v>15</v>
      </c>
    </row>
    <row r="1626" spans="1:11" x14ac:dyDescent="0.3">
      <c r="A1626" s="245">
        <v>351125</v>
      </c>
      <c r="B1626" s="1" t="s">
        <v>981</v>
      </c>
      <c r="C1626" s="1" t="s">
        <v>949</v>
      </c>
      <c r="D1626" s="1">
        <v>0.99193730300000005</v>
      </c>
      <c r="E1626" s="1">
        <v>35.789542251999997</v>
      </c>
      <c r="F1626" s="1"/>
      <c r="G1626" s="1"/>
      <c r="H1626" s="1"/>
      <c r="I1626" s="1" t="s">
        <v>2133</v>
      </c>
      <c r="J1626" s="1"/>
      <c r="K1626" s="1" t="s">
        <v>2133</v>
      </c>
    </row>
    <row r="1627" spans="1:11" x14ac:dyDescent="0.3">
      <c r="A1627" s="245">
        <v>351129</v>
      </c>
      <c r="B1627" s="1" t="s">
        <v>983</v>
      </c>
      <c r="C1627" s="1" t="s">
        <v>949</v>
      </c>
      <c r="D1627" s="1">
        <v>0.99984640199999997</v>
      </c>
      <c r="E1627" s="1">
        <v>7.9649636590000004</v>
      </c>
      <c r="F1627" s="1"/>
      <c r="G1627" s="1"/>
      <c r="H1627" s="1"/>
      <c r="I1627" s="1" t="s">
        <v>2133</v>
      </c>
      <c r="J1627" s="1"/>
      <c r="K1627" s="1" t="s">
        <v>2133</v>
      </c>
    </row>
    <row r="1628" spans="1:11" x14ac:dyDescent="0.3">
      <c r="A1628" s="245">
        <v>351130</v>
      </c>
      <c r="B1628" s="1" t="s">
        <v>985</v>
      </c>
      <c r="C1628" s="1" t="s">
        <v>949</v>
      </c>
      <c r="D1628" s="1">
        <v>0.95574322899999997</v>
      </c>
      <c r="E1628" s="1">
        <v>9.0037231979999994</v>
      </c>
      <c r="F1628" s="1"/>
      <c r="G1628" s="1"/>
      <c r="H1628" s="1"/>
      <c r="I1628" s="1" t="s">
        <v>2133</v>
      </c>
      <c r="J1628" s="1"/>
      <c r="K1628" s="1" t="s">
        <v>2133</v>
      </c>
    </row>
    <row r="1629" spans="1:11" x14ac:dyDescent="0.3">
      <c r="A1629" s="245">
        <v>351132</v>
      </c>
      <c r="B1629" s="1" t="s">
        <v>987</v>
      </c>
      <c r="C1629" s="1" t="s">
        <v>949</v>
      </c>
      <c r="D1629" s="1">
        <v>0.99999559100000002</v>
      </c>
      <c r="E1629" s="1">
        <v>57.634372194000001</v>
      </c>
      <c r="F1629" s="1"/>
      <c r="G1629" s="1"/>
      <c r="H1629" s="1"/>
      <c r="I1629" s="1" t="s">
        <v>2133</v>
      </c>
      <c r="J1629" s="1"/>
      <c r="K1629" s="1" t="s">
        <v>2133</v>
      </c>
    </row>
    <row r="1630" spans="1:11" x14ac:dyDescent="0.3">
      <c r="A1630" s="245">
        <v>351133</v>
      </c>
      <c r="B1630" s="1" t="s">
        <v>989</v>
      </c>
      <c r="C1630" s="1" t="s">
        <v>949</v>
      </c>
      <c r="D1630" s="1">
        <v>0.85346081699999998</v>
      </c>
      <c r="E1630" s="1">
        <v>5.2792885939999996</v>
      </c>
      <c r="F1630" s="1"/>
      <c r="G1630" s="1"/>
      <c r="H1630" s="1"/>
      <c r="I1630" s="1" t="s">
        <v>2133</v>
      </c>
      <c r="J1630" s="1"/>
      <c r="K1630" s="1" t="s">
        <v>2133</v>
      </c>
    </row>
    <row r="1631" spans="1:11" x14ac:dyDescent="0.3">
      <c r="A1631" s="245">
        <v>351134</v>
      </c>
      <c r="B1631" s="1" t="s">
        <v>991</v>
      </c>
      <c r="C1631" s="1" t="s">
        <v>949</v>
      </c>
      <c r="D1631" s="1">
        <v>0.94797108600000002</v>
      </c>
      <c r="E1631" s="1">
        <v>9.912448522</v>
      </c>
      <c r="F1631" s="1"/>
      <c r="G1631" s="1"/>
      <c r="H1631" s="1"/>
      <c r="I1631" s="1" t="s">
        <v>2133</v>
      </c>
      <c r="J1631" s="1"/>
      <c r="K1631" s="1" t="s">
        <v>2133</v>
      </c>
    </row>
    <row r="1632" spans="1:11" x14ac:dyDescent="0.3">
      <c r="A1632" s="245">
        <v>351136</v>
      </c>
      <c r="B1632" s="1" t="s">
        <v>993</v>
      </c>
      <c r="C1632" s="1" t="s">
        <v>949</v>
      </c>
      <c r="D1632" s="1">
        <v>0.725080591</v>
      </c>
      <c r="E1632" s="1">
        <v>8.8572655240000007</v>
      </c>
      <c r="F1632" s="1">
        <v>515444</v>
      </c>
      <c r="G1632" s="1">
        <v>103088.8</v>
      </c>
      <c r="H1632" s="1">
        <v>1320.37</v>
      </c>
      <c r="I1632" s="1">
        <v>78</v>
      </c>
      <c r="J1632" s="1">
        <v>2680.95</v>
      </c>
      <c r="K1632" s="1">
        <v>38</v>
      </c>
    </row>
    <row r="1633" spans="1:11" x14ac:dyDescent="0.3">
      <c r="A1633" s="245">
        <v>351137</v>
      </c>
      <c r="B1633" s="1" t="s">
        <v>995</v>
      </c>
      <c r="C1633" s="1" t="s">
        <v>949</v>
      </c>
      <c r="D1633" s="1">
        <v>0</v>
      </c>
      <c r="E1633" s="1">
        <v>3.533617617</v>
      </c>
      <c r="F1633" s="1">
        <v>731181</v>
      </c>
      <c r="G1633" s="1">
        <v>255913.35</v>
      </c>
      <c r="H1633" s="1">
        <v>2061.4299999999998</v>
      </c>
      <c r="I1633" s="1">
        <v>124</v>
      </c>
      <c r="J1633" s="1">
        <v>3214.28</v>
      </c>
      <c r="K1633" s="1">
        <v>79</v>
      </c>
    </row>
    <row r="1634" spans="1:11" x14ac:dyDescent="0.3">
      <c r="A1634" s="245">
        <v>351139</v>
      </c>
      <c r="B1634" s="1" t="s">
        <v>997</v>
      </c>
      <c r="C1634" s="1" t="s">
        <v>949</v>
      </c>
      <c r="D1634" s="1">
        <v>0.92390424999999998</v>
      </c>
      <c r="E1634" s="1">
        <v>7.2406079920000002</v>
      </c>
      <c r="F1634" s="1"/>
      <c r="G1634" s="1"/>
      <c r="H1634" s="1"/>
      <c r="I1634" s="1" t="s">
        <v>2133</v>
      </c>
      <c r="J1634" s="1"/>
      <c r="K1634" s="1" t="s">
        <v>2133</v>
      </c>
    </row>
    <row r="1635" spans="1:11" x14ac:dyDescent="0.3">
      <c r="A1635" s="245">
        <v>351141</v>
      </c>
      <c r="B1635" s="1" t="s">
        <v>999</v>
      </c>
      <c r="C1635" s="1" t="s">
        <v>949</v>
      </c>
      <c r="D1635" s="1">
        <v>0.97010492299999995</v>
      </c>
      <c r="E1635" s="1">
        <v>8.2299335770000006</v>
      </c>
      <c r="F1635" s="1"/>
      <c r="G1635" s="1"/>
      <c r="H1635" s="1"/>
      <c r="I1635" s="1" t="s">
        <v>2133</v>
      </c>
      <c r="J1635" s="1"/>
      <c r="K1635" s="1" t="s">
        <v>2133</v>
      </c>
    </row>
    <row r="1636" spans="1:11" x14ac:dyDescent="0.3">
      <c r="A1636" s="245">
        <v>351146</v>
      </c>
      <c r="B1636" s="1" t="s">
        <v>1001</v>
      </c>
      <c r="C1636" s="1" t="s">
        <v>949</v>
      </c>
      <c r="D1636" s="1">
        <v>0.89280195900000003</v>
      </c>
      <c r="E1636" s="1">
        <v>3.704608173</v>
      </c>
      <c r="F1636" s="1"/>
      <c r="G1636" s="1"/>
      <c r="H1636" s="1"/>
      <c r="I1636" s="1" t="s">
        <v>2133</v>
      </c>
      <c r="J1636" s="1"/>
      <c r="K1636" s="1" t="s">
        <v>2133</v>
      </c>
    </row>
    <row r="1637" spans="1:11" x14ac:dyDescent="0.3">
      <c r="A1637" s="245">
        <v>351147</v>
      </c>
      <c r="B1637" s="1" t="s">
        <v>1003</v>
      </c>
      <c r="C1637" s="1" t="s">
        <v>949</v>
      </c>
      <c r="D1637" s="1">
        <v>0.966783646</v>
      </c>
      <c r="E1637" s="1">
        <v>12.698208117</v>
      </c>
      <c r="F1637" s="1"/>
      <c r="G1637" s="1"/>
      <c r="H1637" s="1"/>
      <c r="I1637" s="1" t="s">
        <v>2133</v>
      </c>
      <c r="J1637" s="1"/>
      <c r="K1637" s="1" t="s">
        <v>2133</v>
      </c>
    </row>
    <row r="1638" spans="1:11" x14ac:dyDescent="0.3">
      <c r="A1638" s="245">
        <v>351149</v>
      </c>
      <c r="B1638" s="1" t="s">
        <v>1005</v>
      </c>
      <c r="C1638" s="1" t="s">
        <v>949</v>
      </c>
      <c r="D1638" s="1">
        <v>0.81276264300000001</v>
      </c>
      <c r="E1638" s="1">
        <v>5.7372852559999998</v>
      </c>
      <c r="F1638" s="1"/>
      <c r="G1638" s="1"/>
      <c r="H1638" s="1"/>
      <c r="I1638" s="1" t="s">
        <v>2133</v>
      </c>
      <c r="J1638" s="1"/>
      <c r="K1638" s="1" t="s">
        <v>2133</v>
      </c>
    </row>
    <row r="1639" spans="1:11" x14ac:dyDescent="0.3">
      <c r="A1639" s="245">
        <v>351150</v>
      </c>
      <c r="B1639" s="1" t="s">
        <v>1006</v>
      </c>
      <c r="C1639" s="1" t="s">
        <v>949</v>
      </c>
      <c r="D1639" s="1">
        <v>0.25039076999999998</v>
      </c>
      <c r="E1639" s="1">
        <v>9.1361186869999997</v>
      </c>
      <c r="F1639" s="1">
        <v>481881</v>
      </c>
      <c r="G1639" s="1">
        <v>120470.25</v>
      </c>
      <c r="H1639" s="1">
        <v>1475.8</v>
      </c>
      <c r="I1639" s="1">
        <v>81</v>
      </c>
      <c r="J1639" s="1">
        <v>1456.42</v>
      </c>
      <c r="K1639" s="1">
        <v>82</v>
      </c>
    </row>
    <row r="1640" spans="1:11" x14ac:dyDescent="0.3">
      <c r="A1640" s="245">
        <v>351152</v>
      </c>
      <c r="B1640" s="1" t="s">
        <v>1008</v>
      </c>
      <c r="C1640" s="1" t="s">
        <v>949</v>
      </c>
      <c r="D1640" s="1">
        <v>0.89108757699999996</v>
      </c>
      <c r="E1640" s="1">
        <v>8.7267981110000008</v>
      </c>
      <c r="F1640" s="1"/>
      <c r="G1640" s="1"/>
      <c r="H1640" s="1"/>
      <c r="I1640" s="1" t="s">
        <v>2133</v>
      </c>
      <c r="J1640" s="1"/>
      <c r="K1640" s="1" t="s">
        <v>2133</v>
      </c>
    </row>
    <row r="1641" spans="1:11" x14ac:dyDescent="0.3">
      <c r="A1641" s="245">
        <v>351153</v>
      </c>
      <c r="B1641" s="1" t="s">
        <v>1010</v>
      </c>
      <c r="C1641" s="1" t="s">
        <v>949</v>
      </c>
      <c r="D1641" s="1">
        <v>0.971347556</v>
      </c>
      <c r="E1641" s="1">
        <v>13.132342051</v>
      </c>
      <c r="F1641" s="1"/>
      <c r="G1641" s="1"/>
      <c r="H1641" s="1"/>
      <c r="I1641" s="1" t="s">
        <v>2133</v>
      </c>
      <c r="J1641" s="1"/>
      <c r="K1641" s="1" t="s">
        <v>2133</v>
      </c>
    </row>
    <row r="1642" spans="1:11" x14ac:dyDescent="0.3">
      <c r="A1642" s="245">
        <v>351156</v>
      </c>
      <c r="B1642" s="1" t="s">
        <v>1012</v>
      </c>
      <c r="C1642" s="1" t="s">
        <v>949</v>
      </c>
      <c r="D1642" s="1">
        <v>0.94036935899999996</v>
      </c>
      <c r="E1642" s="1">
        <v>7.8930631020000002</v>
      </c>
      <c r="F1642" s="1"/>
      <c r="G1642" s="1"/>
      <c r="H1642" s="1"/>
      <c r="I1642" s="1" t="s">
        <v>2133</v>
      </c>
      <c r="J1642" s="1"/>
      <c r="K1642" s="1" t="s">
        <v>2133</v>
      </c>
    </row>
    <row r="1643" spans="1:11" x14ac:dyDescent="0.3">
      <c r="A1643" s="245">
        <v>351157</v>
      </c>
      <c r="B1643" s="1" t="s">
        <v>1014</v>
      </c>
      <c r="C1643" s="1" t="s">
        <v>949</v>
      </c>
      <c r="D1643" s="1">
        <v>0.96128881099999997</v>
      </c>
      <c r="E1643" s="1">
        <v>6.297518824</v>
      </c>
      <c r="F1643" s="1"/>
      <c r="G1643" s="1"/>
      <c r="H1643" s="1"/>
      <c r="I1643" s="1" t="s">
        <v>2133</v>
      </c>
      <c r="J1643" s="1"/>
      <c r="K1643" s="1" t="s">
        <v>2133</v>
      </c>
    </row>
    <row r="1644" spans="1:11" x14ac:dyDescent="0.3">
      <c r="A1644" s="245">
        <v>351158</v>
      </c>
      <c r="B1644" s="1" t="s">
        <v>1016</v>
      </c>
      <c r="C1644" s="1" t="s">
        <v>949</v>
      </c>
      <c r="D1644" s="1">
        <v>1</v>
      </c>
      <c r="E1644" s="1">
        <v>13.169007599</v>
      </c>
      <c r="F1644" s="1"/>
      <c r="G1644" s="1"/>
      <c r="H1644" s="1"/>
      <c r="I1644" s="1" t="s">
        <v>2133</v>
      </c>
      <c r="J1644" s="1"/>
      <c r="K1644" s="1" t="s">
        <v>2133</v>
      </c>
    </row>
    <row r="1645" spans="1:11" x14ac:dyDescent="0.3">
      <c r="A1645" s="245">
        <v>351160</v>
      </c>
      <c r="B1645" s="1" t="s">
        <v>1018</v>
      </c>
      <c r="C1645" s="1" t="s">
        <v>949</v>
      </c>
      <c r="D1645" s="1">
        <v>0.98937075299999999</v>
      </c>
      <c r="E1645" s="1">
        <v>8.8426497610000006</v>
      </c>
      <c r="F1645" s="1"/>
      <c r="G1645" s="1"/>
      <c r="H1645" s="1"/>
      <c r="I1645" s="1" t="s">
        <v>2133</v>
      </c>
      <c r="J1645" s="1"/>
      <c r="K1645" s="1" t="s">
        <v>2133</v>
      </c>
    </row>
    <row r="1646" spans="1:11" x14ac:dyDescent="0.3">
      <c r="A1646" s="245">
        <v>351162</v>
      </c>
      <c r="B1646" s="1" t="s">
        <v>1020</v>
      </c>
      <c r="C1646" s="1" t="s">
        <v>949</v>
      </c>
      <c r="D1646" s="1">
        <v>0.95767502299999996</v>
      </c>
      <c r="E1646" s="1">
        <v>8.4540789529999998</v>
      </c>
      <c r="F1646" s="1"/>
      <c r="G1646" s="1"/>
      <c r="H1646" s="1"/>
      <c r="I1646" s="1" t="s">
        <v>2133</v>
      </c>
      <c r="J1646" s="1"/>
      <c r="K1646" s="1" t="s">
        <v>2133</v>
      </c>
    </row>
    <row r="1647" spans="1:11" x14ac:dyDescent="0.3">
      <c r="A1647" s="245">
        <v>351166</v>
      </c>
      <c r="B1647" s="1" t="s">
        <v>1022</v>
      </c>
      <c r="C1647" s="1" t="s">
        <v>949</v>
      </c>
      <c r="D1647" s="1">
        <v>0.844262603</v>
      </c>
      <c r="E1647" s="1">
        <v>12.216167727</v>
      </c>
      <c r="F1647" s="1"/>
      <c r="G1647" s="1"/>
      <c r="H1647" s="1"/>
      <c r="I1647" s="1" t="s">
        <v>2133</v>
      </c>
      <c r="J1647" s="1"/>
      <c r="K1647" s="1" t="s">
        <v>2133</v>
      </c>
    </row>
    <row r="1648" spans="1:11" x14ac:dyDescent="0.3">
      <c r="A1648" s="245">
        <v>351168</v>
      </c>
      <c r="B1648" s="1" t="s">
        <v>1023</v>
      </c>
      <c r="C1648" s="1" t="s">
        <v>949</v>
      </c>
      <c r="D1648" s="1">
        <v>0.87741586900000001</v>
      </c>
      <c r="E1648" s="1">
        <v>4.734806538</v>
      </c>
      <c r="F1648" s="1"/>
      <c r="G1648" s="1"/>
      <c r="H1648" s="1"/>
      <c r="I1648" s="1" t="s">
        <v>2133</v>
      </c>
      <c r="J1648" s="1"/>
      <c r="K1648" s="1" t="s">
        <v>2133</v>
      </c>
    </row>
    <row r="1649" spans="1:11" x14ac:dyDescent="0.3">
      <c r="A1649" s="245">
        <v>351169</v>
      </c>
      <c r="B1649" s="1" t="s">
        <v>1023</v>
      </c>
      <c r="C1649" s="1" t="s">
        <v>949</v>
      </c>
      <c r="D1649" s="1">
        <v>0.88025999799999999</v>
      </c>
      <c r="E1649" s="1">
        <v>5.4896664099999999</v>
      </c>
      <c r="F1649" s="1"/>
      <c r="G1649" s="1"/>
      <c r="H1649" s="1"/>
      <c r="I1649" s="1" t="s">
        <v>2133</v>
      </c>
      <c r="J1649" s="1"/>
      <c r="K1649" s="1" t="s">
        <v>2133</v>
      </c>
    </row>
    <row r="1650" spans="1:11" x14ac:dyDescent="0.3">
      <c r="A1650" s="245">
        <v>351171</v>
      </c>
      <c r="B1650" s="1" t="s">
        <v>1026</v>
      </c>
      <c r="C1650" s="1" t="s">
        <v>949</v>
      </c>
      <c r="D1650" s="1">
        <v>0</v>
      </c>
      <c r="E1650" s="1">
        <v>16.188359675000001</v>
      </c>
      <c r="F1650" s="1">
        <v>1283422</v>
      </c>
      <c r="G1650" s="1">
        <v>449197.7</v>
      </c>
      <c r="H1650" s="1">
        <v>1684.19</v>
      </c>
      <c r="I1650" s="1">
        <v>266</v>
      </c>
      <c r="J1650" s="1">
        <v>783.96</v>
      </c>
      <c r="K1650" s="1">
        <v>572</v>
      </c>
    </row>
    <row r="1651" spans="1:11" x14ac:dyDescent="0.3">
      <c r="A1651" s="245">
        <v>351172</v>
      </c>
      <c r="B1651" s="1" t="s">
        <v>640</v>
      </c>
      <c r="C1651" s="1" t="s">
        <v>949</v>
      </c>
      <c r="D1651" s="1">
        <v>0.999918902</v>
      </c>
      <c r="E1651" s="1">
        <v>9.6105972180000006</v>
      </c>
      <c r="F1651" s="1"/>
      <c r="G1651" s="1"/>
      <c r="H1651" s="1"/>
      <c r="I1651" s="1" t="s">
        <v>2133</v>
      </c>
      <c r="J1651" s="1"/>
      <c r="K1651" s="1" t="s">
        <v>2133</v>
      </c>
    </row>
    <row r="1652" spans="1:11" x14ac:dyDescent="0.3">
      <c r="A1652" s="245">
        <v>351173</v>
      </c>
      <c r="B1652" s="1" t="s">
        <v>1023</v>
      </c>
      <c r="C1652" s="1" t="s">
        <v>949</v>
      </c>
      <c r="D1652" s="1">
        <v>0.95780997700000003</v>
      </c>
      <c r="E1652" s="1">
        <v>18.194243353000001</v>
      </c>
      <c r="F1652" s="1"/>
      <c r="G1652" s="1"/>
      <c r="H1652" s="1"/>
      <c r="I1652" s="1" t="s">
        <v>2133</v>
      </c>
      <c r="J1652" s="1"/>
      <c r="K1652" s="1" t="s">
        <v>2133</v>
      </c>
    </row>
    <row r="1653" spans="1:11" x14ac:dyDescent="0.3">
      <c r="A1653" s="245">
        <v>351174</v>
      </c>
      <c r="B1653" s="1" t="s">
        <v>640</v>
      </c>
      <c r="C1653" s="1" t="s">
        <v>949</v>
      </c>
      <c r="D1653" s="1">
        <v>0.91066003299999998</v>
      </c>
      <c r="E1653" s="1">
        <v>5.6749490910000002</v>
      </c>
      <c r="F1653" s="1"/>
      <c r="G1653" s="1"/>
      <c r="H1653" s="1"/>
      <c r="I1653" s="1" t="s">
        <v>2133</v>
      </c>
      <c r="J1653" s="1"/>
      <c r="K1653" s="1" t="s">
        <v>2133</v>
      </c>
    </row>
    <row r="1654" spans="1:11" x14ac:dyDescent="0.3">
      <c r="A1654" s="245">
        <v>351175</v>
      </c>
      <c r="B1654" s="1" t="s">
        <v>1031</v>
      </c>
      <c r="C1654" s="1" t="s">
        <v>949</v>
      </c>
      <c r="D1654" s="1">
        <v>1</v>
      </c>
      <c r="E1654" s="1">
        <v>8.1412708550000001</v>
      </c>
      <c r="F1654" s="1"/>
      <c r="G1654" s="1"/>
      <c r="H1654" s="1"/>
      <c r="I1654" s="1" t="s">
        <v>2133</v>
      </c>
      <c r="J1654" s="1"/>
      <c r="K1654" s="1" t="s">
        <v>2133</v>
      </c>
    </row>
    <row r="1655" spans="1:11" x14ac:dyDescent="0.3">
      <c r="A1655" s="245">
        <v>351176</v>
      </c>
      <c r="B1655" s="1" t="s">
        <v>1033</v>
      </c>
      <c r="C1655" s="1" t="s">
        <v>949</v>
      </c>
      <c r="D1655" s="1">
        <v>0</v>
      </c>
      <c r="E1655" s="1">
        <v>7.1964523869999999</v>
      </c>
      <c r="F1655" s="1">
        <v>489485</v>
      </c>
      <c r="G1655" s="1">
        <v>171319.75</v>
      </c>
      <c r="H1655" s="1">
        <v>1527.87</v>
      </c>
      <c r="I1655" s="1">
        <v>112</v>
      </c>
      <c r="J1655" s="1">
        <v>2448.81</v>
      </c>
      <c r="K1655" s="1">
        <v>69</v>
      </c>
    </row>
    <row r="1656" spans="1:11" x14ac:dyDescent="0.3">
      <c r="A1656" s="245">
        <v>351177</v>
      </c>
      <c r="B1656" s="1" t="s">
        <v>1034</v>
      </c>
      <c r="C1656" s="1" t="s">
        <v>949</v>
      </c>
      <c r="D1656" s="1">
        <v>0.99003058200000005</v>
      </c>
      <c r="E1656" s="1">
        <v>6.7918183670000003</v>
      </c>
      <c r="F1656" s="1"/>
      <c r="G1656" s="1"/>
      <c r="H1656" s="1"/>
      <c r="I1656" s="1" t="s">
        <v>2133</v>
      </c>
      <c r="J1656" s="1"/>
      <c r="K1656" s="1" t="s">
        <v>2133</v>
      </c>
    </row>
    <row r="1657" spans="1:11" x14ac:dyDescent="0.3">
      <c r="A1657" s="245">
        <v>351179</v>
      </c>
      <c r="B1657" s="1" t="s">
        <v>1036</v>
      </c>
      <c r="C1657" s="1" t="s">
        <v>949</v>
      </c>
      <c r="D1657" s="1">
        <v>0.81951990100000005</v>
      </c>
      <c r="E1657" s="1">
        <v>5.0887398859999999</v>
      </c>
      <c r="F1657" s="1"/>
      <c r="G1657" s="1"/>
      <c r="H1657" s="1"/>
      <c r="I1657" s="1" t="s">
        <v>2133</v>
      </c>
      <c r="J1657" s="1"/>
      <c r="K1657" s="1" t="s">
        <v>2133</v>
      </c>
    </row>
    <row r="1658" spans="1:11" x14ac:dyDescent="0.3">
      <c r="A1658" s="245">
        <v>351187</v>
      </c>
      <c r="B1658" s="1" t="s">
        <v>1038</v>
      </c>
      <c r="C1658" s="1" t="s">
        <v>949</v>
      </c>
      <c r="D1658" s="1">
        <v>0.87205636099999995</v>
      </c>
      <c r="E1658" s="1">
        <v>10.919372525</v>
      </c>
      <c r="F1658" s="1"/>
      <c r="G1658" s="1"/>
      <c r="H1658" s="1"/>
      <c r="I1658" s="1" t="s">
        <v>2133</v>
      </c>
      <c r="J1658" s="1"/>
      <c r="K1658" s="1" t="s">
        <v>2133</v>
      </c>
    </row>
    <row r="1659" spans="1:11" x14ac:dyDescent="0.3">
      <c r="A1659" s="245">
        <v>351188</v>
      </c>
      <c r="B1659" s="1" t="s">
        <v>1040</v>
      </c>
      <c r="C1659" s="1" t="s">
        <v>949</v>
      </c>
      <c r="D1659" s="1">
        <v>0.95532587700000005</v>
      </c>
      <c r="E1659" s="1">
        <v>6.442675833</v>
      </c>
      <c r="F1659" s="1"/>
      <c r="G1659" s="1"/>
      <c r="H1659" s="1"/>
      <c r="I1659" s="1" t="s">
        <v>2133</v>
      </c>
      <c r="J1659" s="1"/>
      <c r="K1659" s="1" t="s">
        <v>2133</v>
      </c>
    </row>
    <row r="1660" spans="1:11" x14ac:dyDescent="0.3">
      <c r="A1660" s="245">
        <v>351189</v>
      </c>
      <c r="B1660" s="1" t="s">
        <v>1042</v>
      </c>
      <c r="C1660" s="1" t="s">
        <v>949</v>
      </c>
      <c r="D1660" s="1">
        <v>0.91215412299999998</v>
      </c>
      <c r="E1660" s="1">
        <v>6.6717496609999998</v>
      </c>
      <c r="F1660" s="1"/>
      <c r="G1660" s="1"/>
      <c r="H1660" s="1"/>
      <c r="I1660" s="1" t="s">
        <v>2133</v>
      </c>
      <c r="J1660" s="1"/>
      <c r="K1660" s="1" t="s">
        <v>2133</v>
      </c>
    </row>
    <row r="1661" spans="1:11" x14ac:dyDescent="0.3">
      <c r="A1661" s="245">
        <v>351191</v>
      </c>
      <c r="B1661" s="1" t="s">
        <v>1044</v>
      </c>
      <c r="C1661" s="1" t="s">
        <v>949</v>
      </c>
      <c r="D1661" s="1">
        <v>0.96004312300000005</v>
      </c>
      <c r="E1661" s="1">
        <v>9.3526994450000007</v>
      </c>
      <c r="F1661" s="1"/>
      <c r="G1661" s="1"/>
      <c r="H1661" s="1"/>
      <c r="I1661" s="1" t="s">
        <v>2133</v>
      </c>
      <c r="J1661" s="1"/>
      <c r="K1661" s="1" t="s">
        <v>2133</v>
      </c>
    </row>
    <row r="1662" spans="1:11" x14ac:dyDescent="0.3">
      <c r="A1662" s="245">
        <v>351195</v>
      </c>
      <c r="B1662" s="1" t="s">
        <v>1046</v>
      </c>
      <c r="C1662" s="1" t="s">
        <v>949</v>
      </c>
      <c r="D1662" s="1">
        <v>1</v>
      </c>
      <c r="E1662" s="1">
        <v>6.2590250330000003</v>
      </c>
      <c r="F1662" s="1"/>
      <c r="G1662" s="1"/>
      <c r="H1662" s="1"/>
      <c r="I1662" s="1" t="s">
        <v>2133</v>
      </c>
      <c r="J1662" s="1"/>
      <c r="K1662" s="1" t="s">
        <v>2133</v>
      </c>
    </row>
    <row r="1663" spans="1:11" x14ac:dyDescent="0.3">
      <c r="A1663" s="245">
        <v>351199</v>
      </c>
      <c r="B1663" s="1" t="s">
        <v>1048</v>
      </c>
      <c r="C1663" s="1" t="s">
        <v>949</v>
      </c>
      <c r="D1663" s="1">
        <v>0.95352222499999995</v>
      </c>
      <c r="E1663" s="1">
        <v>7.2344637199999999</v>
      </c>
      <c r="F1663" s="1"/>
      <c r="G1663" s="1"/>
      <c r="H1663" s="1"/>
      <c r="I1663" s="1" t="s">
        <v>2133</v>
      </c>
      <c r="J1663" s="1"/>
      <c r="K1663" s="1" t="s">
        <v>2133</v>
      </c>
    </row>
    <row r="1664" spans="1:11" x14ac:dyDescent="0.3">
      <c r="A1664" s="245">
        <v>351202</v>
      </c>
      <c r="B1664" s="1" t="s">
        <v>1050</v>
      </c>
      <c r="C1664" s="1" t="s">
        <v>949</v>
      </c>
      <c r="D1664" s="1">
        <v>0.94341001599999996</v>
      </c>
      <c r="E1664" s="1">
        <v>8.0461702830000004</v>
      </c>
      <c r="F1664" s="1"/>
      <c r="G1664" s="1"/>
      <c r="H1664" s="1"/>
      <c r="I1664" s="1" t="s">
        <v>2133</v>
      </c>
      <c r="J1664" s="1"/>
      <c r="K1664" s="1" t="s">
        <v>2133</v>
      </c>
    </row>
    <row r="1665" spans="1:11" x14ac:dyDescent="0.3">
      <c r="A1665" s="245">
        <v>351203</v>
      </c>
      <c r="B1665" s="1" t="s">
        <v>1052</v>
      </c>
      <c r="C1665" s="1" t="s">
        <v>949</v>
      </c>
      <c r="D1665" s="1">
        <v>0</v>
      </c>
      <c r="E1665" s="1">
        <v>8.0838968110000007</v>
      </c>
      <c r="F1665" s="1">
        <v>619955</v>
      </c>
      <c r="G1665" s="1">
        <v>216984.25</v>
      </c>
      <c r="H1665" s="1">
        <v>1527.87</v>
      </c>
      <c r="I1665" s="1">
        <v>142</v>
      </c>
      <c r="J1665" s="1">
        <v>1286.3699999999999</v>
      </c>
      <c r="K1665" s="1">
        <v>168</v>
      </c>
    </row>
    <row r="1666" spans="1:11" x14ac:dyDescent="0.3">
      <c r="A1666" s="245">
        <v>351205</v>
      </c>
      <c r="B1666" s="1" t="s">
        <v>1054</v>
      </c>
      <c r="C1666" s="1" t="s">
        <v>949</v>
      </c>
      <c r="D1666" s="1">
        <v>0.99324289200000004</v>
      </c>
      <c r="E1666" s="1">
        <v>35.564247469999998</v>
      </c>
      <c r="F1666" s="1"/>
      <c r="G1666" s="1"/>
      <c r="H1666" s="1"/>
      <c r="I1666" s="1" t="s">
        <v>2133</v>
      </c>
      <c r="J1666" s="1"/>
      <c r="K1666" s="1" t="s">
        <v>2133</v>
      </c>
    </row>
    <row r="1667" spans="1:11" x14ac:dyDescent="0.3">
      <c r="A1667" s="245">
        <v>351206</v>
      </c>
      <c r="B1667" s="1" t="s">
        <v>1056</v>
      </c>
      <c r="C1667" s="1" t="s">
        <v>949</v>
      </c>
      <c r="D1667" s="1">
        <v>1.3829899999999999E-2</v>
      </c>
      <c r="E1667" s="1">
        <v>3.7535275870000002</v>
      </c>
      <c r="F1667" s="1">
        <v>1372934</v>
      </c>
      <c r="G1667" s="1">
        <v>480526.9</v>
      </c>
      <c r="H1667" s="1">
        <v>2534.89</v>
      </c>
      <c r="I1667" s="1">
        <v>189</v>
      </c>
      <c r="J1667" s="1">
        <v>2303.1999999999998</v>
      </c>
      <c r="K1667" s="1">
        <v>208</v>
      </c>
    </row>
    <row r="1668" spans="1:11" x14ac:dyDescent="0.3">
      <c r="A1668" s="245">
        <v>351209</v>
      </c>
      <c r="B1668" s="1" t="s">
        <v>1058</v>
      </c>
      <c r="C1668" s="1" t="s">
        <v>949</v>
      </c>
      <c r="D1668" s="1">
        <v>0.96195510900000003</v>
      </c>
      <c r="E1668" s="1">
        <v>13.212876140000001</v>
      </c>
      <c r="F1668" s="1"/>
      <c r="G1668" s="1"/>
      <c r="H1668" s="1"/>
      <c r="I1668" s="1" t="s">
        <v>2133</v>
      </c>
      <c r="J1668" s="1"/>
      <c r="K1668" s="1" t="s">
        <v>2133</v>
      </c>
    </row>
    <row r="1669" spans="1:11" x14ac:dyDescent="0.3">
      <c r="A1669" s="245">
        <v>351212</v>
      </c>
      <c r="B1669" s="1" t="s">
        <v>1060</v>
      </c>
      <c r="C1669" s="1" t="s">
        <v>949</v>
      </c>
      <c r="D1669" s="1">
        <v>0.85728043399999998</v>
      </c>
      <c r="E1669" s="1">
        <v>17.324435653999998</v>
      </c>
      <c r="F1669" s="1"/>
      <c r="G1669" s="1"/>
      <c r="H1669" s="1"/>
      <c r="I1669" s="1" t="s">
        <v>2133</v>
      </c>
      <c r="J1669" s="1"/>
      <c r="K1669" s="1" t="s">
        <v>2133</v>
      </c>
    </row>
    <row r="1670" spans="1:11" x14ac:dyDescent="0.3">
      <c r="A1670" s="245">
        <v>351213</v>
      </c>
      <c r="B1670" s="1" t="s">
        <v>1062</v>
      </c>
      <c r="C1670" s="1" t="s">
        <v>949</v>
      </c>
      <c r="D1670" s="1">
        <v>0.562119908</v>
      </c>
      <c r="E1670" s="1">
        <v>4.3072578220000004</v>
      </c>
      <c r="F1670" s="1">
        <v>662018</v>
      </c>
      <c r="G1670" s="1">
        <v>132403.6</v>
      </c>
      <c r="H1670" s="1">
        <v>1320.37</v>
      </c>
      <c r="I1670" s="1">
        <v>100</v>
      </c>
      <c r="J1670" s="1">
        <v>3346.51</v>
      </c>
      <c r="K1670" s="1">
        <v>39</v>
      </c>
    </row>
    <row r="1671" spans="1:11" x14ac:dyDescent="0.3">
      <c r="A1671" s="245">
        <v>351214</v>
      </c>
      <c r="B1671" s="1" t="s">
        <v>1064</v>
      </c>
      <c r="C1671" s="1" t="s">
        <v>949</v>
      </c>
      <c r="D1671" s="1">
        <v>0.84273896100000001</v>
      </c>
      <c r="E1671" s="1">
        <v>32.007501533000003</v>
      </c>
      <c r="F1671" s="1"/>
      <c r="G1671" s="1"/>
      <c r="H1671" s="1"/>
      <c r="I1671" s="1" t="s">
        <v>2133</v>
      </c>
      <c r="J1671" s="1"/>
      <c r="K1671" s="1" t="s">
        <v>2133</v>
      </c>
    </row>
    <row r="1672" spans="1:11" x14ac:dyDescent="0.3">
      <c r="A1672" s="245">
        <v>351217</v>
      </c>
      <c r="B1672" s="1" t="s">
        <v>1066</v>
      </c>
      <c r="C1672" s="1" t="s">
        <v>949</v>
      </c>
      <c r="D1672" s="1">
        <v>0.93144119400000003</v>
      </c>
      <c r="E1672" s="1">
        <v>7.0964599670000004</v>
      </c>
      <c r="F1672" s="1"/>
      <c r="G1672" s="1"/>
      <c r="H1672" s="1"/>
      <c r="I1672" s="1" t="s">
        <v>2133</v>
      </c>
      <c r="J1672" s="1"/>
      <c r="K1672" s="1" t="s">
        <v>2133</v>
      </c>
    </row>
    <row r="1673" spans="1:11" x14ac:dyDescent="0.3">
      <c r="A1673" s="245">
        <v>351220</v>
      </c>
      <c r="B1673" s="1" t="s">
        <v>1068</v>
      </c>
      <c r="C1673" s="1" t="s">
        <v>949</v>
      </c>
      <c r="D1673" s="1">
        <v>0.981771748</v>
      </c>
      <c r="E1673" s="1">
        <v>10.788543926999999</v>
      </c>
      <c r="F1673" s="1"/>
      <c r="G1673" s="1"/>
      <c r="H1673" s="1"/>
      <c r="I1673" s="1" t="s">
        <v>2133</v>
      </c>
      <c r="J1673" s="1"/>
      <c r="K1673" s="1" t="s">
        <v>2133</v>
      </c>
    </row>
    <row r="1674" spans="1:11" x14ac:dyDescent="0.3">
      <c r="A1674" s="245">
        <v>351222</v>
      </c>
      <c r="B1674" s="1" t="s">
        <v>1069</v>
      </c>
      <c r="C1674" s="1" t="s">
        <v>949</v>
      </c>
      <c r="D1674" s="1">
        <v>0.145226197</v>
      </c>
      <c r="E1674" s="1">
        <v>8.2239914029999994</v>
      </c>
      <c r="F1674" s="1">
        <v>604216</v>
      </c>
      <c r="G1674" s="1">
        <v>211475.6</v>
      </c>
      <c r="H1674" s="1">
        <v>1475.8</v>
      </c>
      <c r="I1674" s="1">
        <v>143</v>
      </c>
      <c r="J1674" s="1">
        <v>1496.72</v>
      </c>
      <c r="K1674" s="1">
        <v>141</v>
      </c>
    </row>
    <row r="1675" spans="1:11" x14ac:dyDescent="0.3">
      <c r="A1675" s="245">
        <v>351225</v>
      </c>
      <c r="B1675" s="1" t="s">
        <v>1071</v>
      </c>
      <c r="C1675" s="1" t="s">
        <v>949</v>
      </c>
      <c r="D1675" s="1">
        <v>0.94257461399999998</v>
      </c>
      <c r="E1675" s="1">
        <v>7.9550365469999997</v>
      </c>
      <c r="F1675" s="1"/>
      <c r="G1675" s="1"/>
      <c r="H1675" s="1"/>
      <c r="I1675" s="1" t="s">
        <v>2133</v>
      </c>
      <c r="J1675" s="1"/>
      <c r="K1675" s="1" t="s">
        <v>2133</v>
      </c>
    </row>
    <row r="1676" spans="1:11" x14ac:dyDescent="0.3">
      <c r="A1676" s="245">
        <v>351228</v>
      </c>
      <c r="B1676" s="1" t="s">
        <v>1073</v>
      </c>
      <c r="C1676" s="1" t="s">
        <v>949</v>
      </c>
      <c r="D1676" s="1">
        <v>0</v>
      </c>
      <c r="E1676" s="1">
        <v>3.363858773</v>
      </c>
      <c r="F1676" s="1">
        <v>361320</v>
      </c>
      <c r="G1676" s="1">
        <v>126462</v>
      </c>
      <c r="H1676" s="1">
        <v>2061.4299999999998</v>
      </c>
      <c r="I1676" s="1">
        <v>61</v>
      </c>
      <c r="J1676" s="1">
        <v>2652.84</v>
      </c>
      <c r="K1676" s="1">
        <v>47</v>
      </c>
    </row>
    <row r="1677" spans="1:11" x14ac:dyDescent="0.3">
      <c r="A1677" s="245">
        <v>351229</v>
      </c>
      <c r="B1677" s="1" t="s">
        <v>1075</v>
      </c>
      <c r="C1677" s="1" t="s">
        <v>949</v>
      </c>
      <c r="D1677" s="1">
        <v>0.96242374600000002</v>
      </c>
      <c r="E1677" s="1">
        <v>7.6100359810000002</v>
      </c>
      <c r="F1677" s="1"/>
      <c r="G1677" s="1"/>
      <c r="H1677" s="1"/>
      <c r="I1677" s="1" t="s">
        <v>2133</v>
      </c>
      <c r="J1677" s="1"/>
      <c r="K1677" s="1" t="s">
        <v>2133</v>
      </c>
    </row>
    <row r="1678" spans="1:11" x14ac:dyDescent="0.3">
      <c r="A1678" s="245">
        <v>351230</v>
      </c>
      <c r="B1678" s="1" t="s">
        <v>1077</v>
      </c>
      <c r="C1678" s="1" t="s">
        <v>949</v>
      </c>
      <c r="D1678" s="1">
        <v>0.60493555700000001</v>
      </c>
      <c r="E1678" s="1">
        <v>11.020289397000001</v>
      </c>
      <c r="F1678" s="1">
        <v>2162210</v>
      </c>
      <c r="G1678" s="1">
        <v>432442</v>
      </c>
      <c r="H1678" s="1">
        <v>1162.83</v>
      </c>
      <c r="I1678" s="1">
        <v>371</v>
      </c>
      <c r="J1678" s="1">
        <v>2534.7199999999998</v>
      </c>
      <c r="K1678" s="1">
        <v>170</v>
      </c>
    </row>
    <row r="1679" spans="1:11" x14ac:dyDescent="0.3">
      <c r="A1679" s="245">
        <v>351232</v>
      </c>
      <c r="B1679" s="1" t="s">
        <v>1079</v>
      </c>
      <c r="C1679" s="1" t="s">
        <v>949</v>
      </c>
      <c r="D1679" s="1">
        <v>0.89397836200000003</v>
      </c>
      <c r="E1679" s="1">
        <v>8.8151901059999993</v>
      </c>
      <c r="F1679" s="1"/>
      <c r="G1679" s="1"/>
      <c r="H1679" s="1"/>
      <c r="I1679" s="1" t="s">
        <v>2133</v>
      </c>
      <c r="J1679" s="1"/>
      <c r="K1679" s="1" t="s">
        <v>2133</v>
      </c>
    </row>
    <row r="1680" spans="1:11" x14ac:dyDescent="0.3">
      <c r="A1680" s="245">
        <v>351235</v>
      </c>
      <c r="B1680" s="1" t="s">
        <v>1080</v>
      </c>
      <c r="C1680" s="1" t="s">
        <v>949</v>
      </c>
      <c r="D1680" s="1">
        <v>0.93592448299999997</v>
      </c>
      <c r="E1680" s="1">
        <v>9.8232182720000001</v>
      </c>
      <c r="F1680" s="1"/>
      <c r="G1680" s="1"/>
      <c r="H1680" s="1"/>
      <c r="I1680" s="1" t="s">
        <v>2133</v>
      </c>
      <c r="J1680" s="1"/>
      <c r="K1680" s="1" t="s">
        <v>2133</v>
      </c>
    </row>
    <row r="1681" spans="1:11" x14ac:dyDescent="0.3">
      <c r="A1681" s="245">
        <v>351237</v>
      </c>
      <c r="B1681" s="1" t="s">
        <v>1082</v>
      </c>
      <c r="C1681" s="1" t="s">
        <v>949</v>
      </c>
      <c r="D1681" s="1">
        <v>0.78703471199999997</v>
      </c>
      <c r="E1681" s="1">
        <v>5.79106041</v>
      </c>
      <c r="F1681" s="1">
        <v>2110696</v>
      </c>
      <c r="G1681" s="1">
        <v>422139.2</v>
      </c>
      <c r="H1681" s="1">
        <v>1320.37</v>
      </c>
      <c r="I1681" s="1">
        <v>319</v>
      </c>
      <c r="J1681" s="1">
        <v>1760.9</v>
      </c>
      <c r="K1681" s="1">
        <v>239</v>
      </c>
    </row>
    <row r="1682" spans="1:11" x14ac:dyDescent="0.3">
      <c r="A1682" s="245">
        <v>351238</v>
      </c>
      <c r="B1682" s="1" t="s">
        <v>1084</v>
      </c>
      <c r="C1682" s="1" t="s">
        <v>949</v>
      </c>
      <c r="D1682" s="1">
        <v>0</v>
      </c>
      <c r="E1682" s="1">
        <v>8.6709352899999992</v>
      </c>
      <c r="F1682" s="1">
        <v>416832</v>
      </c>
      <c r="G1682" s="1">
        <v>145891.20000000001</v>
      </c>
      <c r="H1682" s="1">
        <v>1527.87</v>
      </c>
      <c r="I1682" s="1">
        <v>95</v>
      </c>
      <c r="J1682" s="1">
        <v>1351</v>
      </c>
      <c r="K1682" s="1">
        <v>107</v>
      </c>
    </row>
    <row r="1683" spans="1:11" x14ac:dyDescent="0.3">
      <c r="A1683" s="245">
        <v>351239</v>
      </c>
      <c r="B1683" s="1" t="s">
        <v>1086</v>
      </c>
      <c r="C1683" s="1" t="s">
        <v>949</v>
      </c>
      <c r="D1683" s="1">
        <v>0.79569973199999999</v>
      </c>
      <c r="E1683" s="1">
        <v>4.3101898719999996</v>
      </c>
      <c r="F1683" s="1">
        <v>889712</v>
      </c>
      <c r="G1683" s="1">
        <v>177942.39999999999</v>
      </c>
      <c r="H1683" s="1">
        <v>1320.37</v>
      </c>
      <c r="I1683" s="1">
        <v>134</v>
      </c>
      <c r="J1683" s="1">
        <v>2382.4</v>
      </c>
      <c r="K1683" s="1">
        <v>74</v>
      </c>
    </row>
    <row r="1684" spans="1:11" x14ac:dyDescent="0.3">
      <c r="A1684" s="245">
        <v>351241</v>
      </c>
      <c r="B1684" s="1" t="s">
        <v>1088</v>
      </c>
      <c r="C1684" s="1" t="s">
        <v>949</v>
      </c>
      <c r="D1684" s="1">
        <v>0.85570612999999995</v>
      </c>
      <c r="E1684" s="1">
        <v>9.8941777880000004</v>
      </c>
      <c r="F1684" s="1"/>
      <c r="G1684" s="1"/>
      <c r="H1684" s="1"/>
      <c r="I1684" s="1" t="s">
        <v>2133</v>
      </c>
      <c r="J1684" s="1"/>
      <c r="K1684" s="1" t="s">
        <v>2133</v>
      </c>
    </row>
    <row r="1685" spans="1:11" x14ac:dyDescent="0.3">
      <c r="A1685" s="245">
        <v>351242</v>
      </c>
      <c r="B1685" s="1" t="s">
        <v>1090</v>
      </c>
      <c r="C1685" s="1" t="s">
        <v>949</v>
      </c>
      <c r="D1685" s="1">
        <v>0.95643996099999995</v>
      </c>
      <c r="E1685" s="1">
        <v>7.5025805180000003</v>
      </c>
      <c r="F1685" s="1"/>
      <c r="G1685" s="1"/>
      <c r="H1685" s="1"/>
      <c r="I1685" s="1" t="s">
        <v>2133</v>
      </c>
      <c r="J1685" s="1"/>
      <c r="K1685" s="1" t="s">
        <v>2133</v>
      </c>
    </row>
    <row r="1686" spans="1:11" x14ac:dyDescent="0.3">
      <c r="A1686" s="245">
        <v>351245</v>
      </c>
      <c r="B1686" s="1" t="s">
        <v>1091</v>
      </c>
      <c r="C1686" s="1" t="s">
        <v>949</v>
      </c>
      <c r="D1686" s="1">
        <v>1</v>
      </c>
      <c r="E1686" s="1">
        <v>6.8866434529999996</v>
      </c>
      <c r="F1686" s="1"/>
      <c r="G1686" s="1"/>
      <c r="H1686" s="1"/>
      <c r="I1686" s="1" t="s">
        <v>2133</v>
      </c>
      <c r="J1686" s="1"/>
      <c r="K1686" s="1" t="s">
        <v>2133</v>
      </c>
    </row>
    <row r="1687" spans="1:11" x14ac:dyDescent="0.3">
      <c r="A1687" s="245">
        <v>351246</v>
      </c>
      <c r="B1687" s="1" t="s">
        <v>1093</v>
      </c>
      <c r="C1687" s="1" t="s">
        <v>949</v>
      </c>
      <c r="D1687" s="1">
        <v>0.92937327999999997</v>
      </c>
      <c r="E1687" s="1">
        <v>5.9840961989999997</v>
      </c>
      <c r="F1687" s="1"/>
      <c r="G1687" s="1"/>
      <c r="H1687" s="1"/>
      <c r="I1687" s="1" t="s">
        <v>2133</v>
      </c>
      <c r="J1687" s="1"/>
      <c r="K1687" s="1" t="s">
        <v>2133</v>
      </c>
    </row>
    <row r="1688" spans="1:11" x14ac:dyDescent="0.3">
      <c r="A1688" s="245">
        <v>351247</v>
      </c>
      <c r="B1688" s="1" t="s">
        <v>1095</v>
      </c>
      <c r="C1688" s="1" t="s">
        <v>949</v>
      </c>
      <c r="D1688" s="1">
        <v>0</v>
      </c>
      <c r="E1688" s="1">
        <v>5.4983134910000002</v>
      </c>
      <c r="F1688" s="1">
        <v>1141360</v>
      </c>
      <c r="G1688" s="1">
        <v>399476</v>
      </c>
      <c r="H1688" s="1">
        <v>1527.87</v>
      </c>
      <c r="I1688" s="1">
        <v>261</v>
      </c>
      <c r="J1688" s="1">
        <v>1987.12</v>
      </c>
      <c r="K1688" s="1">
        <v>201</v>
      </c>
    </row>
    <row r="1689" spans="1:11" x14ac:dyDescent="0.3">
      <c r="A1689" s="245">
        <v>351250</v>
      </c>
      <c r="B1689" s="1" t="s">
        <v>1097</v>
      </c>
      <c r="C1689" s="1" t="s">
        <v>949</v>
      </c>
      <c r="D1689" s="1">
        <v>0.93818576099999995</v>
      </c>
      <c r="E1689" s="1">
        <v>8.9388684999999999</v>
      </c>
      <c r="F1689" s="1"/>
      <c r="G1689" s="1"/>
      <c r="H1689" s="1"/>
      <c r="I1689" s="1" t="s">
        <v>2133</v>
      </c>
      <c r="J1689" s="1"/>
      <c r="K1689" s="1" t="s">
        <v>2133</v>
      </c>
    </row>
    <row r="1690" spans="1:11" x14ac:dyDescent="0.3">
      <c r="A1690" s="245">
        <v>351251</v>
      </c>
      <c r="B1690" s="1" t="s">
        <v>1099</v>
      </c>
      <c r="C1690" s="1" t="s">
        <v>949</v>
      </c>
      <c r="D1690" s="1">
        <v>0.981004761</v>
      </c>
      <c r="E1690" s="1">
        <v>10.477952309000001</v>
      </c>
      <c r="F1690" s="1"/>
      <c r="G1690" s="1"/>
      <c r="H1690" s="1"/>
      <c r="I1690" s="1" t="s">
        <v>2133</v>
      </c>
      <c r="J1690" s="1"/>
      <c r="K1690" s="1" t="s">
        <v>2133</v>
      </c>
    </row>
    <row r="1691" spans="1:11" x14ac:dyDescent="0.3">
      <c r="A1691" s="245">
        <v>351252</v>
      </c>
      <c r="B1691" s="1" t="s">
        <v>1097</v>
      </c>
      <c r="C1691" s="1" t="s">
        <v>949</v>
      </c>
      <c r="D1691" s="1">
        <v>0.99974569099999999</v>
      </c>
      <c r="E1691" s="1">
        <v>23.835464749</v>
      </c>
      <c r="F1691" s="1"/>
      <c r="G1691" s="1"/>
      <c r="H1691" s="1"/>
      <c r="I1691" s="1" t="s">
        <v>2133</v>
      </c>
      <c r="J1691" s="1"/>
      <c r="K1691" s="1" t="s">
        <v>2133</v>
      </c>
    </row>
    <row r="1692" spans="1:11" x14ac:dyDescent="0.3">
      <c r="A1692" s="245">
        <v>351257</v>
      </c>
      <c r="B1692" s="1" t="s">
        <v>1102</v>
      </c>
      <c r="C1692" s="1" t="s">
        <v>949</v>
      </c>
      <c r="D1692" s="1">
        <v>0.90234138799999997</v>
      </c>
      <c r="E1692" s="1">
        <v>11.049167868</v>
      </c>
      <c r="F1692" s="1"/>
      <c r="G1692" s="1"/>
      <c r="H1692" s="1"/>
      <c r="I1692" s="1" t="s">
        <v>2133</v>
      </c>
      <c r="J1692" s="1"/>
      <c r="K1692" s="1" t="s">
        <v>2133</v>
      </c>
    </row>
    <row r="1693" spans="1:11" x14ac:dyDescent="0.3">
      <c r="A1693" s="245">
        <v>351259</v>
      </c>
      <c r="B1693" s="1" t="s">
        <v>1103</v>
      </c>
      <c r="C1693" s="1" t="s">
        <v>949</v>
      </c>
      <c r="D1693" s="1">
        <v>0.99643356900000002</v>
      </c>
      <c r="E1693" s="1">
        <v>7.6322733749999996</v>
      </c>
      <c r="F1693" s="1"/>
      <c r="G1693" s="1"/>
      <c r="H1693" s="1"/>
      <c r="I1693" s="1" t="s">
        <v>2133</v>
      </c>
      <c r="J1693" s="1"/>
      <c r="K1693" s="1" t="s">
        <v>2133</v>
      </c>
    </row>
    <row r="1694" spans="1:11" x14ac:dyDescent="0.3">
      <c r="A1694" s="245">
        <v>351260</v>
      </c>
      <c r="B1694" s="1" t="s">
        <v>1104</v>
      </c>
      <c r="C1694" s="1" t="s">
        <v>949</v>
      </c>
      <c r="D1694" s="1">
        <v>0.847236722</v>
      </c>
      <c r="E1694" s="1">
        <v>19.714530278000002</v>
      </c>
      <c r="F1694" s="1"/>
      <c r="G1694" s="1"/>
      <c r="H1694" s="1"/>
      <c r="I1694" s="1" t="s">
        <v>2133</v>
      </c>
      <c r="J1694" s="1"/>
      <c r="K1694" s="1" t="s">
        <v>2133</v>
      </c>
    </row>
    <row r="1695" spans="1:11" x14ac:dyDescent="0.3">
      <c r="A1695" s="245">
        <v>351261</v>
      </c>
      <c r="B1695" s="1" t="s">
        <v>1105</v>
      </c>
      <c r="C1695" s="1" t="s">
        <v>949</v>
      </c>
      <c r="D1695" s="1">
        <v>0.78954694400000003</v>
      </c>
      <c r="E1695" s="1">
        <v>4.8241704189999997</v>
      </c>
      <c r="F1695" s="1">
        <v>1496468</v>
      </c>
      <c r="G1695" s="1">
        <v>299293.59999999998</v>
      </c>
      <c r="H1695" s="1">
        <v>1320.37</v>
      </c>
      <c r="I1695" s="1">
        <v>226</v>
      </c>
      <c r="J1695" s="1">
        <v>2200.09</v>
      </c>
      <c r="K1695" s="1">
        <v>136</v>
      </c>
    </row>
    <row r="1696" spans="1:11" x14ac:dyDescent="0.3">
      <c r="A1696" s="245">
        <v>351262</v>
      </c>
      <c r="B1696" s="1" t="s">
        <v>1107</v>
      </c>
      <c r="C1696" s="1" t="s">
        <v>949</v>
      </c>
      <c r="D1696" s="1">
        <v>0.92124600300000004</v>
      </c>
      <c r="E1696" s="1">
        <v>5.1618906100000004</v>
      </c>
      <c r="F1696" s="1"/>
      <c r="G1696" s="1"/>
      <c r="H1696" s="1"/>
      <c r="I1696" s="1" t="s">
        <v>2133</v>
      </c>
      <c r="J1696" s="1"/>
      <c r="K1696" s="1" t="s">
        <v>2133</v>
      </c>
    </row>
    <row r="1697" spans="1:11" x14ac:dyDescent="0.3">
      <c r="A1697" s="245">
        <v>351263</v>
      </c>
      <c r="B1697" s="1" t="s">
        <v>1109</v>
      </c>
      <c r="C1697" s="1" t="s">
        <v>949</v>
      </c>
      <c r="D1697" s="1">
        <v>0.94626797500000004</v>
      </c>
      <c r="E1697" s="1">
        <v>11.684799250999999</v>
      </c>
      <c r="F1697" s="1"/>
      <c r="G1697" s="1"/>
      <c r="H1697" s="1"/>
      <c r="I1697" s="1" t="s">
        <v>2133</v>
      </c>
      <c r="J1697" s="1"/>
      <c r="K1697" s="1" t="s">
        <v>2133</v>
      </c>
    </row>
    <row r="1698" spans="1:11" x14ac:dyDescent="0.3">
      <c r="A1698" s="245">
        <v>351264</v>
      </c>
      <c r="B1698" s="1" t="s">
        <v>1111</v>
      </c>
      <c r="C1698" s="1" t="s">
        <v>949</v>
      </c>
      <c r="D1698" s="1">
        <v>0.875475958</v>
      </c>
      <c r="E1698" s="1">
        <v>9.1279391870000008</v>
      </c>
      <c r="F1698" s="1"/>
      <c r="G1698" s="1"/>
      <c r="H1698" s="1"/>
      <c r="I1698" s="1" t="s">
        <v>2133</v>
      </c>
      <c r="J1698" s="1"/>
      <c r="K1698" s="1" t="s">
        <v>2133</v>
      </c>
    </row>
    <row r="1699" spans="1:11" x14ac:dyDescent="0.3">
      <c r="A1699" s="245">
        <v>351265</v>
      </c>
      <c r="B1699" s="1" t="s">
        <v>1113</v>
      </c>
      <c r="C1699" s="1" t="s">
        <v>949</v>
      </c>
      <c r="D1699" s="1">
        <v>0.43542530699999998</v>
      </c>
      <c r="E1699" s="1">
        <v>5.8472493380000001</v>
      </c>
      <c r="F1699" s="1">
        <v>290098</v>
      </c>
      <c r="G1699" s="1">
        <v>58019.6</v>
      </c>
      <c r="H1699" s="1">
        <v>1475.8</v>
      </c>
      <c r="I1699" s="1">
        <v>39</v>
      </c>
      <c r="J1699" s="1">
        <v>2295.98</v>
      </c>
      <c r="K1699" s="1">
        <v>25</v>
      </c>
    </row>
    <row r="1700" spans="1:11" x14ac:dyDescent="0.3">
      <c r="A1700" s="245">
        <v>351266</v>
      </c>
      <c r="B1700" s="1" t="s">
        <v>1115</v>
      </c>
      <c r="C1700" s="1" t="s">
        <v>949</v>
      </c>
      <c r="D1700" s="1">
        <v>0</v>
      </c>
      <c r="E1700" s="1">
        <v>5.6331583590000003</v>
      </c>
      <c r="F1700" s="1">
        <v>362680</v>
      </c>
      <c r="G1700" s="1">
        <v>126938</v>
      </c>
      <c r="H1700" s="1">
        <v>1527.87</v>
      </c>
      <c r="I1700" s="1">
        <v>83</v>
      </c>
      <c r="J1700" s="1">
        <v>1758.37</v>
      </c>
      <c r="K1700" s="1">
        <v>72</v>
      </c>
    </row>
    <row r="1701" spans="1:11" x14ac:dyDescent="0.3">
      <c r="A1701" s="245">
        <v>351269</v>
      </c>
      <c r="B1701" s="1" t="s">
        <v>1117</v>
      </c>
      <c r="C1701" s="1" t="s">
        <v>949</v>
      </c>
      <c r="D1701" s="1">
        <v>0.93678633300000003</v>
      </c>
      <c r="E1701" s="1">
        <v>28.993860169000001</v>
      </c>
      <c r="F1701" s="1"/>
      <c r="G1701" s="1"/>
      <c r="H1701" s="1"/>
      <c r="I1701" s="1" t="s">
        <v>2133</v>
      </c>
      <c r="J1701" s="1"/>
      <c r="K1701" s="1" t="s">
        <v>2133</v>
      </c>
    </row>
    <row r="1702" spans="1:11" x14ac:dyDescent="0.3">
      <c r="A1702" s="245">
        <v>351270</v>
      </c>
      <c r="B1702" s="1" t="s">
        <v>1119</v>
      </c>
      <c r="C1702" s="1" t="s">
        <v>949</v>
      </c>
      <c r="D1702" s="1">
        <v>0.91252613199999999</v>
      </c>
      <c r="E1702" s="1">
        <v>3.639919124</v>
      </c>
      <c r="F1702" s="1"/>
      <c r="G1702" s="1"/>
      <c r="H1702" s="1"/>
      <c r="I1702" s="1" t="s">
        <v>2133</v>
      </c>
      <c r="J1702" s="1"/>
      <c r="K1702" s="1" t="s">
        <v>2133</v>
      </c>
    </row>
    <row r="1703" spans="1:11" x14ac:dyDescent="0.3">
      <c r="A1703" s="245">
        <v>351271</v>
      </c>
      <c r="B1703" s="1" t="s">
        <v>1121</v>
      </c>
      <c r="C1703" s="1" t="s">
        <v>949</v>
      </c>
      <c r="D1703" s="1">
        <v>0.87661355799999996</v>
      </c>
      <c r="E1703" s="1">
        <v>19.192361191</v>
      </c>
      <c r="F1703" s="1"/>
      <c r="G1703" s="1"/>
      <c r="H1703" s="1"/>
      <c r="I1703" s="1" t="s">
        <v>2133</v>
      </c>
      <c r="J1703" s="1"/>
      <c r="K1703" s="1" t="s">
        <v>2133</v>
      </c>
    </row>
    <row r="1704" spans="1:11" x14ac:dyDescent="0.3">
      <c r="A1704" s="245">
        <v>351273</v>
      </c>
      <c r="B1704" s="1" t="s">
        <v>1123</v>
      </c>
      <c r="C1704" s="1" t="s">
        <v>949</v>
      </c>
      <c r="D1704" s="1">
        <v>0.93599365000000001</v>
      </c>
      <c r="E1704" s="1">
        <v>6.9358526930000002</v>
      </c>
      <c r="F1704" s="1"/>
      <c r="G1704" s="1"/>
      <c r="H1704" s="1"/>
      <c r="I1704" s="1" t="s">
        <v>2133</v>
      </c>
      <c r="J1704" s="1"/>
      <c r="K1704" s="1" t="s">
        <v>2133</v>
      </c>
    </row>
    <row r="1705" spans="1:11" x14ac:dyDescent="0.3">
      <c r="A1705" s="245">
        <v>351275</v>
      </c>
      <c r="B1705" s="1" t="s">
        <v>1125</v>
      </c>
      <c r="C1705" s="1" t="s">
        <v>949</v>
      </c>
      <c r="D1705" s="1">
        <v>0.96255355899999995</v>
      </c>
      <c r="E1705" s="1">
        <v>7.4154498210000002</v>
      </c>
      <c r="F1705" s="1"/>
      <c r="G1705" s="1"/>
      <c r="H1705" s="1"/>
      <c r="I1705" s="1" t="s">
        <v>2133</v>
      </c>
      <c r="J1705" s="1"/>
      <c r="K1705" s="1" t="s">
        <v>2133</v>
      </c>
    </row>
    <row r="1706" spans="1:11" x14ac:dyDescent="0.3">
      <c r="A1706" s="245">
        <v>351276</v>
      </c>
      <c r="B1706" s="1" t="s">
        <v>1127</v>
      </c>
      <c r="C1706" s="1" t="s">
        <v>949</v>
      </c>
      <c r="D1706" s="1">
        <v>0.93973873299999999</v>
      </c>
      <c r="E1706" s="1">
        <v>9.7472530269999993</v>
      </c>
      <c r="F1706" s="1"/>
      <c r="G1706" s="1"/>
      <c r="H1706" s="1"/>
      <c r="I1706" s="1" t="s">
        <v>2133</v>
      </c>
      <c r="J1706" s="1"/>
      <c r="K1706" s="1" t="s">
        <v>2133</v>
      </c>
    </row>
    <row r="1707" spans="1:11" x14ac:dyDescent="0.3">
      <c r="A1707" s="245">
        <v>351277</v>
      </c>
      <c r="B1707" s="1" t="s">
        <v>1129</v>
      </c>
      <c r="C1707" s="1" t="s">
        <v>949</v>
      </c>
      <c r="D1707" s="1">
        <v>0.964738608</v>
      </c>
      <c r="E1707" s="1">
        <v>7.0100327499999997</v>
      </c>
      <c r="F1707" s="1"/>
      <c r="G1707" s="1"/>
      <c r="H1707" s="1"/>
      <c r="I1707" s="1" t="s">
        <v>2133</v>
      </c>
      <c r="J1707" s="1"/>
      <c r="K1707" s="1" t="s">
        <v>2133</v>
      </c>
    </row>
    <row r="1708" spans="1:11" x14ac:dyDescent="0.3">
      <c r="A1708" s="245">
        <v>351278</v>
      </c>
      <c r="B1708" s="1" t="s">
        <v>1131</v>
      </c>
      <c r="C1708" s="1" t="s">
        <v>949</v>
      </c>
      <c r="D1708" s="1">
        <v>0.965006963</v>
      </c>
      <c r="E1708" s="1">
        <v>11.215042505</v>
      </c>
      <c r="F1708" s="1"/>
      <c r="G1708" s="1"/>
      <c r="H1708" s="1"/>
      <c r="I1708" s="1" t="s">
        <v>2133</v>
      </c>
      <c r="J1708" s="1"/>
      <c r="K1708" s="1" t="s">
        <v>2133</v>
      </c>
    </row>
    <row r="1709" spans="1:11" x14ac:dyDescent="0.3">
      <c r="A1709" s="245">
        <v>351280</v>
      </c>
      <c r="B1709" s="1" t="s">
        <v>1133</v>
      </c>
      <c r="C1709" s="1" t="s">
        <v>949</v>
      </c>
      <c r="D1709" s="1">
        <v>0.903895169</v>
      </c>
      <c r="E1709" s="1">
        <v>4.1448692850000004</v>
      </c>
      <c r="F1709" s="1"/>
      <c r="G1709" s="1"/>
      <c r="H1709" s="1"/>
      <c r="I1709" s="1" t="s">
        <v>2133</v>
      </c>
      <c r="J1709" s="1"/>
      <c r="K1709" s="1" t="s">
        <v>2133</v>
      </c>
    </row>
    <row r="1710" spans="1:11" x14ac:dyDescent="0.3">
      <c r="A1710" s="245">
        <v>351282</v>
      </c>
      <c r="B1710" s="1" t="s">
        <v>1135</v>
      </c>
      <c r="C1710" s="1" t="s">
        <v>949</v>
      </c>
      <c r="D1710" s="1">
        <v>0</v>
      </c>
      <c r="E1710" s="1">
        <v>5.4342534179999999</v>
      </c>
      <c r="F1710" s="1">
        <v>1421486</v>
      </c>
      <c r="G1710" s="1">
        <v>497520.1</v>
      </c>
      <c r="H1710" s="1">
        <v>1527.87</v>
      </c>
      <c r="I1710" s="1">
        <v>325</v>
      </c>
      <c r="J1710" s="1">
        <v>1582.88</v>
      </c>
      <c r="K1710" s="1">
        <v>314</v>
      </c>
    </row>
    <row r="1711" spans="1:11" x14ac:dyDescent="0.3">
      <c r="A1711" s="245">
        <v>351283</v>
      </c>
      <c r="B1711" s="1" t="s">
        <v>1137</v>
      </c>
      <c r="C1711" s="1" t="s">
        <v>949</v>
      </c>
      <c r="D1711" s="1">
        <v>0.838490403</v>
      </c>
      <c r="E1711" s="1">
        <v>5.1945834309999999</v>
      </c>
      <c r="F1711" s="1"/>
      <c r="G1711" s="1"/>
      <c r="H1711" s="1"/>
      <c r="I1711" s="1" t="s">
        <v>2133</v>
      </c>
      <c r="J1711" s="1"/>
      <c r="K1711" s="1" t="s">
        <v>2133</v>
      </c>
    </row>
    <row r="1712" spans="1:11" x14ac:dyDescent="0.3">
      <c r="A1712" s="245">
        <v>351284</v>
      </c>
      <c r="B1712" s="1" t="s">
        <v>1138</v>
      </c>
      <c r="C1712" s="1" t="s">
        <v>949</v>
      </c>
      <c r="D1712" s="1">
        <v>0.95070172200000003</v>
      </c>
      <c r="E1712" s="1">
        <v>9.0216541499999998</v>
      </c>
      <c r="F1712" s="1"/>
      <c r="G1712" s="1"/>
      <c r="H1712" s="1"/>
      <c r="I1712" s="1" t="s">
        <v>2133</v>
      </c>
      <c r="J1712" s="1"/>
      <c r="K1712" s="1" t="s">
        <v>2133</v>
      </c>
    </row>
    <row r="1713" spans="1:11" x14ac:dyDescent="0.3">
      <c r="A1713" s="245">
        <v>351285</v>
      </c>
      <c r="B1713" s="1" t="s">
        <v>1140</v>
      </c>
      <c r="C1713" s="1" t="s">
        <v>949</v>
      </c>
      <c r="D1713" s="1">
        <v>0.84767572000000002</v>
      </c>
      <c r="E1713" s="1">
        <v>7.0068729919999999</v>
      </c>
      <c r="F1713" s="1"/>
      <c r="G1713" s="1"/>
      <c r="H1713" s="1"/>
      <c r="I1713" s="1" t="s">
        <v>2133</v>
      </c>
      <c r="J1713" s="1"/>
      <c r="K1713" s="1" t="s">
        <v>2133</v>
      </c>
    </row>
    <row r="1714" spans="1:11" x14ac:dyDescent="0.3">
      <c r="A1714" s="245">
        <v>351291</v>
      </c>
      <c r="B1714" s="1" t="s">
        <v>1142</v>
      </c>
      <c r="C1714" s="1" t="s">
        <v>949</v>
      </c>
      <c r="D1714" s="1">
        <v>0.88142478300000004</v>
      </c>
      <c r="E1714" s="1">
        <v>5.2275324139999997</v>
      </c>
      <c r="F1714" s="1"/>
      <c r="G1714" s="1"/>
      <c r="H1714" s="1"/>
      <c r="I1714" s="1" t="s">
        <v>2133</v>
      </c>
      <c r="J1714" s="1"/>
      <c r="K1714" s="1" t="s">
        <v>2133</v>
      </c>
    </row>
    <row r="1715" spans="1:11" x14ac:dyDescent="0.3">
      <c r="A1715" s="245">
        <v>351292</v>
      </c>
      <c r="B1715" s="1" t="s">
        <v>1144</v>
      </c>
      <c r="C1715" s="1" t="s">
        <v>949</v>
      </c>
      <c r="D1715" s="1">
        <v>0.85848481499999996</v>
      </c>
      <c r="E1715" s="1">
        <v>6.137124225</v>
      </c>
      <c r="F1715" s="1"/>
      <c r="G1715" s="1"/>
      <c r="H1715" s="1"/>
      <c r="I1715" s="1" t="s">
        <v>2133</v>
      </c>
      <c r="J1715" s="1"/>
      <c r="K1715" s="1" t="s">
        <v>2133</v>
      </c>
    </row>
    <row r="1716" spans="1:11" x14ac:dyDescent="0.3">
      <c r="A1716" s="245">
        <v>351293</v>
      </c>
      <c r="B1716" s="1" t="s">
        <v>853</v>
      </c>
      <c r="C1716" s="1" t="s">
        <v>949</v>
      </c>
      <c r="D1716" s="1">
        <v>0.98532843199999998</v>
      </c>
      <c r="E1716" s="1">
        <v>13.686134638</v>
      </c>
      <c r="F1716" s="1"/>
      <c r="G1716" s="1"/>
      <c r="H1716" s="1"/>
      <c r="I1716" s="1" t="s">
        <v>2133</v>
      </c>
      <c r="J1716" s="1"/>
      <c r="K1716" s="1" t="s">
        <v>2133</v>
      </c>
    </row>
    <row r="1717" spans="1:11" x14ac:dyDescent="0.3">
      <c r="A1717" s="245">
        <v>351294</v>
      </c>
      <c r="B1717" s="1" t="s">
        <v>1147</v>
      </c>
      <c r="C1717" s="1" t="s">
        <v>949</v>
      </c>
      <c r="D1717" s="1">
        <v>0.80490012399999999</v>
      </c>
      <c r="E1717" s="1">
        <v>5.5055214870000002</v>
      </c>
      <c r="F1717" s="1"/>
      <c r="G1717" s="1"/>
      <c r="H1717" s="1"/>
      <c r="I1717" s="1" t="s">
        <v>2133</v>
      </c>
      <c r="J1717" s="1"/>
      <c r="K1717" s="1" t="s">
        <v>2133</v>
      </c>
    </row>
    <row r="1718" spans="1:11" x14ac:dyDescent="0.3">
      <c r="A1718" s="245">
        <v>351295</v>
      </c>
      <c r="B1718" s="1" t="s">
        <v>1148</v>
      </c>
      <c r="C1718" s="1" t="s">
        <v>949</v>
      </c>
      <c r="D1718" s="1">
        <v>0.70707978699999996</v>
      </c>
      <c r="E1718" s="1">
        <v>14.615073116</v>
      </c>
      <c r="F1718" s="1">
        <v>757968</v>
      </c>
      <c r="G1718" s="1">
        <v>151593.60000000001</v>
      </c>
      <c r="H1718" s="1">
        <v>1162.83</v>
      </c>
      <c r="I1718" s="1">
        <v>130</v>
      </c>
      <c r="J1718" s="1">
        <v>2057.25</v>
      </c>
      <c r="K1718" s="1">
        <v>73</v>
      </c>
    </row>
    <row r="1719" spans="1:11" x14ac:dyDescent="0.3">
      <c r="A1719" s="245">
        <v>351297</v>
      </c>
      <c r="B1719" s="1" t="s">
        <v>1150</v>
      </c>
      <c r="C1719" s="1" t="s">
        <v>949</v>
      </c>
      <c r="D1719" s="1">
        <v>0.99652585800000004</v>
      </c>
      <c r="E1719" s="1">
        <v>9.6772758589999999</v>
      </c>
      <c r="F1719" s="1"/>
      <c r="G1719" s="1"/>
      <c r="H1719" s="1"/>
      <c r="I1719" s="1" t="s">
        <v>2133</v>
      </c>
      <c r="J1719" s="1"/>
      <c r="K1719" s="1" t="s">
        <v>2133</v>
      </c>
    </row>
    <row r="1720" spans="1:11" x14ac:dyDescent="0.3">
      <c r="A1720" s="245">
        <v>351298</v>
      </c>
      <c r="B1720" s="1" t="s">
        <v>1152</v>
      </c>
      <c r="C1720" s="1" t="s">
        <v>949</v>
      </c>
      <c r="D1720" s="1">
        <v>0.96259244399999999</v>
      </c>
      <c r="E1720" s="1">
        <v>42.977099447999997</v>
      </c>
      <c r="F1720" s="1"/>
      <c r="G1720" s="1"/>
      <c r="H1720" s="1"/>
      <c r="I1720" s="1" t="s">
        <v>2133</v>
      </c>
      <c r="J1720" s="1"/>
      <c r="K1720" s="1" t="s">
        <v>2133</v>
      </c>
    </row>
    <row r="1721" spans="1:11" x14ac:dyDescent="0.3">
      <c r="A1721" s="245">
        <v>351301</v>
      </c>
      <c r="B1721" s="1" t="s">
        <v>1153</v>
      </c>
      <c r="C1721" s="1" t="s">
        <v>949</v>
      </c>
      <c r="D1721" s="1">
        <v>0.77476192899999996</v>
      </c>
      <c r="E1721" s="1">
        <v>4.6227568659999996</v>
      </c>
      <c r="F1721" s="1">
        <v>930020</v>
      </c>
      <c r="G1721" s="1">
        <v>186004</v>
      </c>
      <c r="H1721" s="1">
        <v>1320.37</v>
      </c>
      <c r="I1721" s="1">
        <v>140</v>
      </c>
      <c r="J1721" s="1">
        <v>2930.52</v>
      </c>
      <c r="K1721" s="1">
        <v>63</v>
      </c>
    </row>
    <row r="1722" spans="1:11" x14ac:dyDescent="0.3">
      <c r="A1722" s="245">
        <v>351302</v>
      </c>
      <c r="B1722" s="1" t="s">
        <v>1155</v>
      </c>
      <c r="C1722" s="1" t="s">
        <v>949</v>
      </c>
      <c r="D1722" s="1">
        <v>0.98033794500000004</v>
      </c>
      <c r="E1722" s="1">
        <v>18.730641812999998</v>
      </c>
      <c r="F1722" s="1"/>
      <c r="G1722" s="1"/>
      <c r="H1722" s="1"/>
      <c r="I1722" s="1" t="s">
        <v>2133</v>
      </c>
      <c r="J1722" s="1"/>
      <c r="K1722" s="1" t="s">
        <v>2133</v>
      </c>
    </row>
    <row r="1723" spans="1:11" x14ac:dyDescent="0.3">
      <c r="A1723" s="245">
        <v>351303</v>
      </c>
      <c r="B1723" s="1" t="s">
        <v>1157</v>
      </c>
      <c r="C1723" s="1" t="s">
        <v>949</v>
      </c>
      <c r="D1723" s="1">
        <v>0.92457645300000002</v>
      </c>
      <c r="E1723" s="1">
        <v>5.7838216490000001</v>
      </c>
      <c r="F1723" s="1"/>
      <c r="G1723" s="1"/>
      <c r="H1723" s="1"/>
      <c r="I1723" s="1" t="s">
        <v>2133</v>
      </c>
      <c r="J1723" s="1"/>
      <c r="K1723" s="1" t="s">
        <v>2133</v>
      </c>
    </row>
    <row r="1724" spans="1:11" x14ac:dyDescent="0.3">
      <c r="A1724" s="245">
        <v>351304</v>
      </c>
      <c r="B1724" s="1" t="s">
        <v>1158</v>
      </c>
      <c r="C1724" s="1" t="s">
        <v>949</v>
      </c>
      <c r="D1724" s="1">
        <v>0.969736335</v>
      </c>
      <c r="E1724" s="1">
        <v>37.171364715000003</v>
      </c>
      <c r="F1724" s="1"/>
      <c r="G1724" s="1"/>
      <c r="H1724" s="1"/>
      <c r="I1724" s="1" t="s">
        <v>2133</v>
      </c>
      <c r="J1724" s="1"/>
      <c r="K1724" s="1" t="s">
        <v>2133</v>
      </c>
    </row>
    <row r="1725" spans="1:11" x14ac:dyDescent="0.3">
      <c r="A1725" s="245">
        <v>351305</v>
      </c>
      <c r="B1725" s="1" t="s">
        <v>1160</v>
      </c>
      <c r="C1725" s="1" t="s">
        <v>949</v>
      </c>
      <c r="D1725" s="1">
        <v>0.91411895399999998</v>
      </c>
      <c r="E1725" s="1">
        <v>7.7998550800000004</v>
      </c>
      <c r="F1725" s="1"/>
      <c r="G1725" s="1"/>
      <c r="H1725" s="1"/>
      <c r="I1725" s="1" t="s">
        <v>2133</v>
      </c>
      <c r="J1725" s="1"/>
      <c r="K1725" s="1" t="s">
        <v>2133</v>
      </c>
    </row>
    <row r="1726" spans="1:11" x14ac:dyDescent="0.3">
      <c r="A1726" s="245">
        <v>351306</v>
      </c>
      <c r="B1726" s="1" t="s">
        <v>1162</v>
      </c>
      <c r="C1726" s="1" t="s">
        <v>949</v>
      </c>
      <c r="D1726" s="1">
        <v>0.98610822499999995</v>
      </c>
      <c r="E1726" s="1">
        <v>9.6739851810000008</v>
      </c>
      <c r="F1726" s="1"/>
      <c r="G1726" s="1"/>
      <c r="H1726" s="1"/>
      <c r="I1726" s="1" t="s">
        <v>2133</v>
      </c>
      <c r="J1726" s="1"/>
      <c r="K1726" s="1" t="s">
        <v>2133</v>
      </c>
    </row>
    <row r="1727" spans="1:11" x14ac:dyDescent="0.3">
      <c r="A1727" s="245">
        <v>351307</v>
      </c>
      <c r="B1727" s="1" t="s">
        <v>1164</v>
      </c>
      <c r="C1727" s="1" t="s">
        <v>949</v>
      </c>
      <c r="D1727" s="1">
        <v>0.90975818600000002</v>
      </c>
      <c r="E1727" s="1">
        <v>3.6704313430000002</v>
      </c>
      <c r="F1727" s="1"/>
      <c r="G1727" s="1"/>
      <c r="H1727" s="1"/>
      <c r="I1727" s="1" t="s">
        <v>2133</v>
      </c>
      <c r="J1727" s="1"/>
      <c r="K1727" s="1" t="s">
        <v>2133</v>
      </c>
    </row>
    <row r="1728" spans="1:11" x14ac:dyDescent="0.3">
      <c r="A1728" s="245">
        <v>351308</v>
      </c>
      <c r="B1728" s="1" t="s">
        <v>1166</v>
      </c>
      <c r="C1728" s="1" t="s">
        <v>949</v>
      </c>
      <c r="D1728" s="1">
        <v>0</v>
      </c>
      <c r="E1728" s="1">
        <v>6.231404296</v>
      </c>
      <c r="F1728" s="1">
        <v>492583</v>
      </c>
      <c r="G1728" s="1">
        <v>172404.05</v>
      </c>
      <c r="H1728" s="1">
        <v>1527.87</v>
      </c>
      <c r="I1728" s="1">
        <v>112</v>
      </c>
      <c r="J1728" s="1">
        <v>1527.53</v>
      </c>
      <c r="K1728" s="1">
        <v>112</v>
      </c>
    </row>
    <row r="1729" spans="1:11" x14ac:dyDescent="0.3">
      <c r="A1729" s="245">
        <v>351309</v>
      </c>
      <c r="B1729" s="1" t="s">
        <v>1168</v>
      </c>
      <c r="C1729" s="1" t="s">
        <v>949</v>
      </c>
      <c r="D1729" s="1">
        <v>5.8534800000000003E-3</v>
      </c>
      <c r="E1729" s="1">
        <v>4.6165572040000002</v>
      </c>
      <c r="F1729" s="1">
        <v>788987</v>
      </c>
      <c r="G1729" s="1">
        <v>276145.45</v>
      </c>
      <c r="H1729" s="1">
        <v>1475.8</v>
      </c>
      <c r="I1729" s="1">
        <v>187</v>
      </c>
      <c r="J1729" s="1">
        <v>1784.08</v>
      </c>
      <c r="K1729" s="1">
        <v>154</v>
      </c>
    </row>
    <row r="1730" spans="1:11" x14ac:dyDescent="0.3">
      <c r="A1730" s="245">
        <v>351310</v>
      </c>
      <c r="B1730" s="1" t="s">
        <v>1169</v>
      </c>
      <c r="C1730" s="1" t="s">
        <v>949</v>
      </c>
      <c r="D1730" s="1">
        <v>0.54938358200000004</v>
      </c>
      <c r="E1730" s="1">
        <v>6.9425094359999999</v>
      </c>
      <c r="F1730" s="1">
        <v>568709</v>
      </c>
      <c r="G1730" s="1">
        <v>113741.8</v>
      </c>
      <c r="H1730" s="1">
        <v>1320.37</v>
      </c>
      <c r="I1730" s="1">
        <v>86</v>
      </c>
      <c r="J1730" s="1">
        <v>1990.99</v>
      </c>
      <c r="K1730" s="1">
        <v>57</v>
      </c>
    </row>
    <row r="1731" spans="1:11" x14ac:dyDescent="0.3">
      <c r="A1731" s="245">
        <v>351316</v>
      </c>
      <c r="B1731" s="1" t="s">
        <v>1171</v>
      </c>
      <c r="C1731" s="1" t="s">
        <v>949</v>
      </c>
      <c r="D1731" s="1">
        <v>0.90954458000000005</v>
      </c>
      <c r="E1731" s="1">
        <v>6.0287424469999999</v>
      </c>
      <c r="F1731" s="1"/>
      <c r="G1731" s="1"/>
      <c r="H1731" s="1"/>
      <c r="I1731" s="1" t="s">
        <v>2133</v>
      </c>
      <c r="J1731" s="1"/>
      <c r="K1731" s="1" t="s">
        <v>2133</v>
      </c>
    </row>
    <row r="1732" spans="1:11" x14ac:dyDescent="0.3">
      <c r="A1732" s="245">
        <v>351319</v>
      </c>
      <c r="B1732" s="1" t="s">
        <v>1173</v>
      </c>
      <c r="C1732" s="1" t="s">
        <v>949</v>
      </c>
      <c r="D1732" s="1">
        <v>0.317831066</v>
      </c>
      <c r="E1732" s="1">
        <v>7.153325079</v>
      </c>
      <c r="F1732" s="1">
        <v>2669167</v>
      </c>
      <c r="G1732" s="1">
        <v>667291.75</v>
      </c>
      <c r="H1732" s="1">
        <v>1475.8</v>
      </c>
      <c r="I1732" s="1">
        <v>452</v>
      </c>
      <c r="J1732" s="1">
        <v>1514.07</v>
      </c>
      <c r="K1732" s="1">
        <v>440</v>
      </c>
    </row>
    <row r="1733" spans="1:11" x14ac:dyDescent="0.3">
      <c r="A1733" s="245">
        <v>351320</v>
      </c>
      <c r="B1733" s="1" t="s">
        <v>1175</v>
      </c>
      <c r="C1733" s="1" t="s">
        <v>949</v>
      </c>
      <c r="D1733" s="1">
        <v>0.94917906699999999</v>
      </c>
      <c r="E1733" s="1">
        <v>9.8355985570000009</v>
      </c>
      <c r="F1733" s="1"/>
      <c r="G1733" s="1"/>
      <c r="H1733" s="1"/>
      <c r="I1733" s="1" t="s">
        <v>2133</v>
      </c>
      <c r="J1733" s="1"/>
      <c r="K1733" s="1" t="s">
        <v>2133</v>
      </c>
    </row>
    <row r="1734" spans="1:11" x14ac:dyDescent="0.3">
      <c r="A1734" s="245">
        <v>351322</v>
      </c>
      <c r="B1734" s="1" t="s">
        <v>1176</v>
      </c>
      <c r="C1734" s="1" t="s">
        <v>949</v>
      </c>
      <c r="D1734" s="1">
        <v>1</v>
      </c>
      <c r="E1734" s="1">
        <v>13.686338778</v>
      </c>
      <c r="F1734" s="1"/>
      <c r="G1734" s="1"/>
      <c r="H1734" s="1"/>
      <c r="I1734" s="1" t="s">
        <v>2133</v>
      </c>
      <c r="J1734" s="1"/>
      <c r="K1734" s="1" t="s">
        <v>2133</v>
      </c>
    </row>
    <row r="1735" spans="1:11" x14ac:dyDescent="0.3">
      <c r="A1735" s="245">
        <v>351324</v>
      </c>
      <c r="B1735" s="1" t="s">
        <v>1177</v>
      </c>
      <c r="C1735" s="1" t="s">
        <v>949</v>
      </c>
      <c r="D1735" s="1">
        <v>0.95387133300000004</v>
      </c>
      <c r="E1735" s="1">
        <v>6.280689143</v>
      </c>
      <c r="F1735" s="1"/>
      <c r="G1735" s="1"/>
      <c r="H1735" s="1"/>
      <c r="I1735" s="1" t="s">
        <v>2133</v>
      </c>
      <c r="J1735" s="1"/>
      <c r="K1735" s="1" t="s">
        <v>2133</v>
      </c>
    </row>
    <row r="1736" spans="1:11" x14ac:dyDescent="0.3">
      <c r="A1736" s="245">
        <v>351326</v>
      </c>
      <c r="B1736" s="1" t="s">
        <v>1179</v>
      </c>
      <c r="C1736" s="1" t="s">
        <v>949</v>
      </c>
      <c r="D1736" s="1">
        <v>0.91388374800000005</v>
      </c>
      <c r="E1736" s="1">
        <v>6.2812001720000001</v>
      </c>
      <c r="F1736" s="1"/>
      <c r="G1736" s="1"/>
      <c r="H1736" s="1"/>
      <c r="I1736" s="1" t="s">
        <v>2133</v>
      </c>
      <c r="J1736" s="1"/>
      <c r="K1736" s="1" t="s">
        <v>2133</v>
      </c>
    </row>
    <row r="1737" spans="1:11" x14ac:dyDescent="0.3">
      <c r="A1737" s="245">
        <v>351327</v>
      </c>
      <c r="B1737" s="1" t="s">
        <v>1180</v>
      </c>
      <c r="C1737" s="1" t="s">
        <v>949</v>
      </c>
      <c r="D1737" s="1">
        <v>0.99804479800000001</v>
      </c>
      <c r="E1737" s="1">
        <v>3.5817043279999998</v>
      </c>
      <c r="F1737" s="1"/>
      <c r="G1737" s="1"/>
      <c r="H1737" s="1"/>
      <c r="I1737" s="1" t="s">
        <v>2133</v>
      </c>
      <c r="J1737" s="1"/>
      <c r="K1737" s="1" t="s">
        <v>2133</v>
      </c>
    </row>
    <row r="1738" spans="1:11" x14ac:dyDescent="0.3">
      <c r="A1738" s="245">
        <v>351328</v>
      </c>
      <c r="B1738" s="1" t="s">
        <v>1182</v>
      </c>
      <c r="C1738" s="1" t="s">
        <v>949</v>
      </c>
      <c r="D1738" s="1">
        <v>0.99998479299999998</v>
      </c>
      <c r="E1738" s="1">
        <v>5.4684908380000001</v>
      </c>
      <c r="F1738" s="1"/>
      <c r="G1738" s="1"/>
      <c r="H1738" s="1"/>
      <c r="I1738" s="1" t="s">
        <v>2133</v>
      </c>
      <c r="J1738" s="1"/>
      <c r="K1738" s="1" t="s">
        <v>2133</v>
      </c>
    </row>
    <row r="1739" spans="1:11" x14ac:dyDescent="0.3">
      <c r="A1739" s="245">
        <v>351329</v>
      </c>
      <c r="B1739" s="1" t="s">
        <v>1184</v>
      </c>
      <c r="C1739" s="1" t="s">
        <v>949</v>
      </c>
      <c r="D1739" s="1">
        <v>0.983046219</v>
      </c>
      <c r="E1739" s="1">
        <v>11.569672908999999</v>
      </c>
      <c r="F1739" s="1"/>
      <c r="G1739" s="1"/>
      <c r="H1739" s="1"/>
      <c r="I1739" s="1" t="s">
        <v>2133</v>
      </c>
      <c r="J1739" s="1"/>
      <c r="K1739" s="1" t="s">
        <v>2133</v>
      </c>
    </row>
    <row r="1740" spans="1:11" x14ac:dyDescent="0.3">
      <c r="A1740" s="245">
        <v>351331</v>
      </c>
      <c r="B1740" s="1" t="s">
        <v>1186</v>
      </c>
      <c r="C1740" s="1" t="s">
        <v>949</v>
      </c>
      <c r="D1740" s="1">
        <v>0.99976973099999999</v>
      </c>
      <c r="E1740" s="1">
        <v>7.7878395090000003</v>
      </c>
      <c r="F1740" s="1"/>
      <c r="G1740" s="1"/>
      <c r="H1740" s="1"/>
      <c r="I1740" s="1" t="s">
        <v>2133</v>
      </c>
      <c r="J1740" s="1"/>
      <c r="K1740" s="1" t="s">
        <v>2133</v>
      </c>
    </row>
    <row r="1741" spans="1:11" x14ac:dyDescent="0.3">
      <c r="A1741" s="245">
        <v>351332</v>
      </c>
      <c r="B1741" s="1" t="s">
        <v>1188</v>
      </c>
      <c r="C1741" s="1" t="s">
        <v>949</v>
      </c>
      <c r="D1741" s="1">
        <v>0.99999662700000003</v>
      </c>
      <c r="E1741" s="1">
        <v>18.910610221999999</v>
      </c>
      <c r="F1741" s="1"/>
      <c r="G1741" s="1"/>
      <c r="H1741" s="1"/>
      <c r="I1741" s="1" t="s">
        <v>2133</v>
      </c>
      <c r="J1741" s="1"/>
      <c r="K1741" s="1" t="s">
        <v>2133</v>
      </c>
    </row>
    <row r="1742" spans="1:11" x14ac:dyDescent="0.3">
      <c r="A1742" s="245">
        <v>351334</v>
      </c>
      <c r="B1742" s="1" t="s">
        <v>1190</v>
      </c>
      <c r="C1742" s="1" t="s">
        <v>949</v>
      </c>
      <c r="D1742" s="1">
        <v>0.78172776700000002</v>
      </c>
      <c r="E1742" s="1">
        <v>6.5837315739999998</v>
      </c>
      <c r="F1742" s="1">
        <v>3894037</v>
      </c>
      <c r="G1742" s="1">
        <v>778807.4</v>
      </c>
      <c r="H1742" s="1">
        <v>1320.37</v>
      </c>
      <c r="I1742" s="1">
        <v>589</v>
      </c>
      <c r="J1742" s="1">
        <v>2223.4</v>
      </c>
      <c r="K1742" s="1">
        <v>350</v>
      </c>
    </row>
    <row r="1743" spans="1:11" x14ac:dyDescent="0.3">
      <c r="A1743" s="245">
        <v>351335</v>
      </c>
      <c r="B1743" s="1" t="s">
        <v>1191</v>
      </c>
      <c r="C1743" s="1" t="s">
        <v>949</v>
      </c>
      <c r="D1743" s="1">
        <v>1</v>
      </c>
      <c r="E1743" s="1">
        <v>4.6111641690000003</v>
      </c>
      <c r="F1743" s="1"/>
      <c r="G1743" s="1"/>
      <c r="H1743" s="1"/>
      <c r="I1743" s="1" t="s">
        <v>2133</v>
      </c>
      <c r="J1743" s="1"/>
      <c r="K1743" s="1" t="s">
        <v>2133</v>
      </c>
    </row>
    <row r="1744" spans="1:11" x14ac:dyDescent="0.3">
      <c r="A1744" s="245">
        <v>351336</v>
      </c>
      <c r="B1744" s="1" t="s">
        <v>1193</v>
      </c>
      <c r="C1744" s="1" t="s">
        <v>949</v>
      </c>
      <c r="D1744" s="1">
        <v>0.89780847100000005</v>
      </c>
      <c r="E1744" s="1">
        <v>25.831100107000001</v>
      </c>
      <c r="F1744" s="1"/>
      <c r="G1744" s="1"/>
      <c r="H1744" s="1"/>
      <c r="I1744" s="1" t="s">
        <v>2133</v>
      </c>
      <c r="J1744" s="1"/>
      <c r="K1744" s="1" t="s">
        <v>2133</v>
      </c>
    </row>
    <row r="1745" spans="1:11" x14ac:dyDescent="0.3">
      <c r="A1745" s="245">
        <v>351337</v>
      </c>
      <c r="B1745" s="1" t="s">
        <v>1195</v>
      </c>
      <c r="C1745" s="1" t="s">
        <v>949</v>
      </c>
      <c r="D1745" s="1">
        <v>0.95340333799999999</v>
      </c>
      <c r="E1745" s="1">
        <v>7.2947406939999997</v>
      </c>
      <c r="F1745" s="1"/>
      <c r="G1745" s="1"/>
      <c r="H1745" s="1"/>
      <c r="I1745" s="1" t="s">
        <v>2133</v>
      </c>
      <c r="J1745" s="1"/>
      <c r="K1745" s="1" t="s">
        <v>2133</v>
      </c>
    </row>
    <row r="1746" spans="1:11" x14ac:dyDescent="0.3">
      <c r="A1746" s="245">
        <v>351342</v>
      </c>
      <c r="B1746" s="1" t="s">
        <v>1197</v>
      </c>
      <c r="C1746" s="1" t="s">
        <v>949</v>
      </c>
      <c r="D1746" s="1">
        <v>0</v>
      </c>
      <c r="E1746" s="1">
        <v>3.6300267110000002</v>
      </c>
      <c r="F1746" s="1">
        <v>303971</v>
      </c>
      <c r="G1746" s="1">
        <v>106389.85</v>
      </c>
      <c r="H1746" s="1">
        <v>2061.4299999999998</v>
      </c>
      <c r="I1746" s="1">
        <v>51</v>
      </c>
      <c r="J1746" s="1">
        <v>3114.01</v>
      </c>
      <c r="K1746" s="1">
        <v>34</v>
      </c>
    </row>
    <row r="1747" spans="1:11" x14ac:dyDescent="0.3">
      <c r="A1747" s="245">
        <v>351343</v>
      </c>
      <c r="B1747" s="1" t="s">
        <v>1199</v>
      </c>
      <c r="C1747" s="1" t="s">
        <v>949</v>
      </c>
      <c r="D1747" s="1">
        <v>0</v>
      </c>
      <c r="E1747" s="1">
        <v>7.9621009799999998</v>
      </c>
      <c r="F1747" s="1">
        <v>1201941</v>
      </c>
      <c r="G1747" s="1">
        <v>420679.35</v>
      </c>
      <c r="H1747" s="1">
        <v>1527.87</v>
      </c>
      <c r="I1747" s="1">
        <v>275</v>
      </c>
      <c r="J1747" s="1">
        <v>2633.42</v>
      </c>
      <c r="K1747" s="1">
        <v>159</v>
      </c>
    </row>
    <row r="1748" spans="1:11" x14ac:dyDescent="0.3">
      <c r="A1748" s="245">
        <v>351344</v>
      </c>
      <c r="B1748" s="1" t="s">
        <v>1200</v>
      </c>
      <c r="C1748" s="1" t="s">
        <v>949</v>
      </c>
      <c r="D1748" s="1">
        <v>0.35364551300000002</v>
      </c>
      <c r="E1748" s="1">
        <v>7.7249286010000002</v>
      </c>
      <c r="F1748" s="1">
        <v>801732</v>
      </c>
      <c r="G1748" s="1">
        <v>200433</v>
      </c>
      <c r="H1748" s="1">
        <v>1475.8</v>
      </c>
      <c r="I1748" s="1">
        <v>135</v>
      </c>
      <c r="J1748" s="1">
        <v>1737.95</v>
      </c>
      <c r="K1748" s="1">
        <v>115</v>
      </c>
    </row>
    <row r="1749" spans="1:11" x14ac:dyDescent="0.3">
      <c r="A1749" s="245">
        <v>351346</v>
      </c>
      <c r="B1749" s="1" t="s">
        <v>1201</v>
      </c>
      <c r="C1749" s="1" t="s">
        <v>949</v>
      </c>
      <c r="D1749" s="1">
        <v>1</v>
      </c>
      <c r="E1749" s="1">
        <v>8.1475088220000007</v>
      </c>
      <c r="F1749" s="1"/>
      <c r="G1749" s="1"/>
      <c r="H1749" s="1"/>
      <c r="I1749" s="1" t="s">
        <v>2133</v>
      </c>
      <c r="J1749" s="1"/>
      <c r="K1749" s="1" t="s">
        <v>2133</v>
      </c>
    </row>
    <row r="1750" spans="1:11" x14ac:dyDescent="0.3">
      <c r="A1750" s="245">
        <v>351405</v>
      </c>
      <c r="B1750" s="1" t="s">
        <v>1203</v>
      </c>
      <c r="C1750" s="1" t="s">
        <v>949</v>
      </c>
      <c r="D1750" s="1">
        <v>0.89112858900000003</v>
      </c>
      <c r="E1750" s="1">
        <v>7.4132600340000003</v>
      </c>
      <c r="F1750" s="1"/>
      <c r="G1750" s="1"/>
      <c r="H1750" s="1"/>
      <c r="I1750" s="1" t="s">
        <v>2133</v>
      </c>
      <c r="J1750" s="1"/>
      <c r="K1750" s="1" t="s">
        <v>2133</v>
      </c>
    </row>
    <row r="1751" spans="1:11" x14ac:dyDescent="0.3">
      <c r="A1751" s="245">
        <v>351407</v>
      </c>
      <c r="B1751" s="1" t="s">
        <v>1205</v>
      </c>
      <c r="C1751" s="1" t="s">
        <v>949</v>
      </c>
      <c r="D1751" s="1">
        <v>0.74204531399999996</v>
      </c>
      <c r="E1751" s="1">
        <v>6.9152305250000001</v>
      </c>
      <c r="F1751" s="1">
        <v>353146</v>
      </c>
      <c r="G1751" s="1">
        <v>70629.2</v>
      </c>
      <c r="H1751" s="1">
        <v>1320.37</v>
      </c>
      <c r="I1751" s="1">
        <v>53</v>
      </c>
      <c r="J1751" s="1">
        <v>2674.78</v>
      </c>
      <c r="K1751" s="1">
        <v>26</v>
      </c>
    </row>
    <row r="1752" spans="1:11" x14ac:dyDescent="0.3">
      <c r="A1752" s="245">
        <v>351424</v>
      </c>
      <c r="B1752" s="1" t="s">
        <v>1207</v>
      </c>
      <c r="C1752" s="1" t="s">
        <v>949</v>
      </c>
      <c r="D1752" s="1">
        <v>0</v>
      </c>
      <c r="E1752" s="1">
        <v>7.2154720189999999</v>
      </c>
      <c r="F1752" s="1">
        <v>1241375</v>
      </c>
      <c r="G1752" s="1">
        <v>434481.25</v>
      </c>
      <c r="H1752" s="1">
        <v>1527.87</v>
      </c>
      <c r="I1752" s="1">
        <v>284</v>
      </c>
      <c r="J1752" s="1">
        <v>1610.27</v>
      </c>
      <c r="K1752" s="1">
        <v>269</v>
      </c>
    </row>
    <row r="1753" spans="1:11" x14ac:dyDescent="0.3">
      <c r="A1753" s="245">
        <v>351888</v>
      </c>
      <c r="B1753" s="1" t="s">
        <v>1209</v>
      </c>
      <c r="C1753" s="1" t="s">
        <v>949</v>
      </c>
      <c r="D1753" s="1">
        <v>0.76869686500000001</v>
      </c>
      <c r="E1753" s="1">
        <v>5.9632098109999996</v>
      </c>
      <c r="F1753" s="1">
        <v>8497774</v>
      </c>
      <c r="G1753" s="1">
        <v>1699554.8</v>
      </c>
      <c r="H1753" s="1">
        <v>1320.37</v>
      </c>
      <c r="I1753" s="1">
        <v>1287</v>
      </c>
      <c r="J1753" s="1">
        <v>1814.33</v>
      </c>
      <c r="K1753" s="1">
        <v>936</v>
      </c>
    </row>
    <row r="1754" spans="1:11" x14ac:dyDescent="0.3">
      <c r="A1754" s="245">
        <v>361337</v>
      </c>
      <c r="B1754" s="1" t="s">
        <v>1195</v>
      </c>
      <c r="C1754" s="1" t="s">
        <v>1210</v>
      </c>
      <c r="D1754" s="1">
        <v>1</v>
      </c>
      <c r="E1754" s="1">
        <v>7.5058394919999998</v>
      </c>
      <c r="F1754" s="1"/>
      <c r="G1754" s="1"/>
      <c r="H1754" s="1"/>
      <c r="I1754" s="1" t="s">
        <v>2133</v>
      </c>
      <c r="J1754" s="1"/>
      <c r="K1754" s="1" t="s">
        <v>2133</v>
      </c>
    </row>
    <row r="1755" spans="1:11" x14ac:dyDescent="0.3">
      <c r="A1755" s="245">
        <v>361346</v>
      </c>
      <c r="B1755" s="1" t="s">
        <v>1211</v>
      </c>
      <c r="C1755" s="1" t="s">
        <v>1210</v>
      </c>
      <c r="D1755" s="1">
        <v>1</v>
      </c>
      <c r="E1755" s="1">
        <v>13.483315244</v>
      </c>
      <c r="F1755" s="1"/>
      <c r="G1755" s="1"/>
      <c r="H1755" s="1"/>
      <c r="I1755" s="1" t="s">
        <v>2133</v>
      </c>
      <c r="J1755" s="1"/>
      <c r="K1755" s="1" t="s">
        <v>2133</v>
      </c>
    </row>
    <row r="1756" spans="1:11" x14ac:dyDescent="0.3">
      <c r="A1756" s="245">
        <v>361347</v>
      </c>
      <c r="B1756" s="1" t="s">
        <v>1213</v>
      </c>
      <c r="C1756" s="1" t="s">
        <v>1210</v>
      </c>
      <c r="D1756" s="1">
        <v>1</v>
      </c>
      <c r="E1756" s="1">
        <v>18.925968468000001</v>
      </c>
      <c r="F1756" s="1"/>
      <c r="G1756" s="1"/>
      <c r="H1756" s="1"/>
      <c r="I1756" s="1" t="s">
        <v>2133</v>
      </c>
      <c r="J1756" s="1"/>
      <c r="K1756" s="1" t="s">
        <v>2133</v>
      </c>
    </row>
    <row r="1757" spans="1:11" x14ac:dyDescent="0.3">
      <c r="A1757" s="245">
        <v>361348</v>
      </c>
      <c r="B1757" s="1" t="s">
        <v>1215</v>
      </c>
      <c r="C1757" s="1" t="s">
        <v>1210</v>
      </c>
      <c r="D1757" s="1">
        <v>0</v>
      </c>
      <c r="E1757" s="1">
        <v>2.43899344</v>
      </c>
      <c r="F1757" s="1">
        <v>140854</v>
      </c>
      <c r="G1757" s="1">
        <v>49298.9</v>
      </c>
      <c r="H1757" s="1">
        <v>2061.4299999999998</v>
      </c>
      <c r="I1757" s="1">
        <v>23</v>
      </c>
      <c r="J1757" s="1">
        <v>2613.4299999999998</v>
      </c>
      <c r="K1757" s="1">
        <v>18</v>
      </c>
    </row>
    <row r="1758" spans="1:11" x14ac:dyDescent="0.3">
      <c r="A1758" s="245">
        <v>361350</v>
      </c>
      <c r="B1758" s="1" t="s">
        <v>1216</v>
      </c>
      <c r="C1758" s="1" t="s">
        <v>1210</v>
      </c>
      <c r="D1758" s="1">
        <v>0.362713797</v>
      </c>
      <c r="E1758" s="1">
        <v>21.649093959000002</v>
      </c>
      <c r="F1758" s="1">
        <v>5554922</v>
      </c>
      <c r="G1758" s="1">
        <v>1388730.5</v>
      </c>
      <c r="H1758" s="1">
        <v>1091.8499999999999</v>
      </c>
      <c r="I1758" s="1">
        <v>1271</v>
      </c>
      <c r="J1758" s="1">
        <v>865.35</v>
      </c>
      <c r="K1758" s="1">
        <v>1604</v>
      </c>
    </row>
    <row r="1759" spans="1:11" x14ac:dyDescent="0.3">
      <c r="A1759" s="245">
        <v>361353</v>
      </c>
      <c r="B1759" s="1" t="s">
        <v>1218</v>
      </c>
      <c r="C1759" s="1" t="s">
        <v>1210</v>
      </c>
      <c r="D1759" s="1">
        <v>1</v>
      </c>
      <c r="E1759" s="1">
        <v>491.55169544900002</v>
      </c>
      <c r="F1759" s="1"/>
      <c r="G1759" s="1"/>
      <c r="H1759" s="1"/>
      <c r="I1759" s="1" t="s">
        <v>2133</v>
      </c>
      <c r="J1759" s="1"/>
      <c r="K1759" s="1" t="s">
        <v>2133</v>
      </c>
    </row>
    <row r="1760" spans="1:11" x14ac:dyDescent="0.3">
      <c r="A1760" s="245">
        <v>361356</v>
      </c>
      <c r="B1760" s="1" t="s">
        <v>1220</v>
      </c>
      <c r="C1760" s="1" t="s">
        <v>1210</v>
      </c>
      <c r="D1760" s="1">
        <v>0.99997871100000002</v>
      </c>
      <c r="E1760" s="1">
        <v>12.927455978999999</v>
      </c>
      <c r="F1760" s="1"/>
      <c r="G1760" s="1"/>
      <c r="H1760" s="1"/>
      <c r="I1760" s="1" t="s">
        <v>2133</v>
      </c>
      <c r="J1760" s="1"/>
      <c r="K1760" s="1" t="s">
        <v>2133</v>
      </c>
    </row>
    <row r="1761" spans="1:11" x14ac:dyDescent="0.3">
      <c r="A1761" s="245">
        <v>361358</v>
      </c>
      <c r="B1761" s="1" t="s">
        <v>1221</v>
      </c>
      <c r="C1761" s="1" t="s">
        <v>1210</v>
      </c>
      <c r="D1761" s="1">
        <v>0.96136183900000005</v>
      </c>
      <c r="E1761" s="1">
        <v>10.727888273</v>
      </c>
      <c r="F1761" s="1"/>
      <c r="G1761" s="1"/>
      <c r="H1761" s="1"/>
      <c r="I1761" s="1" t="s">
        <v>2133</v>
      </c>
      <c r="J1761" s="1"/>
      <c r="K1761" s="1" t="s">
        <v>2133</v>
      </c>
    </row>
    <row r="1762" spans="1:11" x14ac:dyDescent="0.3">
      <c r="A1762" s="245">
        <v>361362</v>
      </c>
      <c r="B1762" s="1" t="s">
        <v>1222</v>
      </c>
      <c r="C1762" s="1" t="s">
        <v>1210</v>
      </c>
      <c r="D1762" s="1">
        <v>0.72797014400000004</v>
      </c>
      <c r="E1762" s="1">
        <v>94.409368068999996</v>
      </c>
      <c r="F1762" s="1">
        <v>4439963</v>
      </c>
      <c r="G1762" s="1">
        <v>887992.6</v>
      </c>
      <c r="H1762" s="1">
        <v>985.7</v>
      </c>
      <c r="I1762" s="1">
        <v>900</v>
      </c>
      <c r="J1762" s="1">
        <v>844.61</v>
      </c>
      <c r="K1762" s="1">
        <v>1051</v>
      </c>
    </row>
    <row r="1763" spans="1:11" x14ac:dyDescent="0.3">
      <c r="A1763" s="245">
        <v>361365</v>
      </c>
      <c r="B1763" s="1" t="s">
        <v>1224</v>
      </c>
      <c r="C1763" s="1" t="s">
        <v>1210</v>
      </c>
      <c r="D1763" s="1">
        <v>0.502987199</v>
      </c>
      <c r="E1763" s="1">
        <v>4.4074941860000001</v>
      </c>
      <c r="F1763" s="1">
        <v>354465</v>
      </c>
      <c r="G1763" s="1">
        <v>70893</v>
      </c>
      <c r="H1763" s="1">
        <v>1320.37</v>
      </c>
      <c r="I1763" s="1">
        <v>53</v>
      </c>
      <c r="J1763" s="1">
        <v>2752.66</v>
      </c>
      <c r="K1763" s="1">
        <v>25</v>
      </c>
    </row>
    <row r="1764" spans="1:11" x14ac:dyDescent="0.3">
      <c r="A1764" s="245">
        <v>361370</v>
      </c>
      <c r="B1764" s="1" t="s">
        <v>1225</v>
      </c>
      <c r="C1764" s="1" t="s">
        <v>1210</v>
      </c>
      <c r="D1764" s="1">
        <v>0.72047861999999996</v>
      </c>
      <c r="E1764" s="1">
        <v>6.4375607380000002</v>
      </c>
      <c r="F1764" s="1">
        <v>1139438</v>
      </c>
      <c r="G1764" s="1">
        <v>227887.6</v>
      </c>
      <c r="H1764" s="1">
        <v>1320.37</v>
      </c>
      <c r="I1764" s="1">
        <v>172</v>
      </c>
      <c r="J1764" s="1">
        <v>2428.8200000000002</v>
      </c>
      <c r="K1764" s="1">
        <v>93</v>
      </c>
    </row>
    <row r="1765" spans="1:11" x14ac:dyDescent="0.3">
      <c r="A1765" s="245">
        <v>361372</v>
      </c>
      <c r="B1765" s="1" t="s">
        <v>1226</v>
      </c>
      <c r="C1765" s="1" t="s">
        <v>1210</v>
      </c>
      <c r="D1765" s="1">
        <v>0</v>
      </c>
      <c r="E1765" s="1">
        <v>5.8861407330000004</v>
      </c>
      <c r="F1765" s="1">
        <v>309265</v>
      </c>
      <c r="G1765" s="1">
        <v>108242.75</v>
      </c>
      <c r="H1765" s="1">
        <v>1527.87</v>
      </c>
      <c r="I1765" s="1">
        <v>70</v>
      </c>
      <c r="J1765" s="1">
        <v>3719.77</v>
      </c>
      <c r="K1765" s="1">
        <v>29</v>
      </c>
    </row>
    <row r="1766" spans="1:11" x14ac:dyDescent="0.3">
      <c r="A1766" s="245">
        <v>361373</v>
      </c>
      <c r="B1766" s="1" t="s">
        <v>1228</v>
      </c>
      <c r="C1766" s="1" t="s">
        <v>1210</v>
      </c>
      <c r="D1766" s="1">
        <v>0.962406337</v>
      </c>
      <c r="E1766" s="1">
        <v>13.763108539999999</v>
      </c>
      <c r="F1766" s="1"/>
      <c r="G1766" s="1"/>
      <c r="H1766" s="1"/>
      <c r="I1766" s="1" t="s">
        <v>2133</v>
      </c>
      <c r="J1766" s="1"/>
      <c r="K1766" s="1" t="s">
        <v>2133</v>
      </c>
    </row>
    <row r="1767" spans="1:11" x14ac:dyDescent="0.3">
      <c r="A1767" s="245">
        <v>361374</v>
      </c>
      <c r="B1767" s="1" t="s">
        <v>1229</v>
      </c>
      <c r="C1767" s="1" t="s">
        <v>1210</v>
      </c>
      <c r="D1767" s="1">
        <v>0</v>
      </c>
      <c r="E1767" s="1">
        <v>3.3734414799999999</v>
      </c>
      <c r="F1767" s="1">
        <v>1338038</v>
      </c>
      <c r="G1767" s="1">
        <v>468313.3</v>
      </c>
      <c r="H1767" s="1">
        <v>2061.4299999999998</v>
      </c>
      <c r="I1767" s="1">
        <v>227</v>
      </c>
      <c r="J1767" s="1">
        <v>1669.4</v>
      </c>
      <c r="K1767" s="1">
        <v>280</v>
      </c>
    </row>
    <row r="1768" spans="1:11" x14ac:dyDescent="0.3">
      <c r="A1768" s="245">
        <v>361381</v>
      </c>
      <c r="B1768" s="1" t="s">
        <v>1230</v>
      </c>
      <c r="C1768" s="1" t="s">
        <v>1210</v>
      </c>
      <c r="D1768" s="1">
        <v>0</v>
      </c>
      <c r="E1768" s="1">
        <v>3.8725475939999998</v>
      </c>
      <c r="F1768" s="1">
        <v>966041</v>
      </c>
      <c r="G1768" s="1">
        <v>338114.35</v>
      </c>
      <c r="H1768" s="1">
        <v>2061.4299999999998</v>
      </c>
      <c r="I1768" s="1">
        <v>164</v>
      </c>
      <c r="J1768" s="1">
        <v>4112.3</v>
      </c>
      <c r="K1768" s="1">
        <v>82</v>
      </c>
    </row>
    <row r="1769" spans="1:11" x14ac:dyDescent="0.3">
      <c r="A1769" s="245">
        <v>361383</v>
      </c>
      <c r="B1769" s="1" t="s">
        <v>1231</v>
      </c>
      <c r="C1769" s="1" t="s">
        <v>1210</v>
      </c>
      <c r="D1769" s="1">
        <v>0</v>
      </c>
      <c r="E1769" s="1">
        <v>10.54050617</v>
      </c>
      <c r="F1769" s="1">
        <v>815777</v>
      </c>
      <c r="G1769" s="1">
        <v>285521.95</v>
      </c>
      <c r="H1769" s="1">
        <v>1527.87</v>
      </c>
      <c r="I1769" s="1">
        <v>186</v>
      </c>
      <c r="J1769" s="1">
        <v>1897.58</v>
      </c>
      <c r="K1769" s="1">
        <v>150</v>
      </c>
    </row>
    <row r="1770" spans="1:11" x14ac:dyDescent="0.3">
      <c r="A1770" s="245">
        <v>361384</v>
      </c>
      <c r="B1770" s="1" t="s">
        <v>1232</v>
      </c>
      <c r="C1770" s="1" t="s">
        <v>1210</v>
      </c>
      <c r="D1770" s="1">
        <v>0.96371375199999998</v>
      </c>
      <c r="E1770" s="1">
        <v>5.822555124</v>
      </c>
      <c r="F1770" s="1"/>
      <c r="G1770" s="1"/>
      <c r="H1770" s="1"/>
      <c r="I1770" s="1" t="s">
        <v>2133</v>
      </c>
      <c r="J1770" s="1"/>
      <c r="K1770" s="1" t="s">
        <v>2133</v>
      </c>
    </row>
    <row r="1771" spans="1:11" x14ac:dyDescent="0.3">
      <c r="A1771" s="245">
        <v>361385</v>
      </c>
      <c r="B1771" s="1" t="s">
        <v>1233</v>
      </c>
      <c r="C1771" s="1" t="s">
        <v>1210</v>
      </c>
      <c r="D1771" s="1">
        <v>0.22417742800000001</v>
      </c>
      <c r="E1771" s="1">
        <v>14.951711667</v>
      </c>
      <c r="F1771" s="1">
        <v>11955974</v>
      </c>
      <c r="G1771" s="1">
        <v>2988993.5</v>
      </c>
      <c r="H1771" s="1">
        <v>1091.8499999999999</v>
      </c>
      <c r="I1771" s="1">
        <v>2737</v>
      </c>
      <c r="J1771" s="1">
        <v>845.24</v>
      </c>
      <c r="K1771" s="1">
        <v>3536</v>
      </c>
    </row>
    <row r="1772" spans="1:11" x14ac:dyDescent="0.3">
      <c r="A1772" s="245">
        <v>361386</v>
      </c>
      <c r="B1772" s="1" t="s">
        <v>1234</v>
      </c>
      <c r="C1772" s="1" t="s">
        <v>1210</v>
      </c>
      <c r="D1772" s="1">
        <v>0.99662956000000003</v>
      </c>
      <c r="E1772" s="1">
        <v>61.934004129000002</v>
      </c>
      <c r="F1772" s="1"/>
      <c r="G1772" s="1"/>
      <c r="H1772" s="1"/>
      <c r="I1772" s="1" t="s">
        <v>2133</v>
      </c>
      <c r="J1772" s="1"/>
      <c r="K1772" s="1" t="s">
        <v>2133</v>
      </c>
    </row>
    <row r="1773" spans="1:11" x14ac:dyDescent="0.3">
      <c r="A1773" s="245">
        <v>361387</v>
      </c>
      <c r="B1773" s="1" t="s">
        <v>1236</v>
      </c>
      <c r="C1773" s="1" t="s">
        <v>1210</v>
      </c>
      <c r="D1773" s="1">
        <v>1</v>
      </c>
      <c r="E1773" s="1">
        <v>13.194415951</v>
      </c>
      <c r="F1773" s="1"/>
      <c r="G1773" s="1"/>
      <c r="H1773" s="1"/>
      <c r="I1773" s="1" t="s">
        <v>2133</v>
      </c>
      <c r="J1773" s="1"/>
      <c r="K1773" s="1" t="s">
        <v>2133</v>
      </c>
    </row>
    <row r="1774" spans="1:11" x14ac:dyDescent="0.3">
      <c r="A1774" s="245">
        <v>361389</v>
      </c>
      <c r="B1774" s="1" t="s">
        <v>640</v>
      </c>
      <c r="C1774" s="1" t="s">
        <v>1210</v>
      </c>
      <c r="D1774" s="1">
        <v>0.93639064500000002</v>
      </c>
      <c r="E1774" s="1">
        <v>2.5905306229999998</v>
      </c>
      <c r="F1774" s="1"/>
      <c r="G1774" s="1"/>
      <c r="H1774" s="1"/>
      <c r="I1774" s="1" t="s">
        <v>2133</v>
      </c>
      <c r="J1774" s="1"/>
      <c r="K1774" s="1" t="s">
        <v>2133</v>
      </c>
    </row>
    <row r="1775" spans="1:11" x14ac:dyDescent="0.3">
      <c r="A1775" s="245">
        <v>361390</v>
      </c>
      <c r="B1775" s="1" t="s">
        <v>1238</v>
      </c>
      <c r="C1775" s="1" t="s">
        <v>1210</v>
      </c>
      <c r="D1775" s="1">
        <v>2.1671300000000001E-2</v>
      </c>
      <c r="E1775" s="1">
        <v>2.542241572</v>
      </c>
      <c r="F1775" s="1">
        <v>2794068</v>
      </c>
      <c r="G1775" s="1">
        <v>977923.8</v>
      </c>
      <c r="H1775" s="1">
        <v>2534.89</v>
      </c>
      <c r="I1775" s="1">
        <v>385</v>
      </c>
      <c r="J1775" s="1">
        <v>4175.37</v>
      </c>
      <c r="K1775" s="1">
        <v>234</v>
      </c>
    </row>
    <row r="1776" spans="1:11" x14ac:dyDescent="0.3">
      <c r="A1776" s="245">
        <v>361391</v>
      </c>
      <c r="B1776" s="1" t="s">
        <v>1239</v>
      </c>
      <c r="C1776" s="1" t="s">
        <v>1210</v>
      </c>
      <c r="D1776" s="1">
        <v>1.51772E-2</v>
      </c>
      <c r="E1776" s="1">
        <v>2.3019831220000002</v>
      </c>
      <c r="F1776" s="1">
        <v>1335799</v>
      </c>
      <c r="G1776" s="1">
        <v>467529.65</v>
      </c>
      <c r="H1776" s="1">
        <v>2534.89</v>
      </c>
      <c r="I1776" s="1">
        <v>184</v>
      </c>
      <c r="J1776" s="1">
        <v>2699.9</v>
      </c>
      <c r="K1776" s="1">
        <v>173</v>
      </c>
    </row>
    <row r="1777" spans="1:11" x14ac:dyDescent="0.3">
      <c r="A1777" s="245">
        <v>361395</v>
      </c>
      <c r="B1777" s="1" t="s">
        <v>1241</v>
      </c>
      <c r="C1777" s="1" t="s">
        <v>1210</v>
      </c>
      <c r="D1777" s="1">
        <v>1</v>
      </c>
      <c r="E1777" s="1">
        <v>3.8574611449999998</v>
      </c>
      <c r="F1777" s="1"/>
      <c r="G1777" s="1"/>
      <c r="H1777" s="1"/>
      <c r="I1777" s="1" t="s">
        <v>2133</v>
      </c>
      <c r="J1777" s="1"/>
      <c r="K1777" s="1" t="s">
        <v>2133</v>
      </c>
    </row>
    <row r="1778" spans="1:11" x14ac:dyDescent="0.3">
      <c r="A1778" s="245">
        <v>361396</v>
      </c>
      <c r="B1778" s="1" t="s">
        <v>1243</v>
      </c>
      <c r="C1778" s="1" t="s">
        <v>1210</v>
      </c>
      <c r="D1778" s="1">
        <v>0.99698527299999995</v>
      </c>
      <c r="E1778" s="1">
        <v>14.792800659999999</v>
      </c>
      <c r="F1778" s="1"/>
      <c r="G1778" s="1"/>
      <c r="H1778" s="1"/>
      <c r="I1778" s="1" t="s">
        <v>2133</v>
      </c>
      <c r="J1778" s="1"/>
      <c r="K1778" s="1" t="s">
        <v>2133</v>
      </c>
    </row>
    <row r="1779" spans="1:11" x14ac:dyDescent="0.3">
      <c r="A1779" s="245">
        <v>361399</v>
      </c>
      <c r="B1779" s="1" t="s">
        <v>1244</v>
      </c>
      <c r="C1779" s="1" t="s">
        <v>1210</v>
      </c>
      <c r="D1779" s="1">
        <v>0.91856474300000002</v>
      </c>
      <c r="E1779" s="1">
        <v>7.2897676760000003</v>
      </c>
      <c r="F1779" s="1"/>
      <c r="G1779" s="1"/>
      <c r="H1779" s="1"/>
      <c r="I1779" s="1" t="s">
        <v>2133</v>
      </c>
      <c r="J1779" s="1"/>
      <c r="K1779" s="1" t="s">
        <v>2133</v>
      </c>
    </row>
    <row r="1780" spans="1:11" x14ac:dyDescent="0.3">
      <c r="A1780" s="245">
        <v>361401</v>
      </c>
      <c r="B1780" s="1" t="s">
        <v>1246</v>
      </c>
      <c r="C1780" s="1" t="s">
        <v>1210</v>
      </c>
      <c r="D1780" s="1">
        <v>0.999390581</v>
      </c>
      <c r="E1780" s="1">
        <v>3.6717351420000002</v>
      </c>
      <c r="F1780" s="1"/>
      <c r="G1780" s="1"/>
      <c r="H1780" s="1"/>
      <c r="I1780" s="1" t="s">
        <v>2133</v>
      </c>
      <c r="J1780" s="1"/>
      <c r="K1780" s="1" t="s">
        <v>2133</v>
      </c>
    </row>
    <row r="1781" spans="1:11" x14ac:dyDescent="0.3">
      <c r="A1781" s="245">
        <v>361403</v>
      </c>
      <c r="B1781" s="1" t="s">
        <v>1247</v>
      </c>
      <c r="C1781" s="1" t="s">
        <v>1210</v>
      </c>
      <c r="D1781" s="1">
        <v>4.3992400000000001E-2</v>
      </c>
      <c r="E1781" s="1">
        <v>4.5105025510000001</v>
      </c>
      <c r="F1781" s="1">
        <v>780133</v>
      </c>
      <c r="G1781" s="1">
        <v>273046.55</v>
      </c>
      <c r="H1781" s="1">
        <v>1475.8</v>
      </c>
      <c r="I1781" s="1">
        <v>185</v>
      </c>
      <c r="J1781" s="1">
        <v>4680.74</v>
      </c>
      <c r="K1781" s="1">
        <v>58</v>
      </c>
    </row>
    <row r="1782" spans="1:11" x14ac:dyDescent="0.3">
      <c r="A1782" s="245">
        <v>361404</v>
      </c>
      <c r="B1782" s="1" t="s">
        <v>1249</v>
      </c>
      <c r="C1782" s="1" t="s">
        <v>1210</v>
      </c>
      <c r="D1782" s="1">
        <v>5.0542799999999999E-2</v>
      </c>
      <c r="E1782" s="1">
        <v>11.260268625</v>
      </c>
      <c r="F1782" s="1">
        <v>1044712</v>
      </c>
      <c r="G1782" s="1">
        <v>365649.2</v>
      </c>
      <c r="H1782" s="1">
        <v>1091.8499999999999</v>
      </c>
      <c r="I1782" s="1">
        <v>334</v>
      </c>
      <c r="J1782" s="1"/>
      <c r="K1782" s="1" t="s">
        <v>2134</v>
      </c>
    </row>
    <row r="1783" spans="1:11" x14ac:dyDescent="0.3">
      <c r="A1783" s="245">
        <v>361405</v>
      </c>
      <c r="B1783" s="1" t="s">
        <v>1250</v>
      </c>
      <c r="C1783" s="1" t="s">
        <v>1210</v>
      </c>
      <c r="D1783" s="1">
        <v>0.78767621600000004</v>
      </c>
      <c r="E1783" s="1">
        <v>9.7428667339999997</v>
      </c>
      <c r="F1783" s="1">
        <v>824265</v>
      </c>
      <c r="G1783" s="1">
        <v>164853</v>
      </c>
      <c r="H1783" s="1">
        <v>1320.37</v>
      </c>
      <c r="I1783" s="1">
        <v>124</v>
      </c>
      <c r="J1783" s="1">
        <v>1990.34</v>
      </c>
      <c r="K1783" s="1">
        <v>82</v>
      </c>
    </row>
    <row r="1784" spans="1:11" x14ac:dyDescent="0.3">
      <c r="A1784" s="245">
        <v>361408</v>
      </c>
      <c r="B1784" s="1" t="s">
        <v>1251</v>
      </c>
      <c r="C1784" s="1" t="s">
        <v>1210</v>
      </c>
      <c r="D1784" s="1">
        <v>0</v>
      </c>
      <c r="E1784" s="1">
        <v>8.1021345470000004</v>
      </c>
      <c r="F1784" s="1">
        <v>1686065</v>
      </c>
      <c r="G1784" s="1">
        <v>590122.75</v>
      </c>
      <c r="H1784" s="1">
        <v>1527.87</v>
      </c>
      <c r="I1784" s="1">
        <v>386</v>
      </c>
      <c r="J1784" s="1">
        <v>1200.3499999999999</v>
      </c>
      <c r="K1784" s="1">
        <v>491</v>
      </c>
    </row>
    <row r="1785" spans="1:11" x14ac:dyDescent="0.3">
      <c r="A1785" s="245">
        <v>361409</v>
      </c>
      <c r="B1785" s="1" t="s">
        <v>1252</v>
      </c>
      <c r="C1785" s="1" t="s">
        <v>1210</v>
      </c>
      <c r="D1785" s="1">
        <v>0.98577047200000001</v>
      </c>
      <c r="E1785" s="1">
        <v>40.982001826999998</v>
      </c>
      <c r="F1785" s="1"/>
      <c r="G1785" s="1"/>
      <c r="H1785" s="1"/>
      <c r="I1785" s="1" t="s">
        <v>2133</v>
      </c>
      <c r="J1785" s="1"/>
      <c r="K1785" s="1" t="s">
        <v>2133</v>
      </c>
    </row>
    <row r="1786" spans="1:11" x14ac:dyDescent="0.3">
      <c r="A1786" s="245">
        <v>361410</v>
      </c>
      <c r="B1786" s="1" t="s">
        <v>1254</v>
      </c>
      <c r="C1786" s="1" t="s">
        <v>1210</v>
      </c>
      <c r="D1786" s="1">
        <v>1</v>
      </c>
      <c r="E1786" s="1">
        <v>5.8720650020000003</v>
      </c>
      <c r="F1786" s="1"/>
      <c r="G1786" s="1"/>
      <c r="H1786" s="1"/>
      <c r="I1786" s="1" t="s">
        <v>2133</v>
      </c>
      <c r="J1786" s="1"/>
      <c r="K1786" s="1" t="s">
        <v>2133</v>
      </c>
    </row>
    <row r="1787" spans="1:11" x14ac:dyDescent="0.3">
      <c r="A1787" s="245">
        <v>361412</v>
      </c>
      <c r="B1787" s="1" t="s">
        <v>1256</v>
      </c>
      <c r="C1787" s="1" t="s">
        <v>1210</v>
      </c>
      <c r="D1787" s="1">
        <v>0.90985044500000001</v>
      </c>
      <c r="E1787" s="1">
        <v>26.177936184</v>
      </c>
      <c r="F1787" s="1"/>
      <c r="G1787" s="1"/>
      <c r="H1787" s="1"/>
      <c r="I1787" s="1" t="s">
        <v>2133</v>
      </c>
      <c r="J1787" s="1"/>
      <c r="K1787" s="1" t="s">
        <v>2133</v>
      </c>
    </row>
    <row r="1788" spans="1:11" x14ac:dyDescent="0.3">
      <c r="A1788" s="245">
        <v>361413</v>
      </c>
      <c r="B1788" s="1" t="s">
        <v>1257</v>
      </c>
      <c r="C1788" s="1" t="s">
        <v>1210</v>
      </c>
      <c r="D1788" s="1">
        <v>0.487264947</v>
      </c>
      <c r="E1788" s="1">
        <v>5.436104168</v>
      </c>
      <c r="F1788" s="1">
        <v>1666004</v>
      </c>
      <c r="G1788" s="1">
        <v>333200.8</v>
      </c>
      <c r="H1788" s="1">
        <v>1475.8</v>
      </c>
      <c r="I1788" s="1">
        <v>225</v>
      </c>
      <c r="J1788" s="1">
        <v>2158.89</v>
      </c>
      <c r="K1788" s="1">
        <v>154</v>
      </c>
    </row>
    <row r="1789" spans="1:11" x14ac:dyDescent="0.3">
      <c r="A1789" s="245">
        <v>361419</v>
      </c>
      <c r="B1789" s="1" t="s">
        <v>1259</v>
      </c>
      <c r="C1789" s="1" t="s">
        <v>1210</v>
      </c>
      <c r="D1789" s="1">
        <v>0.65952129199999998</v>
      </c>
      <c r="E1789" s="1">
        <v>3.4417248200000001</v>
      </c>
      <c r="F1789" s="1">
        <v>937453</v>
      </c>
      <c r="G1789" s="1">
        <v>187490.6</v>
      </c>
      <c r="H1789" s="1">
        <v>2070.63</v>
      </c>
      <c r="I1789" s="1">
        <v>90</v>
      </c>
      <c r="J1789" s="1">
        <v>2720.43</v>
      </c>
      <c r="K1789" s="1">
        <v>68</v>
      </c>
    </row>
    <row r="1790" spans="1:11" x14ac:dyDescent="0.3">
      <c r="A1790" s="245">
        <v>361422</v>
      </c>
      <c r="B1790" s="1" t="s">
        <v>1261</v>
      </c>
      <c r="C1790" s="1" t="s">
        <v>1210</v>
      </c>
      <c r="D1790" s="1">
        <v>0.94553226400000001</v>
      </c>
      <c r="E1790" s="1">
        <v>29.529448532</v>
      </c>
      <c r="F1790" s="1"/>
      <c r="G1790" s="1"/>
      <c r="H1790" s="1"/>
      <c r="I1790" s="1" t="s">
        <v>2133</v>
      </c>
      <c r="J1790" s="1"/>
      <c r="K1790" s="1" t="s">
        <v>2133</v>
      </c>
    </row>
    <row r="1791" spans="1:11" x14ac:dyDescent="0.3">
      <c r="A1791" s="245">
        <v>361423</v>
      </c>
      <c r="B1791" s="1" t="s">
        <v>1263</v>
      </c>
      <c r="C1791" s="1" t="s">
        <v>1210</v>
      </c>
      <c r="D1791" s="1">
        <v>0.99999998199999995</v>
      </c>
      <c r="E1791" s="1">
        <v>9.5138374890000001</v>
      </c>
      <c r="F1791" s="1"/>
      <c r="G1791" s="1"/>
      <c r="H1791" s="1"/>
      <c r="I1791" s="1" t="s">
        <v>2133</v>
      </c>
      <c r="J1791" s="1"/>
      <c r="K1791" s="1" t="s">
        <v>2133</v>
      </c>
    </row>
    <row r="1792" spans="1:11" x14ac:dyDescent="0.3">
      <c r="A1792" s="245">
        <v>361424</v>
      </c>
      <c r="B1792" s="1" t="s">
        <v>1264</v>
      </c>
      <c r="C1792" s="1" t="s">
        <v>1210</v>
      </c>
      <c r="D1792" s="1">
        <v>0</v>
      </c>
      <c r="E1792" s="1">
        <v>10.923024714</v>
      </c>
      <c r="F1792" s="1">
        <v>972271</v>
      </c>
      <c r="G1792" s="1">
        <v>340294.85</v>
      </c>
      <c r="H1792" s="1">
        <v>1527.87</v>
      </c>
      <c r="I1792" s="1">
        <v>222</v>
      </c>
      <c r="J1792" s="1">
        <v>2109.83</v>
      </c>
      <c r="K1792" s="1">
        <v>161</v>
      </c>
    </row>
    <row r="1793" spans="1:11" x14ac:dyDescent="0.3">
      <c r="A1793" s="245">
        <v>361425</v>
      </c>
      <c r="B1793" s="1" t="s">
        <v>1266</v>
      </c>
      <c r="C1793" s="1" t="s">
        <v>1210</v>
      </c>
      <c r="D1793" s="1">
        <v>0.91273928599999998</v>
      </c>
      <c r="E1793" s="1">
        <v>11.237844664000001</v>
      </c>
      <c r="F1793" s="1"/>
      <c r="G1793" s="1"/>
      <c r="H1793" s="1"/>
      <c r="I1793" s="1" t="s">
        <v>2133</v>
      </c>
      <c r="J1793" s="1"/>
      <c r="K1793" s="1" t="s">
        <v>2133</v>
      </c>
    </row>
    <row r="1794" spans="1:11" x14ac:dyDescent="0.3">
      <c r="A1794" s="245">
        <v>361426</v>
      </c>
      <c r="B1794" s="1" t="s">
        <v>1268</v>
      </c>
      <c r="C1794" s="1" t="s">
        <v>1210</v>
      </c>
      <c r="D1794" s="1">
        <v>1</v>
      </c>
      <c r="E1794" s="1">
        <v>6.8637509449999996</v>
      </c>
      <c r="F1794" s="1"/>
      <c r="G1794" s="1"/>
      <c r="H1794" s="1"/>
      <c r="I1794" s="1" t="s">
        <v>2133</v>
      </c>
      <c r="J1794" s="1"/>
      <c r="K1794" s="1" t="s">
        <v>2133</v>
      </c>
    </row>
    <row r="1795" spans="1:11" x14ac:dyDescent="0.3">
      <c r="A1795" s="245">
        <v>361430</v>
      </c>
      <c r="B1795" s="1" t="s">
        <v>1269</v>
      </c>
      <c r="C1795" s="1" t="s">
        <v>1210</v>
      </c>
      <c r="D1795" s="1">
        <v>0.23526007199999999</v>
      </c>
      <c r="E1795" s="1">
        <v>20.740823252999999</v>
      </c>
      <c r="F1795" s="1">
        <v>7699556</v>
      </c>
      <c r="G1795" s="1">
        <v>1924889</v>
      </c>
      <c r="H1795" s="1">
        <v>1091.8499999999999</v>
      </c>
      <c r="I1795" s="1">
        <v>1762</v>
      </c>
      <c r="J1795" s="1">
        <v>986.51</v>
      </c>
      <c r="K1795" s="1">
        <v>1951</v>
      </c>
    </row>
    <row r="1796" spans="1:11" x14ac:dyDescent="0.3">
      <c r="A1796" s="245">
        <v>361431</v>
      </c>
      <c r="B1796" s="1" t="s">
        <v>1270</v>
      </c>
      <c r="C1796" s="1" t="s">
        <v>1210</v>
      </c>
      <c r="D1796" s="1">
        <v>0</v>
      </c>
      <c r="E1796" s="1">
        <v>9.7358656289999992</v>
      </c>
      <c r="F1796" s="1">
        <v>2412823</v>
      </c>
      <c r="G1796" s="1">
        <v>844488.05</v>
      </c>
      <c r="H1796" s="1">
        <v>1527.87</v>
      </c>
      <c r="I1796" s="1">
        <v>552</v>
      </c>
      <c r="J1796" s="1">
        <v>1236.69</v>
      </c>
      <c r="K1796" s="1">
        <v>682</v>
      </c>
    </row>
    <row r="1797" spans="1:11" x14ac:dyDescent="0.3">
      <c r="A1797" s="245">
        <v>361433</v>
      </c>
      <c r="B1797" s="1" t="s">
        <v>1271</v>
      </c>
      <c r="C1797" s="1" t="s">
        <v>1210</v>
      </c>
      <c r="D1797" s="1">
        <v>0.45238091800000002</v>
      </c>
      <c r="E1797" s="1">
        <v>15.748474717000001</v>
      </c>
      <c r="F1797" s="1">
        <v>2564105</v>
      </c>
      <c r="G1797" s="1">
        <v>512821</v>
      </c>
      <c r="H1797" s="1">
        <v>1091.8499999999999</v>
      </c>
      <c r="I1797" s="1">
        <v>469</v>
      </c>
      <c r="J1797" s="1">
        <v>1126.6400000000001</v>
      </c>
      <c r="K1797" s="1">
        <v>455</v>
      </c>
    </row>
    <row r="1798" spans="1:11" x14ac:dyDescent="0.3">
      <c r="A1798" s="245">
        <v>361439</v>
      </c>
      <c r="B1798" s="1" t="s">
        <v>1273</v>
      </c>
      <c r="C1798" s="1" t="s">
        <v>1210</v>
      </c>
      <c r="D1798" s="1">
        <v>2.67587E-2</v>
      </c>
      <c r="E1798" s="1">
        <v>4.5567467930000003</v>
      </c>
      <c r="F1798" s="1">
        <v>1412870</v>
      </c>
      <c r="G1798" s="1">
        <v>494504.5</v>
      </c>
      <c r="H1798" s="1">
        <v>1475.8</v>
      </c>
      <c r="I1798" s="1">
        <v>335</v>
      </c>
      <c r="J1798" s="1">
        <v>2565.6999999999998</v>
      </c>
      <c r="K1798" s="1">
        <v>192</v>
      </c>
    </row>
    <row r="1799" spans="1:11" x14ac:dyDescent="0.3">
      <c r="A1799" s="245">
        <v>361440</v>
      </c>
      <c r="B1799" s="1" t="s">
        <v>1274</v>
      </c>
      <c r="C1799" s="1" t="s">
        <v>1210</v>
      </c>
      <c r="D1799" s="1">
        <v>0.962948468</v>
      </c>
      <c r="E1799" s="1">
        <v>9.8833125650000007</v>
      </c>
      <c r="F1799" s="1"/>
      <c r="G1799" s="1"/>
      <c r="H1799" s="1"/>
      <c r="I1799" s="1" t="s">
        <v>2133</v>
      </c>
      <c r="J1799" s="1"/>
      <c r="K1799" s="1" t="s">
        <v>2133</v>
      </c>
    </row>
    <row r="1800" spans="1:11" x14ac:dyDescent="0.3">
      <c r="A1800" s="245">
        <v>361442</v>
      </c>
      <c r="B1800" s="1" t="s">
        <v>1275</v>
      </c>
      <c r="C1800" s="1" t="s">
        <v>1210</v>
      </c>
      <c r="D1800" s="1">
        <v>0.96479054600000003</v>
      </c>
      <c r="E1800" s="1">
        <v>30.033401783999999</v>
      </c>
      <c r="F1800" s="1"/>
      <c r="G1800" s="1"/>
      <c r="H1800" s="1"/>
      <c r="I1800" s="1" t="s">
        <v>2133</v>
      </c>
      <c r="J1800" s="1"/>
      <c r="K1800" s="1" t="s">
        <v>2133</v>
      </c>
    </row>
    <row r="1801" spans="1:11" x14ac:dyDescent="0.3">
      <c r="A1801" s="245">
        <v>361443</v>
      </c>
      <c r="B1801" s="1" t="s">
        <v>1276</v>
      </c>
      <c r="C1801" s="1" t="s">
        <v>1210</v>
      </c>
      <c r="D1801" s="1">
        <v>0.12953943000000001</v>
      </c>
      <c r="E1801" s="1">
        <v>11.817156905999999</v>
      </c>
      <c r="F1801" s="1">
        <v>7007784</v>
      </c>
      <c r="G1801" s="1">
        <v>2452724.4</v>
      </c>
      <c r="H1801" s="1">
        <v>1091.8499999999999</v>
      </c>
      <c r="I1801" s="1">
        <v>2246</v>
      </c>
      <c r="J1801" s="1">
        <v>931.65</v>
      </c>
      <c r="K1801" s="1">
        <v>2632</v>
      </c>
    </row>
    <row r="1802" spans="1:11" x14ac:dyDescent="0.3">
      <c r="A1802" s="245">
        <v>361448</v>
      </c>
      <c r="B1802" s="1" t="s">
        <v>1277</v>
      </c>
      <c r="C1802" s="1" t="s">
        <v>1210</v>
      </c>
      <c r="D1802" s="1">
        <v>0.63706260000000003</v>
      </c>
      <c r="E1802" s="1">
        <v>19.283580579999999</v>
      </c>
      <c r="F1802" s="1">
        <v>2234139</v>
      </c>
      <c r="G1802" s="1">
        <v>446827.8</v>
      </c>
      <c r="H1802" s="1">
        <v>1162.83</v>
      </c>
      <c r="I1802" s="1">
        <v>384</v>
      </c>
      <c r="J1802" s="1">
        <v>528.65</v>
      </c>
      <c r="K1802" s="1">
        <v>845</v>
      </c>
    </row>
    <row r="1803" spans="1:11" x14ac:dyDescent="0.3">
      <c r="A1803" s="245">
        <v>361450</v>
      </c>
      <c r="B1803" s="1" t="s">
        <v>1279</v>
      </c>
      <c r="C1803" s="1" t="s">
        <v>1210</v>
      </c>
      <c r="D1803" s="1">
        <v>0.27662333500000003</v>
      </c>
      <c r="E1803" s="1">
        <v>13.379191306999999</v>
      </c>
      <c r="F1803" s="1">
        <v>3441451</v>
      </c>
      <c r="G1803" s="1">
        <v>860362.75</v>
      </c>
      <c r="H1803" s="1">
        <v>1091.8499999999999</v>
      </c>
      <c r="I1803" s="1">
        <v>787</v>
      </c>
      <c r="J1803" s="1">
        <v>1474.38</v>
      </c>
      <c r="K1803" s="1">
        <v>583</v>
      </c>
    </row>
    <row r="1804" spans="1:11" x14ac:dyDescent="0.3">
      <c r="A1804" s="245">
        <v>361451</v>
      </c>
      <c r="B1804" s="1" t="s">
        <v>1281</v>
      </c>
      <c r="C1804" s="1" t="s">
        <v>1210</v>
      </c>
      <c r="D1804" s="1">
        <v>0.98960722599999995</v>
      </c>
      <c r="E1804" s="1">
        <v>3.7453373050000001</v>
      </c>
      <c r="F1804" s="1"/>
      <c r="G1804" s="1"/>
      <c r="H1804" s="1"/>
      <c r="I1804" s="1" t="s">
        <v>2133</v>
      </c>
      <c r="J1804" s="1"/>
      <c r="K1804" s="1" t="s">
        <v>2133</v>
      </c>
    </row>
    <row r="1805" spans="1:11" x14ac:dyDescent="0.3">
      <c r="A1805" s="245">
        <v>361453</v>
      </c>
      <c r="B1805" s="1" t="s">
        <v>1282</v>
      </c>
      <c r="C1805" s="1" t="s">
        <v>1210</v>
      </c>
      <c r="D1805" s="1">
        <v>0</v>
      </c>
      <c r="E1805" s="1">
        <v>5.4801320630000001</v>
      </c>
      <c r="F1805" s="1">
        <v>2091392</v>
      </c>
      <c r="G1805" s="1">
        <v>731987.2</v>
      </c>
      <c r="H1805" s="1">
        <v>1527.87</v>
      </c>
      <c r="I1805" s="1">
        <v>479</v>
      </c>
      <c r="J1805" s="1">
        <v>1562.76</v>
      </c>
      <c r="K1805" s="1">
        <v>468</v>
      </c>
    </row>
    <row r="1806" spans="1:11" x14ac:dyDescent="0.3">
      <c r="A1806" s="245">
        <v>361454</v>
      </c>
      <c r="B1806" s="1" t="s">
        <v>1283</v>
      </c>
      <c r="C1806" s="1" t="s">
        <v>1210</v>
      </c>
      <c r="D1806" s="1">
        <v>0.95277371600000005</v>
      </c>
      <c r="E1806" s="1">
        <v>31.332591909000001</v>
      </c>
      <c r="F1806" s="1"/>
      <c r="G1806" s="1"/>
      <c r="H1806" s="1"/>
      <c r="I1806" s="1" t="s">
        <v>2133</v>
      </c>
      <c r="J1806" s="1"/>
      <c r="K1806" s="1" t="s">
        <v>2133</v>
      </c>
    </row>
    <row r="1807" spans="1:11" x14ac:dyDescent="0.3">
      <c r="A1807" s="245">
        <v>361472</v>
      </c>
      <c r="B1807" s="1" t="s">
        <v>1284</v>
      </c>
      <c r="C1807" s="1" t="s">
        <v>1210</v>
      </c>
      <c r="D1807" s="1">
        <v>0</v>
      </c>
      <c r="E1807" s="1">
        <v>5.5515558839999999</v>
      </c>
      <c r="F1807" s="1">
        <v>5827838</v>
      </c>
      <c r="G1807" s="1">
        <v>2039743.3</v>
      </c>
      <c r="H1807" s="1">
        <v>1527.87</v>
      </c>
      <c r="I1807" s="1">
        <v>1335</v>
      </c>
      <c r="J1807" s="1">
        <v>1493.82</v>
      </c>
      <c r="K1807" s="1">
        <v>1365</v>
      </c>
    </row>
    <row r="1808" spans="1:11" x14ac:dyDescent="0.3">
      <c r="A1808" s="245">
        <v>361474</v>
      </c>
      <c r="B1808" s="1" t="s">
        <v>1286</v>
      </c>
      <c r="C1808" s="1" t="s">
        <v>1210</v>
      </c>
      <c r="D1808" s="1">
        <v>0.34496660600000001</v>
      </c>
      <c r="E1808" s="1">
        <v>2.7871104550000001</v>
      </c>
      <c r="F1808" s="1">
        <v>549805</v>
      </c>
      <c r="G1808" s="1">
        <v>137451.25</v>
      </c>
      <c r="H1808" s="1">
        <v>2534.89</v>
      </c>
      <c r="I1808" s="1">
        <v>54</v>
      </c>
      <c r="J1808" s="1">
        <v>2572.4899999999998</v>
      </c>
      <c r="K1808" s="1">
        <v>53</v>
      </c>
    </row>
    <row r="1809" spans="1:11" x14ac:dyDescent="0.3">
      <c r="A1809" s="245">
        <v>361475</v>
      </c>
      <c r="B1809" s="1" t="s">
        <v>1287</v>
      </c>
      <c r="C1809" s="1" t="s">
        <v>1210</v>
      </c>
      <c r="D1809" s="1">
        <v>0.99999147700000002</v>
      </c>
      <c r="E1809" s="1">
        <v>4.9101489230000004</v>
      </c>
      <c r="F1809" s="1"/>
      <c r="G1809" s="1"/>
      <c r="H1809" s="1"/>
      <c r="I1809" s="1" t="s">
        <v>2133</v>
      </c>
      <c r="J1809" s="1"/>
      <c r="K1809" s="1" t="s">
        <v>2133</v>
      </c>
    </row>
    <row r="1810" spans="1:11" x14ac:dyDescent="0.3">
      <c r="A1810" s="245">
        <v>361476</v>
      </c>
      <c r="B1810" s="1" t="s">
        <v>1288</v>
      </c>
      <c r="C1810" s="1" t="s">
        <v>1210</v>
      </c>
      <c r="D1810" s="1">
        <v>0.212787323</v>
      </c>
      <c r="E1810" s="1">
        <v>5.6639233859999996</v>
      </c>
      <c r="F1810" s="1">
        <v>458401</v>
      </c>
      <c r="G1810" s="1">
        <v>114600.25</v>
      </c>
      <c r="H1810" s="1">
        <v>1475.8</v>
      </c>
      <c r="I1810" s="1">
        <v>77</v>
      </c>
      <c r="J1810" s="1">
        <v>2427.85</v>
      </c>
      <c r="K1810" s="1">
        <v>47</v>
      </c>
    </row>
    <row r="1811" spans="1:11" x14ac:dyDescent="0.3">
      <c r="A1811" s="245">
        <v>361479</v>
      </c>
      <c r="B1811" s="1" t="s">
        <v>1290</v>
      </c>
      <c r="C1811" s="1" t="s">
        <v>1210</v>
      </c>
      <c r="D1811" s="1">
        <v>0.69169433000000002</v>
      </c>
      <c r="E1811" s="1">
        <v>137.06912498700001</v>
      </c>
      <c r="F1811" s="1">
        <v>5104615</v>
      </c>
      <c r="G1811" s="1">
        <v>1020923</v>
      </c>
      <c r="H1811" s="1">
        <v>985.7</v>
      </c>
      <c r="I1811" s="1">
        <v>1035</v>
      </c>
      <c r="J1811" s="1">
        <v>648.55999999999995</v>
      </c>
      <c r="K1811" s="1">
        <v>1574</v>
      </c>
    </row>
    <row r="1812" spans="1:11" x14ac:dyDescent="0.3">
      <c r="A1812" s="245">
        <v>361483</v>
      </c>
      <c r="B1812" s="1" t="s">
        <v>1291</v>
      </c>
      <c r="C1812" s="1" t="s">
        <v>1210</v>
      </c>
      <c r="D1812" s="1">
        <v>0.89464177300000003</v>
      </c>
      <c r="E1812" s="1">
        <v>10.669349276</v>
      </c>
      <c r="F1812" s="1"/>
      <c r="G1812" s="1"/>
      <c r="H1812" s="1"/>
      <c r="I1812" s="1" t="s">
        <v>2133</v>
      </c>
      <c r="J1812" s="1"/>
      <c r="K1812" s="1" t="s">
        <v>2133</v>
      </c>
    </row>
    <row r="1813" spans="1:11" x14ac:dyDescent="0.3">
      <c r="A1813" s="245">
        <v>361485</v>
      </c>
      <c r="B1813" s="1" t="s">
        <v>1293</v>
      </c>
      <c r="C1813" s="1" t="s">
        <v>1210</v>
      </c>
      <c r="D1813" s="1">
        <v>0.99929340300000002</v>
      </c>
      <c r="E1813" s="1">
        <v>11.029646853999999</v>
      </c>
      <c r="F1813" s="1"/>
      <c r="G1813" s="1"/>
      <c r="H1813" s="1"/>
      <c r="I1813" s="1" t="s">
        <v>2133</v>
      </c>
      <c r="J1813" s="1"/>
      <c r="K1813" s="1" t="s">
        <v>2133</v>
      </c>
    </row>
    <row r="1814" spans="1:11" x14ac:dyDescent="0.3">
      <c r="A1814" s="245">
        <v>361487</v>
      </c>
      <c r="B1814" s="1" t="s">
        <v>1294</v>
      </c>
      <c r="C1814" s="1" t="s">
        <v>1210</v>
      </c>
      <c r="D1814" s="1">
        <v>0</v>
      </c>
      <c r="E1814" s="1">
        <v>11.28984372</v>
      </c>
      <c r="F1814" s="1">
        <v>807432</v>
      </c>
      <c r="G1814" s="1">
        <v>282601.2</v>
      </c>
      <c r="H1814" s="1">
        <v>1684.19</v>
      </c>
      <c r="I1814" s="1">
        <v>167</v>
      </c>
      <c r="J1814" s="1">
        <v>2129.5500000000002</v>
      </c>
      <c r="K1814" s="1">
        <v>132</v>
      </c>
    </row>
    <row r="1815" spans="1:11" x14ac:dyDescent="0.3">
      <c r="A1815" s="245">
        <v>361491</v>
      </c>
      <c r="B1815" s="1" t="s">
        <v>1295</v>
      </c>
      <c r="C1815" s="1" t="s">
        <v>1210</v>
      </c>
      <c r="D1815" s="1">
        <v>0.86519884000000002</v>
      </c>
      <c r="E1815" s="1">
        <v>4.9283626219999999</v>
      </c>
      <c r="F1815" s="1"/>
      <c r="G1815" s="1"/>
      <c r="H1815" s="1"/>
      <c r="I1815" s="1" t="s">
        <v>2133</v>
      </c>
      <c r="J1815" s="1"/>
      <c r="K1815" s="1" t="s">
        <v>2133</v>
      </c>
    </row>
    <row r="1816" spans="1:11" x14ac:dyDescent="0.3">
      <c r="A1816" s="245">
        <v>361494</v>
      </c>
      <c r="B1816" s="1" t="s">
        <v>1297</v>
      </c>
      <c r="C1816" s="1" t="s">
        <v>1210</v>
      </c>
      <c r="D1816" s="1">
        <v>0.68272050399999995</v>
      </c>
      <c r="E1816" s="1">
        <v>10.379567037999999</v>
      </c>
      <c r="F1816" s="1">
        <v>1818756</v>
      </c>
      <c r="G1816" s="1">
        <v>363751.2</v>
      </c>
      <c r="H1816" s="1">
        <v>1320.37</v>
      </c>
      <c r="I1816" s="1">
        <v>275</v>
      </c>
      <c r="J1816" s="1">
        <v>2000.09</v>
      </c>
      <c r="K1816" s="1">
        <v>181</v>
      </c>
    </row>
    <row r="1817" spans="1:11" x14ac:dyDescent="0.3">
      <c r="A1817" s="245">
        <v>361495</v>
      </c>
      <c r="B1817" s="1" t="s">
        <v>1298</v>
      </c>
      <c r="C1817" s="1" t="s">
        <v>1210</v>
      </c>
      <c r="D1817" s="1">
        <v>0.35996505299999998</v>
      </c>
      <c r="E1817" s="1">
        <v>7.4630814939999999</v>
      </c>
      <c r="F1817" s="1">
        <v>973538</v>
      </c>
      <c r="G1817" s="1">
        <v>243384.5</v>
      </c>
      <c r="H1817" s="1">
        <v>1475.8</v>
      </c>
      <c r="I1817" s="1">
        <v>164</v>
      </c>
      <c r="J1817" s="1">
        <v>1738.05</v>
      </c>
      <c r="K1817" s="1">
        <v>140</v>
      </c>
    </row>
    <row r="1818" spans="1:11" x14ac:dyDescent="0.3">
      <c r="A1818" s="245">
        <v>361499</v>
      </c>
      <c r="B1818" s="1" t="s">
        <v>1300</v>
      </c>
      <c r="C1818" s="1" t="s">
        <v>1210</v>
      </c>
      <c r="D1818" s="1">
        <v>1</v>
      </c>
      <c r="E1818" s="1">
        <v>99.58864509</v>
      </c>
      <c r="F1818" s="1"/>
      <c r="G1818" s="1"/>
      <c r="H1818" s="1"/>
      <c r="I1818" s="1" t="s">
        <v>2133</v>
      </c>
      <c r="J1818" s="1"/>
      <c r="K1818" s="1" t="s">
        <v>2133</v>
      </c>
    </row>
    <row r="1819" spans="1:11" x14ac:dyDescent="0.3">
      <c r="A1819" s="245">
        <v>361500</v>
      </c>
      <c r="B1819" s="1" t="s">
        <v>1301</v>
      </c>
      <c r="C1819" s="1" t="s">
        <v>1210</v>
      </c>
      <c r="D1819" s="1">
        <v>0</v>
      </c>
      <c r="E1819" s="1">
        <v>2.4011887000000001</v>
      </c>
      <c r="F1819" s="1">
        <v>104840</v>
      </c>
      <c r="G1819" s="1">
        <v>36694</v>
      </c>
      <c r="H1819" s="1">
        <v>2061.4299999999998</v>
      </c>
      <c r="I1819" s="1">
        <v>17</v>
      </c>
      <c r="J1819" s="1">
        <v>2848.15</v>
      </c>
      <c r="K1819" s="1">
        <v>12</v>
      </c>
    </row>
    <row r="1820" spans="1:11" x14ac:dyDescent="0.3">
      <c r="A1820" s="245">
        <v>361501</v>
      </c>
      <c r="B1820" s="1" t="s">
        <v>1303</v>
      </c>
      <c r="C1820" s="1" t="s">
        <v>1210</v>
      </c>
      <c r="D1820" s="1">
        <v>0.83363136800000004</v>
      </c>
      <c r="E1820" s="1">
        <v>7.3789812020000003</v>
      </c>
      <c r="F1820" s="1"/>
      <c r="G1820" s="1"/>
      <c r="H1820" s="1"/>
      <c r="I1820" s="1" t="s">
        <v>2133</v>
      </c>
      <c r="J1820" s="1"/>
      <c r="K1820" s="1" t="s">
        <v>2133</v>
      </c>
    </row>
    <row r="1821" spans="1:11" x14ac:dyDescent="0.3">
      <c r="A1821" s="245">
        <v>361502</v>
      </c>
      <c r="B1821" s="1" t="s">
        <v>1304</v>
      </c>
      <c r="C1821" s="1" t="s">
        <v>1210</v>
      </c>
      <c r="D1821" s="1">
        <v>0.90608657400000003</v>
      </c>
      <c r="E1821" s="1">
        <v>7.6978081859999996</v>
      </c>
      <c r="F1821" s="1"/>
      <c r="G1821" s="1"/>
      <c r="H1821" s="1"/>
      <c r="I1821" s="1" t="s">
        <v>2133</v>
      </c>
      <c r="J1821" s="1"/>
      <c r="K1821" s="1" t="s">
        <v>2133</v>
      </c>
    </row>
    <row r="1822" spans="1:11" x14ac:dyDescent="0.3">
      <c r="A1822" s="245">
        <v>361505</v>
      </c>
      <c r="B1822" s="1" t="s">
        <v>1306</v>
      </c>
      <c r="C1822" s="1" t="s">
        <v>1210</v>
      </c>
      <c r="D1822" s="1">
        <v>0.31827540100000001</v>
      </c>
      <c r="E1822" s="1">
        <v>2.3171305489999998</v>
      </c>
      <c r="F1822" s="1">
        <v>7586579</v>
      </c>
      <c r="G1822" s="1">
        <v>1896644.75</v>
      </c>
      <c r="H1822" s="1">
        <v>2534.89</v>
      </c>
      <c r="I1822" s="1">
        <v>748</v>
      </c>
      <c r="J1822" s="1">
        <v>2703.29</v>
      </c>
      <c r="K1822" s="1">
        <v>701</v>
      </c>
    </row>
    <row r="1823" spans="1:11" x14ac:dyDescent="0.3">
      <c r="A1823" s="245">
        <v>361507</v>
      </c>
      <c r="B1823" s="1" t="s">
        <v>1307</v>
      </c>
      <c r="C1823" s="1" t="s">
        <v>1210</v>
      </c>
      <c r="D1823" s="1">
        <v>0.7078546</v>
      </c>
      <c r="E1823" s="1">
        <v>40.032464636</v>
      </c>
      <c r="F1823" s="1">
        <v>580123</v>
      </c>
      <c r="G1823" s="1">
        <v>116024.6</v>
      </c>
      <c r="H1823" s="1">
        <v>985.7</v>
      </c>
      <c r="I1823" s="1">
        <v>117</v>
      </c>
      <c r="J1823" s="1">
        <v>1135.97</v>
      </c>
      <c r="K1823" s="1">
        <v>102</v>
      </c>
    </row>
    <row r="1824" spans="1:11" x14ac:dyDescent="0.3">
      <c r="A1824" s="245">
        <v>361508</v>
      </c>
      <c r="B1824" s="1" t="s">
        <v>1308</v>
      </c>
      <c r="C1824" s="1" t="s">
        <v>1210</v>
      </c>
      <c r="D1824" s="1">
        <v>2.9990200000000002E-2</v>
      </c>
      <c r="E1824" s="1">
        <v>10.940655368</v>
      </c>
      <c r="F1824" s="1">
        <v>861755</v>
      </c>
      <c r="G1824" s="1">
        <v>301614.25</v>
      </c>
      <c r="H1824" s="1">
        <v>1475.8</v>
      </c>
      <c r="I1824" s="1">
        <v>204</v>
      </c>
      <c r="J1824" s="1">
        <v>2945.21</v>
      </c>
      <c r="K1824" s="1">
        <v>102</v>
      </c>
    </row>
    <row r="1825" spans="1:11" x14ac:dyDescent="0.3">
      <c r="A1825" s="245">
        <v>361510</v>
      </c>
      <c r="B1825" s="1" t="s">
        <v>1310</v>
      </c>
      <c r="C1825" s="1" t="s">
        <v>1210</v>
      </c>
      <c r="D1825" s="1">
        <v>0.99997482299999996</v>
      </c>
      <c r="E1825" s="1">
        <v>4.3069387609999996</v>
      </c>
      <c r="F1825" s="1"/>
      <c r="G1825" s="1"/>
      <c r="H1825" s="1"/>
      <c r="I1825" s="1" t="s">
        <v>2133</v>
      </c>
      <c r="J1825" s="1"/>
      <c r="K1825" s="1" t="s">
        <v>2133</v>
      </c>
    </row>
    <row r="1826" spans="1:11" x14ac:dyDescent="0.3">
      <c r="A1826" s="245">
        <v>361512</v>
      </c>
      <c r="B1826" s="1" t="s">
        <v>1312</v>
      </c>
      <c r="C1826" s="1" t="s">
        <v>1210</v>
      </c>
      <c r="D1826" s="1">
        <v>0.99813085400000001</v>
      </c>
      <c r="E1826" s="1">
        <v>2.6957493019999998</v>
      </c>
      <c r="F1826" s="1"/>
      <c r="G1826" s="1"/>
      <c r="H1826" s="1"/>
      <c r="I1826" s="1" t="s">
        <v>2133</v>
      </c>
      <c r="J1826" s="1"/>
      <c r="K1826" s="1" t="s">
        <v>2133</v>
      </c>
    </row>
    <row r="1827" spans="1:11" x14ac:dyDescent="0.3">
      <c r="A1827" s="245">
        <v>361515</v>
      </c>
      <c r="B1827" s="1" t="s">
        <v>1313</v>
      </c>
      <c r="C1827" s="1" t="s">
        <v>1210</v>
      </c>
      <c r="D1827" s="1">
        <v>0</v>
      </c>
      <c r="E1827" s="1">
        <v>29.170733525999999</v>
      </c>
      <c r="F1827" s="1">
        <v>978676</v>
      </c>
      <c r="G1827" s="1">
        <v>342536.6</v>
      </c>
      <c r="H1827" s="1">
        <v>1082.5899999999999</v>
      </c>
      <c r="I1827" s="1">
        <v>316</v>
      </c>
      <c r="J1827" s="1">
        <v>1608.55</v>
      </c>
      <c r="K1827" s="1">
        <v>212</v>
      </c>
    </row>
    <row r="1828" spans="1:11" x14ac:dyDescent="0.3">
      <c r="A1828" s="245">
        <v>361654</v>
      </c>
      <c r="B1828" s="1" t="s">
        <v>1315</v>
      </c>
      <c r="C1828" s="1" t="s">
        <v>1210</v>
      </c>
      <c r="D1828" s="1">
        <v>0.56928002499999997</v>
      </c>
      <c r="E1828" s="1">
        <v>5.725429804</v>
      </c>
      <c r="F1828" s="1">
        <v>1741433</v>
      </c>
      <c r="G1828" s="1">
        <v>348286.6</v>
      </c>
      <c r="H1828" s="1">
        <v>1320.37</v>
      </c>
      <c r="I1828" s="1">
        <v>263</v>
      </c>
      <c r="J1828" s="1">
        <v>3213.34</v>
      </c>
      <c r="K1828" s="1">
        <v>108</v>
      </c>
    </row>
    <row r="1829" spans="1:11" x14ac:dyDescent="0.3">
      <c r="A1829" s="245">
        <v>371516</v>
      </c>
      <c r="B1829" s="1" t="s">
        <v>1318</v>
      </c>
      <c r="C1829" s="1" t="s">
        <v>1316</v>
      </c>
      <c r="D1829" s="1">
        <v>0.98498550699999998</v>
      </c>
      <c r="E1829" s="1">
        <v>2.338328975</v>
      </c>
      <c r="F1829" s="1"/>
      <c r="G1829" s="1"/>
      <c r="H1829" s="1"/>
      <c r="I1829" s="1" t="s">
        <v>2133</v>
      </c>
      <c r="J1829" s="1"/>
      <c r="K1829" s="1" t="s">
        <v>2133</v>
      </c>
    </row>
    <row r="1830" spans="1:11" x14ac:dyDescent="0.3">
      <c r="A1830" s="245">
        <v>371517</v>
      </c>
      <c r="B1830" s="1" t="s">
        <v>1319</v>
      </c>
      <c r="C1830" s="1" t="s">
        <v>1316</v>
      </c>
      <c r="D1830" s="1">
        <v>0.99638333099999998</v>
      </c>
      <c r="E1830" s="1">
        <v>10.450964683</v>
      </c>
      <c r="F1830" s="1"/>
      <c r="G1830" s="1"/>
      <c r="H1830" s="1"/>
      <c r="I1830" s="1" t="s">
        <v>2133</v>
      </c>
      <c r="J1830" s="1"/>
      <c r="K1830" s="1" t="s">
        <v>2133</v>
      </c>
    </row>
    <row r="1831" spans="1:11" x14ac:dyDescent="0.3">
      <c r="A1831" s="245">
        <v>371518</v>
      </c>
      <c r="B1831" s="1" t="s">
        <v>1320</v>
      </c>
      <c r="C1831" s="1" t="s">
        <v>1316</v>
      </c>
      <c r="D1831" s="1">
        <v>0.54921498599999996</v>
      </c>
      <c r="E1831" s="1">
        <v>0.89080223599999997</v>
      </c>
      <c r="F1831" s="1">
        <v>714540</v>
      </c>
      <c r="G1831" s="1">
        <v>142908</v>
      </c>
      <c r="H1831" s="1">
        <v>2070.63</v>
      </c>
      <c r="I1831" s="1">
        <v>69</v>
      </c>
      <c r="J1831" s="1">
        <v>5396.67</v>
      </c>
      <c r="K1831" s="1">
        <v>26</v>
      </c>
    </row>
    <row r="1832" spans="1:11" x14ac:dyDescent="0.3">
      <c r="A1832" s="245">
        <v>371524</v>
      </c>
      <c r="B1832" s="1" t="s">
        <v>1321</v>
      </c>
      <c r="C1832" s="1" t="s">
        <v>1316</v>
      </c>
      <c r="D1832" s="1">
        <v>0.99956189200000001</v>
      </c>
      <c r="E1832" s="1">
        <v>32.756903649999998</v>
      </c>
      <c r="F1832" s="1"/>
      <c r="G1832" s="1"/>
      <c r="H1832" s="1"/>
      <c r="I1832" s="1" t="s">
        <v>2133</v>
      </c>
      <c r="J1832" s="1"/>
      <c r="K1832" s="1" t="s">
        <v>2133</v>
      </c>
    </row>
    <row r="1833" spans="1:11" x14ac:dyDescent="0.3">
      <c r="A1833" s="245">
        <v>371525</v>
      </c>
      <c r="B1833" s="1" t="s">
        <v>1323</v>
      </c>
      <c r="C1833" s="1" t="s">
        <v>1316</v>
      </c>
      <c r="D1833" s="1">
        <v>0.99927347</v>
      </c>
      <c r="E1833" s="1">
        <v>1.147480209</v>
      </c>
      <c r="F1833" s="1"/>
      <c r="G1833" s="1"/>
      <c r="H1833" s="1"/>
      <c r="I1833" s="1" t="s">
        <v>2133</v>
      </c>
      <c r="J1833" s="1"/>
      <c r="K1833" s="1" t="s">
        <v>2133</v>
      </c>
    </row>
    <row r="1834" spans="1:11" x14ac:dyDescent="0.3">
      <c r="A1834" s="245">
        <v>371526</v>
      </c>
      <c r="B1834" s="1" t="s">
        <v>1325</v>
      </c>
      <c r="C1834" s="1" t="s">
        <v>1316</v>
      </c>
      <c r="D1834" s="1">
        <v>0.95582554500000005</v>
      </c>
      <c r="E1834" s="1">
        <v>3.0582106599999999</v>
      </c>
      <c r="F1834" s="1"/>
      <c r="G1834" s="1"/>
      <c r="H1834" s="1"/>
      <c r="I1834" s="1" t="s">
        <v>2133</v>
      </c>
      <c r="J1834" s="1"/>
      <c r="K1834" s="1" t="s">
        <v>2133</v>
      </c>
    </row>
    <row r="1835" spans="1:11" x14ac:dyDescent="0.3">
      <c r="A1835" s="245">
        <v>371530</v>
      </c>
      <c r="B1835" s="1" t="s">
        <v>1327</v>
      </c>
      <c r="C1835" s="1" t="s">
        <v>1316</v>
      </c>
      <c r="D1835" s="1">
        <v>0.84631972600000005</v>
      </c>
      <c r="E1835" s="1">
        <v>1.2183860950000001</v>
      </c>
      <c r="F1835" s="1"/>
      <c r="G1835" s="1"/>
      <c r="H1835" s="1"/>
      <c r="I1835" s="1" t="s">
        <v>2133</v>
      </c>
      <c r="J1835" s="1"/>
      <c r="K1835" s="1" t="s">
        <v>2133</v>
      </c>
    </row>
    <row r="1836" spans="1:11" x14ac:dyDescent="0.3">
      <c r="A1836" s="245">
        <v>371531</v>
      </c>
      <c r="B1836" s="1" t="s">
        <v>1329</v>
      </c>
      <c r="C1836" s="1" t="s">
        <v>1316</v>
      </c>
      <c r="D1836" s="1">
        <v>0.99880715799999997</v>
      </c>
      <c r="E1836" s="1">
        <v>4.2627368370000003</v>
      </c>
      <c r="F1836" s="1"/>
      <c r="G1836" s="1"/>
      <c r="H1836" s="1"/>
      <c r="I1836" s="1" t="s">
        <v>2133</v>
      </c>
      <c r="J1836" s="1"/>
      <c r="K1836" s="1" t="s">
        <v>2133</v>
      </c>
    </row>
    <row r="1837" spans="1:11" x14ac:dyDescent="0.3">
      <c r="A1837" s="245">
        <v>371532</v>
      </c>
      <c r="B1837" s="1" t="s">
        <v>1228</v>
      </c>
      <c r="C1837" s="1" t="s">
        <v>1316</v>
      </c>
      <c r="D1837" s="1">
        <v>0.851261296</v>
      </c>
      <c r="E1837" s="1">
        <v>0.42535737899999998</v>
      </c>
      <c r="F1837" s="1"/>
      <c r="G1837" s="1"/>
      <c r="H1837" s="1"/>
      <c r="I1837" s="1" t="s">
        <v>2133</v>
      </c>
      <c r="J1837" s="1"/>
      <c r="K1837" s="1" t="s">
        <v>2133</v>
      </c>
    </row>
    <row r="1838" spans="1:11" x14ac:dyDescent="0.3">
      <c r="A1838" s="245">
        <v>371534</v>
      </c>
      <c r="B1838" s="1" t="s">
        <v>1331</v>
      </c>
      <c r="C1838" s="1" t="s">
        <v>1316</v>
      </c>
      <c r="D1838" s="1">
        <v>0</v>
      </c>
      <c r="E1838" s="1">
        <v>13.084171479</v>
      </c>
      <c r="F1838" s="1">
        <v>4989788</v>
      </c>
      <c r="G1838" s="1">
        <v>1746425.8</v>
      </c>
      <c r="H1838" s="1">
        <v>1684.19</v>
      </c>
      <c r="I1838" s="1">
        <v>1036</v>
      </c>
      <c r="J1838" s="1">
        <v>2050.8000000000002</v>
      </c>
      <c r="K1838" s="1">
        <v>851</v>
      </c>
    </row>
    <row r="1839" spans="1:11" x14ac:dyDescent="0.3">
      <c r="A1839" s="245">
        <v>371536</v>
      </c>
      <c r="B1839" s="1" t="s">
        <v>1332</v>
      </c>
      <c r="C1839" s="1" t="s">
        <v>1316</v>
      </c>
      <c r="D1839" s="1">
        <v>0.78306624800000002</v>
      </c>
      <c r="E1839" s="1">
        <v>1.7057111330000001</v>
      </c>
      <c r="F1839" s="1">
        <v>781887</v>
      </c>
      <c r="G1839" s="1">
        <v>156377.4</v>
      </c>
      <c r="H1839" s="1">
        <v>2070.63</v>
      </c>
      <c r="I1839" s="1">
        <v>75</v>
      </c>
      <c r="J1839" s="1">
        <v>7229.84</v>
      </c>
      <c r="K1839" s="1">
        <v>21</v>
      </c>
    </row>
    <row r="1840" spans="1:11" x14ac:dyDescent="0.3">
      <c r="A1840" s="245">
        <v>371537</v>
      </c>
      <c r="B1840" s="1" t="s">
        <v>1333</v>
      </c>
      <c r="C1840" s="1" t="s">
        <v>1316</v>
      </c>
      <c r="D1840" s="1">
        <v>0.71280186099999998</v>
      </c>
      <c r="E1840" s="1">
        <v>0.91708455099999997</v>
      </c>
      <c r="F1840" s="1">
        <v>1889591</v>
      </c>
      <c r="G1840" s="1">
        <v>377918.2</v>
      </c>
      <c r="H1840" s="1">
        <v>2070.63</v>
      </c>
      <c r="I1840" s="1">
        <v>182</v>
      </c>
      <c r="J1840" s="1">
        <v>6783.36</v>
      </c>
      <c r="K1840" s="1">
        <v>55</v>
      </c>
    </row>
    <row r="1841" spans="1:11" x14ac:dyDescent="0.3">
      <c r="A1841" s="245">
        <v>371540</v>
      </c>
      <c r="B1841" s="1" t="s">
        <v>1335</v>
      </c>
      <c r="C1841" s="1" t="s">
        <v>1316</v>
      </c>
      <c r="D1841" s="1">
        <v>0.78016483999999997</v>
      </c>
      <c r="E1841" s="1">
        <v>3.15827664</v>
      </c>
      <c r="F1841" s="1">
        <v>3044369</v>
      </c>
      <c r="G1841" s="1">
        <v>608873.80000000005</v>
      </c>
      <c r="H1841" s="1">
        <v>2070.63</v>
      </c>
      <c r="I1841" s="1">
        <v>294</v>
      </c>
      <c r="J1841" s="1">
        <v>2197.25</v>
      </c>
      <c r="K1841" s="1">
        <v>277</v>
      </c>
    </row>
    <row r="1842" spans="1:11" x14ac:dyDescent="0.3">
      <c r="A1842" s="245">
        <v>371542</v>
      </c>
      <c r="B1842" s="1" t="s">
        <v>1336</v>
      </c>
      <c r="C1842" s="1" t="s">
        <v>1316</v>
      </c>
      <c r="D1842" s="1">
        <v>0.61099709700000004</v>
      </c>
      <c r="E1842" s="1">
        <v>5.5630634920000004</v>
      </c>
      <c r="F1842" s="1">
        <v>1739990</v>
      </c>
      <c r="G1842" s="1">
        <v>347998</v>
      </c>
      <c r="H1842" s="1">
        <v>1320.37</v>
      </c>
      <c r="I1842" s="1">
        <v>263</v>
      </c>
      <c r="J1842" s="1">
        <v>2301.7199999999998</v>
      </c>
      <c r="K1842" s="1">
        <v>151</v>
      </c>
    </row>
    <row r="1843" spans="1:11" x14ac:dyDescent="0.3">
      <c r="A1843" s="245">
        <v>371553</v>
      </c>
      <c r="B1843" s="1" t="s">
        <v>1338</v>
      </c>
      <c r="C1843" s="1" t="s">
        <v>1316</v>
      </c>
      <c r="D1843" s="1">
        <v>0.99827685799999999</v>
      </c>
      <c r="E1843" s="1">
        <v>2.6311854619999999</v>
      </c>
      <c r="F1843" s="1"/>
      <c r="G1843" s="1"/>
      <c r="H1843" s="1"/>
      <c r="I1843" s="1" t="s">
        <v>2133</v>
      </c>
      <c r="J1843" s="1"/>
      <c r="K1843" s="1" t="s">
        <v>2133</v>
      </c>
    </row>
    <row r="1844" spans="1:11" x14ac:dyDescent="0.3">
      <c r="A1844" s="245">
        <v>371555</v>
      </c>
      <c r="B1844" s="1" t="s">
        <v>1340</v>
      </c>
      <c r="C1844" s="1" t="s">
        <v>1316</v>
      </c>
      <c r="D1844" s="1">
        <v>0.99999993799999998</v>
      </c>
      <c r="E1844" s="1">
        <v>8.3399170819999995</v>
      </c>
      <c r="F1844" s="1"/>
      <c r="G1844" s="1"/>
      <c r="H1844" s="1"/>
      <c r="I1844" s="1" t="s">
        <v>2133</v>
      </c>
      <c r="J1844" s="1"/>
      <c r="K1844" s="1" t="s">
        <v>2133</v>
      </c>
    </row>
    <row r="1845" spans="1:11" x14ac:dyDescent="0.3">
      <c r="A1845" s="245">
        <v>371556</v>
      </c>
      <c r="B1845" s="1" t="s">
        <v>1342</v>
      </c>
      <c r="C1845" s="1" t="s">
        <v>1316</v>
      </c>
      <c r="D1845" s="1">
        <v>0.99998430199999999</v>
      </c>
      <c r="E1845" s="1">
        <v>7.6591665630000003</v>
      </c>
      <c r="F1845" s="1"/>
      <c r="G1845" s="1"/>
      <c r="H1845" s="1"/>
      <c r="I1845" s="1" t="s">
        <v>2133</v>
      </c>
      <c r="J1845" s="1"/>
      <c r="K1845" s="1" t="s">
        <v>2133</v>
      </c>
    </row>
    <row r="1846" spans="1:11" x14ac:dyDescent="0.3">
      <c r="A1846" s="245">
        <v>371557</v>
      </c>
      <c r="B1846" s="1" t="s">
        <v>1344</v>
      </c>
      <c r="C1846" s="1" t="s">
        <v>1316</v>
      </c>
      <c r="D1846" s="1">
        <v>0.99994783700000001</v>
      </c>
      <c r="E1846" s="1">
        <v>0.95598393199999998</v>
      </c>
      <c r="F1846" s="1"/>
      <c r="G1846" s="1"/>
      <c r="H1846" s="1"/>
      <c r="I1846" s="1" t="s">
        <v>2133</v>
      </c>
      <c r="J1846" s="1"/>
      <c r="K1846" s="1" t="s">
        <v>2133</v>
      </c>
    </row>
    <row r="1847" spans="1:11" x14ac:dyDescent="0.3">
      <c r="A1847" s="245">
        <v>371558</v>
      </c>
      <c r="B1847" s="1" t="s">
        <v>1346</v>
      </c>
      <c r="C1847" s="1" t="s">
        <v>1316</v>
      </c>
      <c r="D1847" s="1">
        <v>0.99498774800000001</v>
      </c>
      <c r="E1847" s="1">
        <v>1.0519881520000001</v>
      </c>
      <c r="F1847" s="1"/>
      <c r="G1847" s="1"/>
      <c r="H1847" s="1"/>
      <c r="I1847" s="1" t="s">
        <v>2133</v>
      </c>
      <c r="J1847" s="1"/>
      <c r="K1847" s="1" t="s">
        <v>2133</v>
      </c>
    </row>
    <row r="1848" spans="1:11" x14ac:dyDescent="0.3">
      <c r="A1848" s="245">
        <v>371559</v>
      </c>
      <c r="B1848" s="1" t="s">
        <v>1348</v>
      </c>
      <c r="C1848" s="1" t="s">
        <v>1316</v>
      </c>
      <c r="D1848" s="1">
        <v>0.99998810699999996</v>
      </c>
      <c r="E1848" s="1">
        <v>7.9071581970000002</v>
      </c>
      <c r="F1848" s="1"/>
      <c r="G1848" s="1"/>
      <c r="H1848" s="1"/>
      <c r="I1848" s="1" t="s">
        <v>2133</v>
      </c>
      <c r="J1848" s="1"/>
      <c r="K1848" s="1" t="s">
        <v>2133</v>
      </c>
    </row>
    <row r="1849" spans="1:11" x14ac:dyDescent="0.3">
      <c r="A1849" s="245">
        <v>371561</v>
      </c>
      <c r="B1849" s="1" t="s">
        <v>1350</v>
      </c>
      <c r="C1849" s="1" t="s">
        <v>1316</v>
      </c>
      <c r="D1849" s="1">
        <v>0.99983814400000004</v>
      </c>
      <c r="E1849" s="1">
        <v>4.9113509530000004</v>
      </c>
      <c r="F1849" s="1"/>
      <c r="G1849" s="1"/>
      <c r="H1849" s="1"/>
      <c r="I1849" s="1" t="s">
        <v>2133</v>
      </c>
      <c r="J1849" s="1"/>
      <c r="K1849" s="1" t="s">
        <v>2133</v>
      </c>
    </row>
    <row r="1850" spans="1:11" x14ac:dyDescent="0.3">
      <c r="A1850" s="245">
        <v>371562</v>
      </c>
      <c r="B1850" s="1" t="s">
        <v>1351</v>
      </c>
      <c r="C1850" s="1" t="s">
        <v>1316</v>
      </c>
      <c r="D1850" s="1">
        <v>0.89969423900000001</v>
      </c>
      <c r="E1850" s="1">
        <v>1.760532955</v>
      </c>
      <c r="F1850" s="1"/>
      <c r="G1850" s="1"/>
      <c r="H1850" s="1"/>
      <c r="I1850" s="1" t="s">
        <v>2133</v>
      </c>
      <c r="J1850" s="1"/>
      <c r="K1850" s="1" t="s">
        <v>2133</v>
      </c>
    </row>
    <row r="1851" spans="1:11" x14ac:dyDescent="0.3">
      <c r="A1851" s="245">
        <v>371563</v>
      </c>
      <c r="B1851" s="1" t="s">
        <v>1352</v>
      </c>
      <c r="C1851" s="1" t="s">
        <v>1316</v>
      </c>
      <c r="D1851" s="1">
        <v>0.61800332700000005</v>
      </c>
      <c r="E1851" s="1">
        <v>6.4095304129999997</v>
      </c>
      <c r="F1851" s="1">
        <v>1167425</v>
      </c>
      <c r="G1851" s="1">
        <v>233485</v>
      </c>
      <c r="H1851" s="1">
        <v>1320.37</v>
      </c>
      <c r="I1851" s="1">
        <v>176</v>
      </c>
      <c r="J1851" s="1">
        <v>2605.0100000000002</v>
      </c>
      <c r="K1851" s="1">
        <v>89</v>
      </c>
    </row>
    <row r="1852" spans="1:11" x14ac:dyDescent="0.3">
      <c r="A1852" s="245">
        <v>371565</v>
      </c>
      <c r="B1852" s="1" t="s">
        <v>1354</v>
      </c>
      <c r="C1852" s="1" t="s">
        <v>1316</v>
      </c>
      <c r="D1852" s="1">
        <v>0.63220680399999996</v>
      </c>
      <c r="E1852" s="1">
        <v>1.000700688</v>
      </c>
      <c r="F1852" s="1">
        <v>1183616</v>
      </c>
      <c r="G1852" s="1">
        <v>236723.20000000001</v>
      </c>
      <c r="H1852" s="1">
        <v>2070.63</v>
      </c>
      <c r="I1852" s="1">
        <v>114</v>
      </c>
      <c r="J1852" s="1">
        <v>6514.54</v>
      </c>
      <c r="K1852" s="1">
        <v>36</v>
      </c>
    </row>
    <row r="1853" spans="1:11" x14ac:dyDescent="0.3">
      <c r="A1853" s="245">
        <v>371567</v>
      </c>
      <c r="B1853" s="1" t="s">
        <v>1355</v>
      </c>
      <c r="C1853" s="1" t="s">
        <v>1316</v>
      </c>
      <c r="D1853" s="1">
        <v>1</v>
      </c>
      <c r="E1853" s="1">
        <v>2.4189881780000002</v>
      </c>
      <c r="F1853" s="1"/>
      <c r="G1853" s="1"/>
      <c r="H1853" s="1"/>
      <c r="I1853" s="1" t="s">
        <v>2133</v>
      </c>
      <c r="J1853" s="1"/>
      <c r="K1853" s="1" t="s">
        <v>2133</v>
      </c>
    </row>
    <row r="1854" spans="1:11" x14ac:dyDescent="0.3">
      <c r="A1854" s="245">
        <v>371574</v>
      </c>
      <c r="B1854" s="1" t="s">
        <v>1357</v>
      </c>
      <c r="C1854" s="1" t="s">
        <v>1316</v>
      </c>
      <c r="D1854" s="1">
        <v>0.677012002</v>
      </c>
      <c r="E1854" s="1">
        <v>2.6463762380000002</v>
      </c>
      <c r="F1854" s="1">
        <v>5439714</v>
      </c>
      <c r="G1854" s="1">
        <v>1087942.8</v>
      </c>
      <c r="H1854" s="1">
        <v>2070.63</v>
      </c>
      <c r="I1854" s="1">
        <v>525</v>
      </c>
      <c r="J1854" s="1">
        <v>3482.75</v>
      </c>
      <c r="K1854" s="1">
        <v>312</v>
      </c>
    </row>
    <row r="1855" spans="1:11" x14ac:dyDescent="0.3">
      <c r="A1855" s="245">
        <v>371576</v>
      </c>
      <c r="B1855" s="1" t="s">
        <v>1358</v>
      </c>
      <c r="C1855" s="1" t="s">
        <v>1316</v>
      </c>
      <c r="D1855" s="1">
        <v>0.99934508899999996</v>
      </c>
      <c r="E1855" s="1">
        <v>3.2030875249999999</v>
      </c>
      <c r="F1855" s="1"/>
      <c r="G1855" s="1"/>
      <c r="H1855" s="1"/>
      <c r="I1855" s="1" t="s">
        <v>2133</v>
      </c>
      <c r="J1855" s="1"/>
      <c r="K1855" s="1" t="s">
        <v>2133</v>
      </c>
    </row>
    <row r="1856" spans="1:11" x14ac:dyDescent="0.3">
      <c r="A1856" s="245">
        <v>371577</v>
      </c>
      <c r="B1856" s="1" t="s">
        <v>1360</v>
      </c>
      <c r="C1856" s="1" t="s">
        <v>1316</v>
      </c>
      <c r="D1856" s="1">
        <v>0.56777956900000004</v>
      </c>
      <c r="E1856" s="1">
        <v>2.0383977610000001</v>
      </c>
      <c r="F1856" s="1">
        <v>25719937</v>
      </c>
      <c r="G1856" s="1">
        <v>5143987.4000000013</v>
      </c>
      <c r="H1856" s="1">
        <v>2070.63</v>
      </c>
      <c r="I1856" s="1">
        <v>2484</v>
      </c>
      <c r="J1856" s="1">
        <v>2932.92</v>
      </c>
      <c r="K1856" s="1">
        <v>1753</v>
      </c>
    </row>
    <row r="1857" spans="1:11" x14ac:dyDescent="0.3">
      <c r="A1857" s="245">
        <v>371581</v>
      </c>
      <c r="B1857" s="1" t="s">
        <v>1362</v>
      </c>
      <c r="C1857" s="1" t="s">
        <v>1316</v>
      </c>
      <c r="D1857" s="1">
        <v>0</v>
      </c>
      <c r="E1857" s="1">
        <v>6.0652682579999997</v>
      </c>
      <c r="F1857" s="1">
        <v>1708345</v>
      </c>
      <c r="G1857" s="1">
        <v>597920.75</v>
      </c>
      <c r="H1857" s="1">
        <v>1527.87</v>
      </c>
      <c r="I1857" s="1">
        <v>391</v>
      </c>
      <c r="J1857" s="1">
        <v>2166.23</v>
      </c>
      <c r="K1857" s="1">
        <v>276</v>
      </c>
    </row>
    <row r="1858" spans="1:11" x14ac:dyDescent="0.3">
      <c r="A1858" s="245">
        <v>371582</v>
      </c>
      <c r="B1858" s="1" t="s">
        <v>1364</v>
      </c>
      <c r="C1858" s="1" t="s">
        <v>1316</v>
      </c>
      <c r="D1858" s="1">
        <v>0.99821123199999995</v>
      </c>
      <c r="E1858" s="1">
        <v>5.328733325</v>
      </c>
      <c r="F1858" s="1"/>
      <c r="G1858" s="1"/>
      <c r="H1858" s="1"/>
      <c r="I1858" s="1" t="s">
        <v>2133</v>
      </c>
      <c r="J1858" s="1"/>
      <c r="K1858" s="1" t="s">
        <v>2133</v>
      </c>
    </row>
    <row r="1859" spans="1:11" x14ac:dyDescent="0.3">
      <c r="A1859" s="245">
        <v>371586</v>
      </c>
      <c r="B1859" s="1" t="s">
        <v>1365</v>
      </c>
      <c r="C1859" s="1" t="s">
        <v>1316</v>
      </c>
      <c r="D1859" s="1">
        <v>0.666080695</v>
      </c>
      <c r="E1859" s="1">
        <v>0.91251035400000002</v>
      </c>
      <c r="F1859" s="1">
        <v>599435</v>
      </c>
      <c r="G1859" s="1">
        <v>119887</v>
      </c>
      <c r="H1859" s="1">
        <v>2070.63</v>
      </c>
      <c r="I1859" s="1">
        <v>57</v>
      </c>
      <c r="J1859" s="1">
        <v>4073.45</v>
      </c>
      <c r="K1859" s="1">
        <v>29</v>
      </c>
    </row>
    <row r="1860" spans="1:11" x14ac:dyDescent="0.3">
      <c r="A1860" s="245">
        <v>371590</v>
      </c>
      <c r="B1860" s="1" t="s">
        <v>1367</v>
      </c>
      <c r="C1860" s="1" t="s">
        <v>1316</v>
      </c>
      <c r="D1860" s="1">
        <v>0</v>
      </c>
      <c r="E1860" s="1">
        <v>1.4497174690000001</v>
      </c>
      <c r="F1860" s="1">
        <v>140465</v>
      </c>
      <c r="G1860" s="1">
        <v>49162.75</v>
      </c>
      <c r="H1860" s="1">
        <v>2061.4299999999998</v>
      </c>
      <c r="I1860" s="1">
        <v>23</v>
      </c>
      <c r="J1860" s="1">
        <v>3835.29</v>
      </c>
      <c r="K1860" s="1">
        <v>12</v>
      </c>
    </row>
    <row r="1861" spans="1:11" x14ac:dyDescent="0.3">
      <c r="A1861" s="245">
        <v>371591</v>
      </c>
      <c r="B1861" s="1" t="s">
        <v>1369</v>
      </c>
      <c r="C1861" s="1" t="s">
        <v>1316</v>
      </c>
      <c r="D1861" s="1">
        <v>0.99962083999999995</v>
      </c>
      <c r="E1861" s="1">
        <v>8.9026645640000002</v>
      </c>
      <c r="F1861" s="1"/>
      <c r="G1861" s="1"/>
      <c r="H1861" s="1"/>
      <c r="I1861" s="1" t="s">
        <v>2133</v>
      </c>
      <c r="J1861" s="1"/>
      <c r="K1861" s="1" t="s">
        <v>2133</v>
      </c>
    </row>
    <row r="1862" spans="1:11" x14ac:dyDescent="0.3">
      <c r="A1862" s="245">
        <v>371592</v>
      </c>
      <c r="B1862" s="1" t="s">
        <v>1371</v>
      </c>
      <c r="C1862" s="1" t="s">
        <v>1316</v>
      </c>
      <c r="D1862" s="1">
        <v>0.99978888499999996</v>
      </c>
      <c r="E1862" s="1">
        <v>6.5782557820000003</v>
      </c>
      <c r="F1862" s="1"/>
      <c r="G1862" s="1"/>
      <c r="H1862" s="1"/>
      <c r="I1862" s="1" t="s">
        <v>2133</v>
      </c>
      <c r="J1862" s="1"/>
      <c r="K1862" s="1" t="s">
        <v>2133</v>
      </c>
    </row>
    <row r="1863" spans="1:11" x14ac:dyDescent="0.3">
      <c r="A1863" s="245">
        <v>371597</v>
      </c>
      <c r="B1863" s="1" t="s">
        <v>1372</v>
      </c>
      <c r="C1863" s="1" t="s">
        <v>1316</v>
      </c>
      <c r="D1863" s="1">
        <v>0.99950503800000001</v>
      </c>
      <c r="E1863" s="1">
        <v>1.326478866</v>
      </c>
      <c r="F1863" s="1"/>
      <c r="G1863" s="1"/>
      <c r="H1863" s="1"/>
      <c r="I1863" s="1" t="s">
        <v>2133</v>
      </c>
      <c r="J1863" s="1"/>
      <c r="K1863" s="1" t="s">
        <v>2133</v>
      </c>
    </row>
    <row r="1864" spans="1:11" x14ac:dyDescent="0.3">
      <c r="A1864" s="245">
        <v>372455</v>
      </c>
      <c r="B1864" s="1" t="s">
        <v>1373</v>
      </c>
      <c r="C1864" s="1" t="s">
        <v>1316</v>
      </c>
      <c r="D1864" s="1">
        <v>0.99995109400000004</v>
      </c>
      <c r="E1864" s="1">
        <v>1.6076616699999999</v>
      </c>
      <c r="F1864" s="1"/>
      <c r="G1864" s="1"/>
      <c r="H1864" s="1"/>
      <c r="I1864" s="1" t="s">
        <v>2133</v>
      </c>
      <c r="J1864" s="1"/>
      <c r="K1864" s="1" t="s">
        <v>2133</v>
      </c>
    </row>
    <row r="1865" spans="1:11" x14ac:dyDescent="0.3">
      <c r="A1865" s="245">
        <v>381447</v>
      </c>
      <c r="B1865" s="1" t="s">
        <v>1376</v>
      </c>
      <c r="C1865" s="1" t="s">
        <v>1374</v>
      </c>
      <c r="D1865" s="1">
        <v>0.91136188299999998</v>
      </c>
      <c r="E1865" s="1">
        <v>2.821009895</v>
      </c>
      <c r="F1865" s="1"/>
      <c r="G1865" s="1"/>
      <c r="H1865" s="1"/>
      <c r="I1865" s="1" t="s">
        <v>2133</v>
      </c>
      <c r="J1865" s="1"/>
      <c r="K1865" s="1" t="s">
        <v>2133</v>
      </c>
    </row>
    <row r="1866" spans="1:11" x14ac:dyDescent="0.3">
      <c r="A1866" s="245">
        <v>381509</v>
      </c>
      <c r="B1866" s="1" t="s">
        <v>1312</v>
      </c>
      <c r="C1866" s="1" t="s">
        <v>1374</v>
      </c>
      <c r="D1866" s="1">
        <v>0.98964155399999998</v>
      </c>
      <c r="E1866" s="1">
        <v>4.1012724299999999</v>
      </c>
      <c r="F1866" s="1"/>
      <c r="G1866" s="1"/>
      <c r="H1866" s="1"/>
      <c r="I1866" s="1" t="s">
        <v>2133</v>
      </c>
      <c r="J1866" s="1"/>
      <c r="K1866" s="1" t="s">
        <v>2133</v>
      </c>
    </row>
    <row r="1867" spans="1:11" x14ac:dyDescent="0.3">
      <c r="A1867" s="245">
        <v>381601</v>
      </c>
      <c r="B1867" s="1" t="s">
        <v>1378</v>
      </c>
      <c r="C1867" s="1" t="s">
        <v>1374</v>
      </c>
      <c r="D1867" s="1">
        <v>0</v>
      </c>
      <c r="E1867" s="1">
        <v>1.8760146369999999</v>
      </c>
      <c r="F1867" s="1">
        <v>107887</v>
      </c>
      <c r="G1867" s="1">
        <v>37760.449999999997</v>
      </c>
      <c r="H1867" s="1">
        <v>2061.4299999999998</v>
      </c>
      <c r="I1867" s="1">
        <v>18</v>
      </c>
      <c r="J1867" s="1">
        <v>3225.32</v>
      </c>
      <c r="K1867" s="1">
        <v>11</v>
      </c>
    </row>
    <row r="1868" spans="1:11" x14ac:dyDescent="0.3">
      <c r="A1868" s="245">
        <v>381604</v>
      </c>
      <c r="B1868" s="1" t="s">
        <v>1380</v>
      </c>
      <c r="C1868" s="1" t="s">
        <v>1374</v>
      </c>
      <c r="D1868" s="1">
        <v>0.99757554900000001</v>
      </c>
      <c r="E1868" s="1">
        <v>1.337456867</v>
      </c>
      <c r="F1868" s="1"/>
      <c r="G1868" s="1"/>
      <c r="H1868" s="1"/>
      <c r="I1868" s="1" t="s">
        <v>2133</v>
      </c>
      <c r="J1868" s="1"/>
      <c r="K1868" s="1" t="s">
        <v>2133</v>
      </c>
    </row>
    <row r="1869" spans="1:11" x14ac:dyDescent="0.3">
      <c r="A1869" s="245">
        <v>381607</v>
      </c>
      <c r="B1869" s="1" t="s">
        <v>1382</v>
      </c>
      <c r="C1869" s="1" t="s">
        <v>1374</v>
      </c>
      <c r="D1869" s="1">
        <v>0.94723586699999995</v>
      </c>
      <c r="E1869" s="1">
        <v>1.0253726030000001</v>
      </c>
      <c r="F1869" s="1"/>
      <c r="G1869" s="1"/>
      <c r="H1869" s="1"/>
      <c r="I1869" s="1" t="s">
        <v>2133</v>
      </c>
      <c r="J1869" s="1"/>
      <c r="K1869" s="1" t="s">
        <v>2133</v>
      </c>
    </row>
    <row r="1870" spans="1:11" x14ac:dyDescent="0.3">
      <c r="A1870" s="245">
        <v>381610</v>
      </c>
      <c r="B1870" s="1" t="s">
        <v>1384</v>
      </c>
      <c r="C1870" s="1" t="s">
        <v>1374</v>
      </c>
      <c r="D1870" s="1">
        <v>0.99068662100000005</v>
      </c>
      <c r="E1870" s="1">
        <v>1.350518659</v>
      </c>
      <c r="F1870" s="1"/>
      <c r="G1870" s="1"/>
      <c r="H1870" s="1"/>
      <c r="I1870" s="1" t="s">
        <v>2133</v>
      </c>
      <c r="J1870" s="1"/>
      <c r="K1870" s="1" t="s">
        <v>2133</v>
      </c>
    </row>
    <row r="1871" spans="1:11" x14ac:dyDescent="0.3">
      <c r="A1871" s="245">
        <v>381611</v>
      </c>
      <c r="B1871" s="1" t="s">
        <v>1386</v>
      </c>
      <c r="C1871" s="1" t="s">
        <v>1374</v>
      </c>
      <c r="D1871" s="1">
        <v>0.99991885700000005</v>
      </c>
      <c r="E1871" s="1">
        <v>2.1600768490000002</v>
      </c>
      <c r="F1871" s="1"/>
      <c r="G1871" s="1"/>
      <c r="H1871" s="1"/>
      <c r="I1871" s="1" t="s">
        <v>2133</v>
      </c>
      <c r="J1871" s="1"/>
      <c r="K1871" s="1" t="s">
        <v>2133</v>
      </c>
    </row>
    <row r="1872" spans="1:11" x14ac:dyDescent="0.3">
      <c r="A1872" s="245">
        <v>381614</v>
      </c>
      <c r="B1872" s="1" t="s">
        <v>1387</v>
      </c>
      <c r="C1872" s="1" t="s">
        <v>1374</v>
      </c>
      <c r="D1872" s="1">
        <v>0.99998065700000005</v>
      </c>
      <c r="E1872" s="1">
        <v>2.2353806180000002</v>
      </c>
      <c r="F1872" s="1"/>
      <c r="G1872" s="1"/>
      <c r="H1872" s="1"/>
      <c r="I1872" s="1" t="s">
        <v>2133</v>
      </c>
      <c r="J1872" s="1"/>
      <c r="K1872" s="1" t="s">
        <v>2133</v>
      </c>
    </row>
    <row r="1873" spans="1:11" x14ac:dyDescent="0.3">
      <c r="A1873" s="245">
        <v>381615</v>
      </c>
      <c r="B1873" s="1" t="s">
        <v>1389</v>
      </c>
      <c r="C1873" s="1" t="s">
        <v>1374</v>
      </c>
      <c r="D1873" s="1">
        <v>0.63629073899999999</v>
      </c>
      <c r="E1873" s="1">
        <v>2.218397891</v>
      </c>
      <c r="F1873" s="1">
        <v>2039350</v>
      </c>
      <c r="G1873" s="1">
        <v>407870</v>
      </c>
      <c r="H1873" s="1">
        <v>2070.63</v>
      </c>
      <c r="I1873" s="1">
        <v>196</v>
      </c>
      <c r="J1873" s="1">
        <v>499.93</v>
      </c>
      <c r="K1873" s="1">
        <v>815</v>
      </c>
    </row>
    <row r="1874" spans="1:11" x14ac:dyDescent="0.3">
      <c r="A1874" s="245">
        <v>381616</v>
      </c>
      <c r="B1874" s="1" t="s">
        <v>1391</v>
      </c>
      <c r="C1874" s="1" t="s">
        <v>1374</v>
      </c>
      <c r="D1874" s="1">
        <v>0</v>
      </c>
      <c r="E1874" s="1">
        <v>1.4635822869999999</v>
      </c>
      <c r="F1874" s="1">
        <v>4233304</v>
      </c>
      <c r="G1874" s="1">
        <v>1481656.4</v>
      </c>
      <c r="H1874" s="1">
        <v>2061.4299999999998</v>
      </c>
      <c r="I1874" s="1">
        <v>718</v>
      </c>
      <c r="J1874" s="1">
        <v>3067.15</v>
      </c>
      <c r="K1874" s="1">
        <v>483</v>
      </c>
    </row>
    <row r="1875" spans="1:11" x14ac:dyDescent="0.3">
      <c r="A1875" s="245">
        <v>381617</v>
      </c>
      <c r="B1875" s="1" t="s">
        <v>1393</v>
      </c>
      <c r="C1875" s="1" t="s">
        <v>1374</v>
      </c>
      <c r="D1875" s="1">
        <v>0.728769848</v>
      </c>
      <c r="E1875" s="1">
        <v>1.5809482509999999</v>
      </c>
      <c r="F1875" s="1">
        <v>4443846</v>
      </c>
      <c r="G1875" s="1">
        <v>888769.2</v>
      </c>
      <c r="H1875" s="1">
        <v>2070.63</v>
      </c>
      <c r="I1875" s="1">
        <v>429</v>
      </c>
      <c r="J1875" s="1">
        <v>4647.5</v>
      </c>
      <c r="K1875" s="1">
        <v>191</v>
      </c>
    </row>
    <row r="1876" spans="1:11" x14ac:dyDescent="0.3">
      <c r="A1876" s="245">
        <v>381622</v>
      </c>
      <c r="B1876" s="1" t="s">
        <v>1394</v>
      </c>
      <c r="C1876" s="1" t="s">
        <v>1374</v>
      </c>
      <c r="D1876" s="1">
        <v>0.99999930599999998</v>
      </c>
      <c r="E1876" s="1">
        <v>2.8917459339999998</v>
      </c>
      <c r="F1876" s="1"/>
      <c r="G1876" s="1"/>
      <c r="H1876" s="1"/>
      <c r="I1876" s="1" t="s">
        <v>2133</v>
      </c>
      <c r="J1876" s="1"/>
      <c r="K1876" s="1" t="s">
        <v>2133</v>
      </c>
    </row>
    <row r="1877" spans="1:11" x14ac:dyDescent="0.3">
      <c r="A1877" s="245">
        <v>381625</v>
      </c>
      <c r="B1877" s="1" t="s">
        <v>1396</v>
      </c>
      <c r="C1877" s="1" t="s">
        <v>1374</v>
      </c>
      <c r="D1877" s="1">
        <v>0.57374779300000001</v>
      </c>
      <c r="E1877" s="1">
        <v>1.3369529520000001</v>
      </c>
      <c r="F1877" s="1">
        <v>8467202</v>
      </c>
      <c r="G1877" s="1">
        <v>1693440.4</v>
      </c>
      <c r="H1877" s="1">
        <v>2070.63</v>
      </c>
      <c r="I1877" s="1">
        <v>817</v>
      </c>
      <c r="J1877" s="1">
        <v>2140.98</v>
      </c>
      <c r="K1877" s="1">
        <v>790</v>
      </c>
    </row>
    <row r="1878" spans="1:11" x14ac:dyDescent="0.3">
      <c r="A1878" s="245">
        <v>381630</v>
      </c>
      <c r="B1878" s="1" t="s">
        <v>1397</v>
      </c>
      <c r="C1878" s="1" t="s">
        <v>1374</v>
      </c>
      <c r="D1878" s="1">
        <v>0.99998720200000002</v>
      </c>
      <c r="E1878" s="1">
        <v>2.3053271720000001</v>
      </c>
      <c r="F1878" s="1"/>
      <c r="G1878" s="1"/>
      <c r="H1878" s="1"/>
      <c r="I1878" s="1" t="s">
        <v>2133</v>
      </c>
      <c r="J1878" s="1"/>
      <c r="K1878" s="1" t="s">
        <v>2133</v>
      </c>
    </row>
    <row r="1879" spans="1:11" x14ac:dyDescent="0.3">
      <c r="A1879" s="245">
        <v>381631</v>
      </c>
      <c r="B1879" s="1" t="s">
        <v>1399</v>
      </c>
      <c r="C1879" s="1" t="s">
        <v>1374</v>
      </c>
      <c r="D1879" s="1">
        <v>0.99745009299999998</v>
      </c>
      <c r="E1879" s="1">
        <v>2.6599496710000001</v>
      </c>
      <c r="F1879" s="1"/>
      <c r="G1879" s="1"/>
      <c r="H1879" s="1"/>
      <c r="I1879" s="1" t="s">
        <v>2133</v>
      </c>
      <c r="J1879" s="1"/>
      <c r="K1879" s="1" t="s">
        <v>2133</v>
      </c>
    </row>
    <row r="1880" spans="1:11" x14ac:dyDescent="0.3">
      <c r="A1880" s="245">
        <v>381632</v>
      </c>
      <c r="B1880" s="1" t="s">
        <v>1401</v>
      </c>
      <c r="C1880" s="1" t="s">
        <v>1374</v>
      </c>
      <c r="D1880" s="1">
        <v>0.85745864000000005</v>
      </c>
      <c r="E1880" s="1">
        <v>1.6030351940000001</v>
      </c>
      <c r="F1880" s="1"/>
      <c r="G1880" s="1"/>
      <c r="H1880" s="1"/>
      <c r="I1880" s="1" t="s">
        <v>2133</v>
      </c>
      <c r="J1880" s="1"/>
      <c r="K1880" s="1" t="s">
        <v>2133</v>
      </c>
    </row>
    <row r="1881" spans="1:11" x14ac:dyDescent="0.3">
      <c r="A1881" s="245">
        <v>381636</v>
      </c>
      <c r="B1881" s="1" t="s">
        <v>1403</v>
      </c>
      <c r="C1881" s="1" t="s">
        <v>1374</v>
      </c>
      <c r="D1881" s="1">
        <v>0.94468949300000005</v>
      </c>
      <c r="E1881" s="1">
        <v>2.902177263</v>
      </c>
      <c r="F1881" s="1"/>
      <c r="G1881" s="1"/>
      <c r="H1881" s="1"/>
      <c r="I1881" s="1" t="s">
        <v>2133</v>
      </c>
      <c r="J1881" s="1"/>
      <c r="K1881" s="1" t="s">
        <v>2133</v>
      </c>
    </row>
    <row r="1882" spans="1:11" x14ac:dyDescent="0.3">
      <c r="A1882" s="245">
        <v>381637</v>
      </c>
      <c r="B1882" s="1" t="s">
        <v>1405</v>
      </c>
      <c r="C1882" s="1" t="s">
        <v>1374</v>
      </c>
      <c r="D1882" s="1">
        <v>0.94194629900000004</v>
      </c>
      <c r="E1882" s="1">
        <v>1.9134529659999999</v>
      </c>
      <c r="F1882" s="1"/>
      <c r="G1882" s="1"/>
      <c r="H1882" s="1"/>
      <c r="I1882" s="1" t="s">
        <v>2133</v>
      </c>
      <c r="J1882" s="1"/>
      <c r="K1882" s="1" t="s">
        <v>2133</v>
      </c>
    </row>
    <row r="1883" spans="1:11" x14ac:dyDescent="0.3">
      <c r="A1883" s="245">
        <v>381638</v>
      </c>
      <c r="B1883" s="1" t="s">
        <v>1406</v>
      </c>
      <c r="C1883" s="1" t="s">
        <v>1374</v>
      </c>
      <c r="D1883" s="1">
        <v>0.67570962899999998</v>
      </c>
      <c r="E1883" s="1">
        <v>1.260230805</v>
      </c>
      <c r="F1883" s="1">
        <v>1457389</v>
      </c>
      <c r="G1883" s="1">
        <v>291477.8</v>
      </c>
      <c r="H1883" s="1">
        <v>2070.63</v>
      </c>
      <c r="I1883" s="1">
        <v>140</v>
      </c>
      <c r="J1883" s="1">
        <v>4300.3999999999996</v>
      </c>
      <c r="K1883" s="1">
        <v>67</v>
      </c>
    </row>
    <row r="1884" spans="1:11" x14ac:dyDescent="0.3">
      <c r="A1884" s="245">
        <v>382247</v>
      </c>
      <c r="B1884" s="1" t="s">
        <v>1408</v>
      </c>
      <c r="C1884" s="1" t="s">
        <v>1374</v>
      </c>
      <c r="D1884" s="1">
        <v>0.97991413699999996</v>
      </c>
      <c r="E1884" s="1">
        <v>10.092648175000001</v>
      </c>
      <c r="F1884" s="1"/>
      <c r="G1884" s="1"/>
      <c r="H1884" s="1"/>
      <c r="I1884" s="1" t="s">
        <v>2133</v>
      </c>
      <c r="J1884" s="1"/>
      <c r="K1884" s="1" t="s">
        <v>2133</v>
      </c>
    </row>
    <row r="1885" spans="1:11" x14ac:dyDescent="0.3">
      <c r="A1885" s="245">
        <v>383303</v>
      </c>
      <c r="B1885" s="1" t="s">
        <v>1410</v>
      </c>
      <c r="C1885" s="1" t="s">
        <v>1374</v>
      </c>
      <c r="D1885" s="1">
        <v>0.91380309199999998</v>
      </c>
      <c r="E1885" s="1">
        <v>5.9553955319999998</v>
      </c>
      <c r="F1885" s="1"/>
      <c r="G1885" s="1"/>
      <c r="H1885" s="1"/>
      <c r="I1885" s="1" t="s">
        <v>2133</v>
      </c>
      <c r="J1885" s="1"/>
      <c r="K1885" s="1" t="s">
        <v>2133</v>
      </c>
    </row>
    <row r="1886" spans="1:11" x14ac:dyDescent="0.3">
      <c r="A1886" s="245">
        <v>391405</v>
      </c>
      <c r="B1886" s="1" t="s">
        <v>1412</v>
      </c>
      <c r="C1886" s="1" t="s">
        <v>1411</v>
      </c>
      <c r="D1886" s="1">
        <v>0.114185394</v>
      </c>
      <c r="E1886" s="1">
        <v>15.199452667999999</v>
      </c>
      <c r="F1886" s="1">
        <v>574649</v>
      </c>
      <c r="G1886" s="1">
        <v>201127.15</v>
      </c>
      <c r="H1886" s="1">
        <v>1091.8499999999999</v>
      </c>
      <c r="I1886" s="1">
        <v>184</v>
      </c>
      <c r="J1886" s="1">
        <v>851.59</v>
      </c>
      <c r="K1886" s="1">
        <v>236</v>
      </c>
    </row>
    <row r="1887" spans="1:11" x14ac:dyDescent="0.3">
      <c r="A1887" s="245">
        <v>391640</v>
      </c>
      <c r="B1887" s="1" t="s">
        <v>1414</v>
      </c>
      <c r="C1887" s="1" t="s">
        <v>1411</v>
      </c>
      <c r="D1887" s="1">
        <v>0.91764197999999997</v>
      </c>
      <c r="E1887" s="1">
        <v>4.0641912690000002</v>
      </c>
      <c r="F1887" s="1"/>
      <c r="G1887" s="1"/>
      <c r="H1887" s="1"/>
      <c r="I1887" s="1" t="s">
        <v>2133</v>
      </c>
      <c r="J1887" s="1"/>
      <c r="K1887" s="1" t="s">
        <v>2133</v>
      </c>
    </row>
    <row r="1888" spans="1:11" x14ac:dyDescent="0.3">
      <c r="A1888" s="245">
        <v>391642</v>
      </c>
      <c r="B1888" s="1" t="s">
        <v>1415</v>
      </c>
      <c r="C1888" s="1" t="s">
        <v>1411</v>
      </c>
      <c r="D1888" s="1">
        <v>0.99983565299999999</v>
      </c>
      <c r="E1888" s="1">
        <v>10.366701951</v>
      </c>
      <c r="F1888" s="1"/>
      <c r="G1888" s="1"/>
      <c r="H1888" s="1"/>
      <c r="I1888" s="1" t="s">
        <v>2133</v>
      </c>
      <c r="J1888" s="1"/>
      <c r="K1888" s="1" t="s">
        <v>2133</v>
      </c>
    </row>
    <row r="1889" spans="1:11" x14ac:dyDescent="0.3">
      <c r="A1889" s="245">
        <v>391647</v>
      </c>
      <c r="B1889" s="1" t="s">
        <v>1417</v>
      </c>
      <c r="C1889" s="1" t="s">
        <v>1411</v>
      </c>
      <c r="D1889" s="1">
        <v>0.77845393699999998</v>
      </c>
      <c r="E1889" s="1">
        <v>0.69811482700000005</v>
      </c>
      <c r="F1889" s="1">
        <v>8926832</v>
      </c>
      <c r="G1889" s="1">
        <v>1785366.4</v>
      </c>
      <c r="H1889" s="1">
        <v>2070.63</v>
      </c>
      <c r="I1889" s="1">
        <v>862</v>
      </c>
      <c r="J1889" s="1">
        <v>3124.12</v>
      </c>
      <c r="K1889" s="1">
        <v>571</v>
      </c>
    </row>
    <row r="1890" spans="1:11" x14ac:dyDescent="0.3">
      <c r="A1890" s="245">
        <v>391649</v>
      </c>
      <c r="B1890" s="1" t="s">
        <v>1419</v>
      </c>
      <c r="C1890" s="1" t="s">
        <v>1411</v>
      </c>
      <c r="D1890" s="1">
        <v>0.99999821700000002</v>
      </c>
      <c r="E1890" s="1">
        <v>359.47563145700002</v>
      </c>
      <c r="F1890" s="1"/>
      <c r="G1890" s="1"/>
      <c r="H1890" s="1"/>
      <c r="I1890" s="1" t="s">
        <v>2133</v>
      </c>
      <c r="J1890" s="1"/>
      <c r="K1890" s="1" t="s">
        <v>2133</v>
      </c>
    </row>
    <row r="1891" spans="1:11" x14ac:dyDescent="0.3">
      <c r="A1891" s="245">
        <v>391650</v>
      </c>
      <c r="B1891" s="1" t="s">
        <v>1421</v>
      </c>
      <c r="C1891" s="1" t="s">
        <v>1411</v>
      </c>
      <c r="D1891" s="1">
        <v>0.99846602600000001</v>
      </c>
      <c r="E1891" s="1">
        <v>683.35094445200002</v>
      </c>
      <c r="F1891" s="1"/>
      <c r="G1891" s="1"/>
      <c r="H1891" s="1"/>
      <c r="I1891" s="1" t="s">
        <v>2133</v>
      </c>
      <c r="J1891" s="1"/>
      <c r="K1891" s="1" t="s">
        <v>2133</v>
      </c>
    </row>
    <row r="1892" spans="1:11" x14ac:dyDescent="0.3">
      <c r="A1892" s="245">
        <v>391652</v>
      </c>
      <c r="B1892" s="1" t="s">
        <v>1423</v>
      </c>
      <c r="C1892" s="1" t="s">
        <v>1411</v>
      </c>
      <c r="D1892" s="1">
        <v>0.82180286000000002</v>
      </c>
      <c r="E1892" s="1">
        <v>5.3738961559999998</v>
      </c>
      <c r="F1892" s="1"/>
      <c r="G1892" s="1"/>
      <c r="H1892" s="1"/>
      <c r="I1892" s="1" t="s">
        <v>2133</v>
      </c>
      <c r="J1892" s="1"/>
      <c r="K1892" s="1" t="s">
        <v>2133</v>
      </c>
    </row>
    <row r="1893" spans="1:11" x14ac:dyDescent="0.3">
      <c r="A1893" s="245">
        <v>391653</v>
      </c>
      <c r="B1893" s="1" t="s">
        <v>1425</v>
      </c>
      <c r="C1893" s="1" t="s">
        <v>1411</v>
      </c>
      <c r="D1893" s="1">
        <v>0.99930261399999998</v>
      </c>
      <c r="E1893" s="1">
        <v>185.058485905</v>
      </c>
      <c r="F1893" s="1"/>
      <c r="G1893" s="1"/>
      <c r="H1893" s="1"/>
      <c r="I1893" s="1" t="s">
        <v>2133</v>
      </c>
      <c r="J1893" s="1"/>
      <c r="K1893" s="1" t="s">
        <v>2133</v>
      </c>
    </row>
    <row r="1894" spans="1:11" x14ac:dyDescent="0.3">
      <c r="A1894" s="245">
        <v>391654</v>
      </c>
      <c r="B1894" s="1" t="s">
        <v>1315</v>
      </c>
      <c r="C1894" s="1" t="s">
        <v>1411</v>
      </c>
      <c r="D1894" s="1">
        <v>0.66659084400000002</v>
      </c>
      <c r="E1894" s="1">
        <v>3.9730588569999998</v>
      </c>
      <c r="F1894" s="1">
        <v>15893562</v>
      </c>
      <c r="G1894" s="1">
        <v>3178712.4</v>
      </c>
      <c r="H1894" s="1">
        <v>2070.63</v>
      </c>
      <c r="I1894" s="1">
        <v>1535</v>
      </c>
      <c r="J1894" s="1">
        <v>2268.1799999999998</v>
      </c>
      <c r="K1894" s="1">
        <v>1401</v>
      </c>
    </row>
    <row r="1895" spans="1:11" x14ac:dyDescent="0.3">
      <c r="A1895" s="245">
        <v>391657</v>
      </c>
      <c r="B1895" s="1" t="s">
        <v>1426</v>
      </c>
      <c r="C1895" s="1" t="s">
        <v>1411</v>
      </c>
      <c r="D1895" s="1">
        <v>0.99985394000000005</v>
      </c>
      <c r="E1895" s="1">
        <v>8.7404617370000004</v>
      </c>
      <c r="F1895" s="1"/>
      <c r="G1895" s="1"/>
      <c r="H1895" s="1"/>
      <c r="I1895" s="1" t="s">
        <v>2133</v>
      </c>
      <c r="J1895" s="1"/>
      <c r="K1895" s="1" t="s">
        <v>2133</v>
      </c>
    </row>
    <row r="1896" spans="1:11" x14ac:dyDescent="0.3">
      <c r="A1896" s="245">
        <v>391659</v>
      </c>
      <c r="B1896" s="1" t="s">
        <v>1427</v>
      </c>
      <c r="C1896" s="1" t="s">
        <v>1411</v>
      </c>
      <c r="D1896" s="1">
        <v>0.90107072200000005</v>
      </c>
      <c r="E1896" s="1">
        <v>0.87387911799999995</v>
      </c>
      <c r="F1896" s="1"/>
      <c r="G1896" s="1"/>
      <c r="H1896" s="1"/>
      <c r="I1896" s="1" t="s">
        <v>2133</v>
      </c>
      <c r="J1896" s="1"/>
      <c r="K1896" s="1" t="s">
        <v>2133</v>
      </c>
    </row>
    <row r="1897" spans="1:11" x14ac:dyDescent="0.3">
      <c r="A1897" s="245">
        <v>391660</v>
      </c>
      <c r="B1897" s="1" t="s">
        <v>1428</v>
      </c>
      <c r="C1897" s="1" t="s">
        <v>1411</v>
      </c>
      <c r="D1897" s="1">
        <v>0</v>
      </c>
      <c r="E1897" s="1">
        <v>4.2990600209999998</v>
      </c>
      <c r="F1897" s="1">
        <v>4766849</v>
      </c>
      <c r="G1897" s="1">
        <v>1668397.15</v>
      </c>
      <c r="H1897" s="1">
        <v>1527.87</v>
      </c>
      <c r="I1897" s="1">
        <v>1091</v>
      </c>
      <c r="J1897" s="1">
        <v>1098.33</v>
      </c>
      <c r="K1897" s="1">
        <v>1518</v>
      </c>
    </row>
    <row r="1898" spans="1:11" x14ac:dyDescent="0.3">
      <c r="A1898" s="245">
        <v>391664</v>
      </c>
      <c r="B1898" s="1" t="s">
        <v>1430</v>
      </c>
      <c r="C1898" s="1" t="s">
        <v>1411</v>
      </c>
      <c r="D1898" s="1">
        <v>0.62954040200000005</v>
      </c>
      <c r="E1898" s="1">
        <v>1.5901645879999999</v>
      </c>
      <c r="F1898" s="1">
        <v>3845966</v>
      </c>
      <c r="G1898" s="1">
        <v>769193.2</v>
      </c>
      <c r="H1898" s="1">
        <v>2070.63</v>
      </c>
      <c r="I1898" s="1">
        <v>371</v>
      </c>
      <c r="J1898" s="1">
        <v>3703.45</v>
      </c>
      <c r="K1898" s="1">
        <v>207</v>
      </c>
    </row>
    <row r="1899" spans="1:11" x14ac:dyDescent="0.3">
      <c r="A1899" s="245">
        <v>391666</v>
      </c>
      <c r="B1899" s="1" t="s">
        <v>1431</v>
      </c>
      <c r="C1899" s="1" t="s">
        <v>1411</v>
      </c>
      <c r="D1899" s="1">
        <v>0.69904610300000003</v>
      </c>
      <c r="E1899" s="1">
        <v>10.99201588</v>
      </c>
      <c r="F1899" s="1">
        <v>1027874</v>
      </c>
      <c r="G1899" s="1">
        <v>205574.8</v>
      </c>
      <c r="H1899" s="1">
        <v>1320.37</v>
      </c>
      <c r="I1899" s="1">
        <v>155</v>
      </c>
      <c r="J1899" s="1">
        <v>2759.39</v>
      </c>
      <c r="K1899" s="1">
        <v>74</v>
      </c>
    </row>
    <row r="1900" spans="1:11" x14ac:dyDescent="0.3">
      <c r="A1900" s="245">
        <v>391667</v>
      </c>
      <c r="B1900" s="1" t="s">
        <v>1432</v>
      </c>
      <c r="C1900" s="1" t="s">
        <v>1411</v>
      </c>
      <c r="D1900" s="1">
        <v>1</v>
      </c>
      <c r="E1900" s="1">
        <v>1.6937679219999999</v>
      </c>
      <c r="F1900" s="1"/>
      <c r="G1900" s="1"/>
      <c r="H1900" s="1"/>
      <c r="I1900" s="1" t="s">
        <v>2133</v>
      </c>
      <c r="J1900" s="1"/>
      <c r="K1900" s="1" t="s">
        <v>2133</v>
      </c>
    </row>
    <row r="1901" spans="1:11" x14ac:dyDescent="0.3">
      <c r="A1901" s="245">
        <v>391668</v>
      </c>
      <c r="B1901" s="1" t="s">
        <v>1434</v>
      </c>
      <c r="C1901" s="1" t="s">
        <v>1411</v>
      </c>
      <c r="D1901" s="1">
        <v>0.995478219</v>
      </c>
      <c r="E1901" s="1">
        <v>0.88545192699999997</v>
      </c>
      <c r="F1901" s="1"/>
      <c r="G1901" s="1"/>
      <c r="H1901" s="1"/>
      <c r="I1901" s="1" t="s">
        <v>2133</v>
      </c>
      <c r="J1901" s="1"/>
      <c r="K1901" s="1" t="s">
        <v>2133</v>
      </c>
    </row>
    <row r="1902" spans="1:11" x14ac:dyDescent="0.3">
      <c r="A1902" s="245">
        <v>391669</v>
      </c>
      <c r="B1902" s="1" t="s">
        <v>1436</v>
      </c>
      <c r="C1902" s="1" t="s">
        <v>1411</v>
      </c>
      <c r="D1902" s="1">
        <v>0.99999930800000003</v>
      </c>
      <c r="E1902" s="1">
        <v>3.1241666260000001</v>
      </c>
      <c r="F1902" s="1"/>
      <c r="G1902" s="1"/>
      <c r="H1902" s="1"/>
      <c r="I1902" s="1" t="s">
        <v>2133</v>
      </c>
      <c r="J1902" s="1"/>
      <c r="K1902" s="1" t="s">
        <v>2133</v>
      </c>
    </row>
    <row r="1903" spans="1:11" x14ac:dyDescent="0.3">
      <c r="A1903" s="245">
        <v>391670</v>
      </c>
      <c r="B1903" s="1" t="s">
        <v>1438</v>
      </c>
      <c r="C1903" s="1" t="s">
        <v>1411</v>
      </c>
      <c r="D1903" s="1">
        <v>1</v>
      </c>
      <c r="E1903" s="1">
        <v>1.830406577</v>
      </c>
      <c r="F1903" s="1"/>
      <c r="G1903" s="1"/>
      <c r="H1903" s="1"/>
      <c r="I1903" s="1" t="s">
        <v>2133</v>
      </c>
      <c r="J1903" s="1"/>
      <c r="K1903" s="1" t="s">
        <v>2133</v>
      </c>
    </row>
    <row r="1904" spans="1:11" x14ac:dyDescent="0.3">
      <c r="A1904" s="245">
        <v>391671</v>
      </c>
      <c r="B1904" s="1" t="s">
        <v>1439</v>
      </c>
      <c r="C1904" s="1" t="s">
        <v>1411</v>
      </c>
      <c r="D1904" s="1">
        <v>0</v>
      </c>
      <c r="E1904" s="1">
        <v>5.0434941589999998</v>
      </c>
      <c r="F1904" s="1">
        <v>1429142</v>
      </c>
      <c r="G1904" s="1">
        <v>500199.7</v>
      </c>
      <c r="H1904" s="1">
        <v>1527.87</v>
      </c>
      <c r="I1904" s="1">
        <v>327</v>
      </c>
      <c r="J1904" s="1"/>
      <c r="K1904" s="1" t="s">
        <v>2134</v>
      </c>
    </row>
    <row r="1905" spans="1:11" x14ac:dyDescent="0.3">
      <c r="A1905" s="245">
        <v>391674</v>
      </c>
      <c r="B1905" s="1" t="s">
        <v>1441</v>
      </c>
      <c r="C1905" s="1" t="s">
        <v>1411</v>
      </c>
      <c r="D1905" s="1">
        <v>0.99842690499999998</v>
      </c>
      <c r="E1905" s="1">
        <v>2.5421842109999999</v>
      </c>
      <c r="F1905" s="1"/>
      <c r="G1905" s="1"/>
      <c r="H1905" s="1"/>
      <c r="I1905" s="1" t="s">
        <v>2133</v>
      </c>
      <c r="J1905" s="1"/>
      <c r="K1905" s="1" t="s">
        <v>2133</v>
      </c>
    </row>
    <row r="1906" spans="1:11" x14ac:dyDescent="0.3">
      <c r="A1906" s="245">
        <v>391676</v>
      </c>
      <c r="B1906" s="1" t="s">
        <v>1443</v>
      </c>
      <c r="C1906" s="1" t="s">
        <v>1411</v>
      </c>
      <c r="D1906" s="1">
        <v>0.99876030299999996</v>
      </c>
      <c r="E1906" s="1">
        <v>2.4780123390000002</v>
      </c>
      <c r="F1906" s="1"/>
      <c r="G1906" s="1"/>
      <c r="H1906" s="1"/>
      <c r="I1906" s="1" t="s">
        <v>2133</v>
      </c>
      <c r="J1906" s="1"/>
      <c r="K1906" s="1" t="s">
        <v>2133</v>
      </c>
    </row>
    <row r="1907" spans="1:11" x14ac:dyDescent="0.3">
      <c r="A1907" s="245">
        <v>391677</v>
      </c>
      <c r="B1907" s="1" t="s">
        <v>1444</v>
      </c>
      <c r="C1907" s="1" t="s">
        <v>1411</v>
      </c>
      <c r="D1907" s="1">
        <v>0.91909164799999998</v>
      </c>
      <c r="E1907" s="1">
        <v>5.9561253340000002</v>
      </c>
      <c r="F1907" s="1"/>
      <c r="G1907" s="1"/>
      <c r="H1907" s="1"/>
      <c r="I1907" s="1" t="s">
        <v>2133</v>
      </c>
      <c r="J1907" s="1"/>
      <c r="K1907" s="1" t="s">
        <v>2133</v>
      </c>
    </row>
    <row r="1908" spans="1:11" x14ac:dyDescent="0.3">
      <c r="A1908" s="245">
        <v>391679</v>
      </c>
      <c r="B1908" s="1" t="s">
        <v>1445</v>
      </c>
      <c r="C1908" s="1" t="s">
        <v>1411</v>
      </c>
      <c r="D1908" s="1">
        <v>0.447150455</v>
      </c>
      <c r="E1908" s="1">
        <v>2.1513873299999999</v>
      </c>
      <c r="F1908" s="1">
        <v>651991</v>
      </c>
      <c r="G1908" s="1">
        <v>130398.2</v>
      </c>
      <c r="H1908" s="1">
        <v>2534.89</v>
      </c>
      <c r="I1908" s="1">
        <v>51</v>
      </c>
      <c r="J1908" s="1">
        <v>2396.87</v>
      </c>
      <c r="K1908" s="1">
        <v>54</v>
      </c>
    </row>
    <row r="1909" spans="1:11" x14ac:dyDescent="0.3">
      <c r="A1909" s="245">
        <v>391680</v>
      </c>
      <c r="B1909" s="1" t="s">
        <v>1447</v>
      </c>
      <c r="C1909" s="1" t="s">
        <v>1411</v>
      </c>
      <c r="D1909" s="1">
        <v>0.99995473300000004</v>
      </c>
      <c r="E1909" s="1">
        <v>1.724980027</v>
      </c>
      <c r="F1909" s="1"/>
      <c r="G1909" s="1"/>
      <c r="H1909" s="1"/>
      <c r="I1909" s="1" t="s">
        <v>2133</v>
      </c>
      <c r="J1909" s="1"/>
      <c r="K1909" s="1" t="s">
        <v>2133</v>
      </c>
    </row>
    <row r="1910" spans="1:11" x14ac:dyDescent="0.3">
      <c r="A1910" s="245">
        <v>391682</v>
      </c>
      <c r="B1910" s="1" t="s">
        <v>1448</v>
      </c>
      <c r="C1910" s="1" t="s">
        <v>1411</v>
      </c>
      <c r="D1910" s="1">
        <v>0.99999364499999999</v>
      </c>
      <c r="E1910" s="1">
        <v>2.7901079659999999</v>
      </c>
      <c r="F1910" s="1"/>
      <c r="G1910" s="1"/>
      <c r="H1910" s="1"/>
      <c r="I1910" s="1" t="s">
        <v>2133</v>
      </c>
      <c r="J1910" s="1"/>
      <c r="K1910" s="1" t="s">
        <v>2133</v>
      </c>
    </row>
    <row r="1911" spans="1:11" x14ac:dyDescent="0.3">
      <c r="A1911" s="245">
        <v>391684</v>
      </c>
      <c r="B1911" s="1" t="s">
        <v>1449</v>
      </c>
      <c r="C1911" s="1" t="s">
        <v>1411</v>
      </c>
      <c r="D1911" s="1">
        <v>1</v>
      </c>
      <c r="E1911" s="1">
        <v>14.751058108000001</v>
      </c>
      <c r="F1911" s="1"/>
      <c r="G1911" s="1"/>
      <c r="H1911" s="1"/>
      <c r="I1911" s="1" t="s">
        <v>2133</v>
      </c>
      <c r="J1911" s="1"/>
      <c r="K1911" s="1" t="s">
        <v>2133</v>
      </c>
    </row>
    <row r="1912" spans="1:11" x14ac:dyDescent="0.3">
      <c r="A1912" s="245">
        <v>391685</v>
      </c>
      <c r="B1912" s="1" t="s">
        <v>1451</v>
      </c>
      <c r="C1912" s="1" t="s">
        <v>1411</v>
      </c>
      <c r="D1912" s="1">
        <v>0.814228226</v>
      </c>
      <c r="E1912" s="1">
        <v>1.4245953870000001</v>
      </c>
      <c r="F1912" s="1"/>
      <c r="G1912" s="1"/>
      <c r="H1912" s="1"/>
      <c r="I1912" s="1" t="s">
        <v>2133</v>
      </c>
      <c r="J1912" s="1"/>
      <c r="K1912" s="1" t="s">
        <v>2133</v>
      </c>
    </row>
    <row r="1913" spans="1:11" x14ac:dyDescent="0.3">
      <c r="A1913" s="245">
        <v>391686</v>
      </c>
      <c r="B1913" s="1" t="s">
        <v>1452</v>
      </c>
      <c r="C1913" s="1" t="s">
        <v>1411</v>
      </c>
      <c r="D1913" s="1">
        <v>0.939213242</v>
      </c>
      <c r="E1913" s="1">
        <v>2.664365219</v>
      </c>
      <c r="F1913" s="1"/>
      <c r="G1913" s="1"/>
      <c r="H1913" s="1"/>
      <c r="I1913" s="1" t="s">
        <v>2133</v>
      </c>
      <c r="J1913" s="1"/>
      <c r="K1913" s="1" t="s">
        <v>2133</v>
      </c>
    </row>
    <row r="1914" spans="1:11" x14ac:dyDescent="0.3">
      <c r="A1914" s="245">
        <v>391688</v>
      </c>
      <c r="B1914" s="1" t="s">
        <v>1453</v>
      </c>
      <c r="C1914" s="1" t="s">
        <v>1411</v>
      </c>
      <c r="D1914" s="1">
        <v>0.99999561699999995</v>
      </c>
      <c r="E1914" s="1">
        <v>1.204253062</v>
      </c>
      <c r="F1914" s="1"/>
      <c r="G1914" s="1"/>
      <c r="H1914" s="1"/>
      <c r="I1914" s="1" t="s">
        <v>2133</v>
      </c>
      <c r="J1914" s="1"/>
      <c r="K1914" s="1" t="s">
        <v>2133</v>
      </c>
    </row>
    <row r="1915" spans="1:11" x14ac:dyDescent="0.3">
      <c r="A1915" s="245">
        <v>391689</v>
      </c>
      <c r="B1915" s="1" t="s">
        <v>1455</v>
      </c>
      <c r="C1915" s="1" t="s">
        <v>1411</v>
      </c>
      <c r="D1915" s="1">
        <v>0.60466974100000004</v>
      </c>
      <c r="E1915" s="1">
        <v>0.57220336800000005</v>
      </c>
      <c r="F1915" s="1">
        <v>8692997</v>
      </c>
      <c r="G1915" s="1">
        <v>1738599.4</v>
      </c>
      <c r="H1915" s="1">
        <v>2070.63</v>
      </c>
      <c r="I1915" s="1">
        <v>839</v>
      </c>
      <c r="J1915" s="1">
        <v>4149.79</v>
      </c>
      <c r="K1915" s="1">
        <v>418</v>
      </c>
    </row>
    <row r="1916" spans="1:11" x14ac:dyDescent="0.3">
      <c r="A1916" s="245">
        <v>401692</v>
      </c>
      <c r="B1916" s="1" t="s">
        <v>1458</v>
      </c>
      <c r="C1916" s="1" t="s">
        <v>1456</v>
      </c>
      <c r="D1916" s="1">
        <v>0.31812858599999999</v>
      </c>
      <c r="E1916" s="1">
        <v>14.224180525</v>
      </c>
      <c r="F1916" s="1">
        <v>1179404</v>
      </c>
      <c r="G1916" s="1">
        <v>294851</v>
      </c>
      <c r="H1916" s="1">
        <v>1091.8499999999999</v>
      </c>
      <c r="I1916" s="1">
        <v>270</v>
      </c>
      <c r="J1916" s="1">
        <v>935.34</v>
      </c>
      <c r="K1916" s="1">
        <v>315</v>
      </c>
    </row>
    <row r="1917" spans="1:11" x14ac:dyDescent="0.3">
      <c r="A1917" s="245">
        <v>401697</v>
      </c>
      <c r="B1917" s="1" t="s">
        <v>1460</v>
      </c>
      <c r="C1917" s="1" t="s">
        <v>1456</v>
      </c>
      <c r="D1917" s="1">
        <v>0.60333705299999996</v>
      </c>
      <c r="E1917" s="1">
        <v>14.952618452999999</v>
      </c>
      <c r="F1917" s="1">
        <v>3828771</v>
      </c>
      <c r="G1917" s="1">
        <v>765754.2</v>
      </c>
      <c r="H1917" s="1">
        <v>1162.83</v>
      </c>
      <c r="I1917" s="1">
        <v>658</v>
      </c>
      <c r="J1917" s="1">
        <v>883.17</v>
      </c>
      <c r="K1917" s="1">
        <v>867</v>
      </c>
    </row>
    <row r="1918" spans="1:11" x14ac:dyDescent="0.3">
      <c r="A1918" s="245">
        <v>401698</v>
      </c>
      <c r="B1918" s="1" t="s">
        <v>1462</v>
      </c>
      <c r="C1918" s="1" t="s">
        <v>1456</v>
      </c>
      <c r="D1918" s="1">
        <v>0</v>
      </c>
      <c r="E1918" s="1">
        <v>8.2542429080000002</v>
      </c>
      <c r="F1918" s="1">
        <v>781077</v>
      </c>
      <c r="G1918" s="1">
        <v>273376.95</v>
      </c>
      <c r="H1918" s="1">
        <v>1527.87</v>
      </c>
      <c r="I1918" s="1">
        <v>178</v>
      </c>
      <c r="J1918" s="1">
        <v>872.2</v>
      </c>
      <c r="K1918" s="1">
        <v>313</v>
      </c>
    </row>
    <row r="1919" spans="1:11" x14ac:dyDescent="0.3">
      <c r="A1919" s="245">
        <v>401699</v>
      </c>
      <c r="B1919" s="1" t="s">
        <v>1463</v>
      </c>
      <c r="C1919" s="1" t="s">
        <v>1456</v>
      </c>
      <c r="D1919" s="1">
        <v>0</v>
      </c>
      <c r="E1919" s="1">
        <v>29.600241734000001</v>
      </c>
      <c r="F1919" s="1">
        <v>512466</v>
      </c>
      <c r="G1919" s="1">
        <v>179363.1</v>
      </c>
      <c r="H1919" s="1">
        <v>1082.5899999999999</v>
      </c>
      <c r="I1919" s="1">
        <v>165</v>
      </c>
      <c r="J1919" s="1">
        <v>702.63</v>
      </c>
      <c r="K1919" s="1">
        <v>255</v>
      </c>
    </row>
    <row r="1920" spans="1:11" x14ac:dyDescent="0.3">
      <c r="A1920" s="245">
        <v>401702</v>
      </c>
      <c r="B1920" s="1" t="s">
        <v>1465</v>
      </c>
      <c r="C1920" s="1" t="s">
        <v>1456</v>
      </c>
      <c r="D1920" s="1">
        <v>0.99681395100000003</v>
      </c>
      <c r="E1920" s="1">
        <v>4.5230217049999997</v>
      </c>
      <c r="F1920" s="1"/>
      <c r="G1920" s="1"/>
      <c r="H1920" s="1"/>
      <c r="I1920" s="1" t="s">
        <v>2133</v>
      </c>
      <c r="J1920" s="1"/>
      <c r="K1920" s="1" t="s">
        <v>2133</v>
      </c>
    </row>
    <row r="1921" spans="1:11" x14ac:dyDescent="0.3">
      <c r="A1921" s="245">
        <v>401704</v>
      </c>
      <c r="B1921" s="1" t="s">
        <v>1467</v>
      </c>
      <c r="C1921" s="1" t="s">
        <v>1456</v>
      </c>
      <c r="D1921" s="1">
        <v>0.81232743299999999</v>
      </c>
      <c r="E1921" s="1">
        <v>41.103592188</v>
      </c>
      <c r="F1921" s="1"/>
      <c r="G1921" s="1"/>
      <c r="H1921" s="1"/>
      <c r="I1921" s="1" t="s">
        <v>2133</v>
      </c>
      <c r="J1921" s="1"/>
      <c r="K1921" s="1" t="s">
        <v>2133</v>
      </c>
    </row>
    <row r="1922" spans="1:11" x14ac:dyDescent="0.3">
      <c r="A1922" s="245">
        <v>401709</v>
      </c>
      <c r="B1922" s="1" t="s">
        <v>1469</v>
      </c>
      <c r="C1922" s="1" t="s">
        <v>1456</v>
      </c>
      <c r="D1922" s="1">
        <v>0.964616896</v>
      </c>
      <c r="E1922" s="1">
        <v>11.976522280999999</v>
      </c>
      <c r="F1922" s="1"/>
      <c r="G1922" s="1"/>
      <c r="H1922" s="1"/>
      <c r="I1922" s="1" t="s">
        <v>2133</v>
      </c>
      <c r="J1922" s="1"/>
      <c r="K1922" s="1" t="s">
        <v>2133</v>
      </c>
    </row>
    <row r="1923" spans="1:11" x14ac:dyDescent="0.3">
      <c r="A1923" s="245">
        <v>401710</v>
      </c>
      <c r="B1923" s="1" t="s">
        <v>1471</v>
      </c>
      <c r="C1923" s="1" t="s">
        <v>1456</v>
      </c>
      <c r="D1923" s="1">
        <v>1</v>
      </c>
      <c r="E1923" s="1">
        <v>10.817297404</v>
      </c>
      <c r="F1923" s="1"/>
      <c r="G1923" s="1"/>
      <c r="H1923" s="1"/>
      <c r="I1923" s="1" t="s">
        <v>2133</v>
      </c>
      <c r="J1923" s="1"/>
      <c r="K1923" s="1" t="s">
        <v>2133</v>
      </c>
    </row>
    <row r="1924" spans="1:11" x14ac:dyDescent="0.3">
      <c r="A1924" s="245">
        <v>401712</v>
      </c>
      <c r="B1924" s="1" t="s">
        <v>1473</v>
      </c>
      <c r="C1924" s="1" t="s">
        <v>1456</v>
      </c>
      <c r="D1924" s="1">
        <v>0.80299447099999999</v>
      </c>
      <c r="E1924" s="1">
        <v>11.268030681999999</v>
      </c>
      <c r="F1924" s="1"/>
      <c r="G1924" s="1"/>
      <c r="H1924" s="1"/>
      <c r="I1924" s="1" t="s">
        <v>2133</v>
      </c>
      <c r="J1924" s="1"/>
      <c r="K1924" s="1" t="s">
        <v>2133</v>
      </c>
    </row>
    <row r="1925" spans="1:11" x14ac:dyDescent="0.3">
      <c r="A1925" s="245">
        <v>401713</v>
      </c>
      <c r="B1925" s="1" t="s">
        <v>1475</v>
      </c>
      <c r="C1925" s="1" t="s">
        <v>1456</v>
      </c>
      <c r="D1925" s="1">
        <v>0.83187302900000004</v>
      </c>
      <c r="E1925" s="1">
        <v>14.220730027</v>
      </c>
      <c r="F1925" s="1"/>
      <c r="G1925" s="1"/>
      <c r="H1925" s="1"/>
      <c r="I1925" s="1" t="s">
        <v>2133</v>
      </c>
      <c r="J1925" s="1"/>
      <c r="K1925" s="1" t="s">
        <v>2133</v>
      </c>
    </row>
    <row r="1926" spans="1:11" x14ac:dyDescent="0.3">
      <c r="A1926" s="245">
        <v>401718</v>
      </c>
      <c r="B1926" s="1" t="s">
        <v>1477</v>
      </c>
      <c r="C1926" s="1" t="s">
        <v>1456</v>
      </c>
      <c r="D1926" s="1">
        <v>0.99998785800000001</v>
      </c>
      <c r="E1926" s="1">
        <v>28.996674838000001</v>
      </c>
      <c r="F1926" s="1"/>
      <c r="G1926" s="1"/>
      <c r="H1926" s="1"/>
      <c r="I1926" s="1" t="s">
        <v>2133</v>
      </c>
      <c r="J1926" s="1"/>
      <c r="K1926" s="1" t="s">
        <v>2133</v>
      </c>
    </row>
    <row r="1927" spans="1:11" x14ac:dyDescent="0.3">
      <c r="A1927" s="245">
        <v>401721</v>
      </c>
      <c r="B1927" s="1" t="s">
        <v>1478</v>
      </c>
      <c r="C1927" s="1" t="s">
        <v>1456</v>
      </c>
      <c r="D1927" s="1">
        <v>0.123939443</v>
      </c>
      <c r="E1927" s="1">
        <v>3.592487185</v>
      </c>
      <c r="F1927" s="1">
        <v>3305101</v>
      </c>
      <c r="G1927" s="1">
        <v>1156785.3500000001</v>
      </c>
      <c r="H1927" s="1">
        <v>2534.89</v>
      </c>
      <c r="I1927" s="1">
        <v>456</v>
      </c>
      <c r="J1927" s="1">
        <v>2428.44</v>
      </c>
      <c r="K1927" s="1">
        <v>476</v>
      </c>
    </row>
    <row r="1928" spans="1:11" x14ac:dyDescent="0.3">
      <c r="A1928" s="245">
        <v>401722</v>
      </c>
      <c r="B1928" s="1" t="s">
        <v>1479</v>
      </c>
      <c r="C1928" s="1" t="s">
        <v>1456</v>
      </c>
      <c r="D1928" s="1">
        <v>0.69128854799999995</v>
      </c>
      <c r="E1928" s="1">
        <v>9.4684042789999996</v>
      </c>
      <c r="F1928" s="1">
        <v>3466645</v>
      </c>
      <c r="G1928" s="1">
        <v>693329</v>
      </c>
      <c r="H1928" s="1">
        <v>1320.37</v>
      </c>
      <c r="I1928" s="1">
        <v>525</v>
      </c>
      <c r="J1928" s="1">
        <v>1273.71</v>
      </c>
      <c r="K1928" s="1">
        <v>544</v>
      </c>
    </row>
    <row r="1929" spans="1:11" x14ac:dyDescent="0.3">
      <c r="A1929" s="245">
        <v>401724</v>
      </c>
      <c r="B1929" s="1" t="s">
        <v>1481</v>
      </c>
      <c r="C1929" s="1" t="s">
        <v>1456</v>
      </c>
      <c r="D1929" s="1">
        <v>0.97730921000000004</v>
      </c>
      <c r="E1929" s="1">
        <v>7.2928106960000001</v>
      </c>
      <c r="F1929" s="1"/>
      <c r="G1929" s="1"/>
      <c r="H1929" s="1"/>
      <c r="I1929" s="1" t="s">
        <v>2133</v>
      </c>
      <c r="J1929" s="1"/>
      <c r="K1929" s="1" t="s">
        <v>2133</v>
      </c>
    </row>
    <row r="1930" spans="1:11" x14ac:dyDescent="0.3">
      <c r="A1930" s="245">
        <v>401726</v>
      </c>
      <c r="B1930" s="1" t="s">
        <v>1482</v>
      </c>
      <c r="C1930" s="1" t="s">
        <v>1456</v>
      </c>
      <c r="D1930" s="1">
        <v>0.43060473900000001</v>
      </c>
      <c r="E1930" s="1">
        <v>6.7930305110000004</v>
      </c>
      <c r="F1930" s="1">
        <v>7371106</v>
      </c>
      <c r="G1930" s="1">
        <v>1474221.2</v>
      </c>
      <c r="H1930" s="1">
        <v>1475.8</v>
      </c>
      <c r="I1930" s="1">
        <v>998</v>
      </c>
      <c r="J1930" s="1">
        <v>1411.69</v>
      </c>
      <c r="K1930" s="1">
        <v>1044</v>
      </c>
    </row>
    <row r="1931" spans="1:11" x14ac:dyDescent="0.3">
      <c r="A1931" s="245">
        <v>401729</v>
      </c>
      <c r="B1931" s="1" t="s">
        <v>1483</v>
      </c>
      <c r="C1931" s="1" t="s">
        <v>1456</v>
      </c>
      <c r="D1931" s="1">
        <v>0.111219531</v>
      </c>
      <c r="E1931" s="1">
        <v>7.1315248809999998</v>
      </c>
      <c r="F1931" s="1">
        <v>4684783</v>
      </c>
      <c r="G1931" s="1">
        <v>1639674.05</v>
      </c>
      <c r="H1931" s="1">
        <v>1475.8</v>
      </c>
      <c r="I1931" s="1">
        <v>1111</v>
      </c>
      <c r="J1931" s="1">
        <v>1323.37</v>
      </c>
      <c r="K1931" s="1">
        <v>1239</v>
      </c>
    </row>
    <row r="1932" spans="1:11" x14ac:dyDescent="0.3">
      <c r="A1932" s="245">
        <v>401733</v>
      </c>
      <c r="B1932" s="1" t="s">
        <v>1484</v>
      </c>
      <c r="C1932" s="1" t="s">
        <v>1456</v>
      </c>
      <c r="D1932" s="1">
        <v>0.92184674700000002</v>
      </c>
      <c r="E1932" s="1">
        <v>23.705187857999999</v>
      </c>
      <c r="F1932" s="1"/>
      <c r="G1932" s="1"/>
      <c r="H1932" s="1"/>
      <c r="I1932" s="1" t="s">
        <v>2133</v>
      </c>
      <c r="J1932" s="1"/>
      <c r="K1932" s="1" t="s">
        <v>2133</v>
      </c>
    </row>
    <row r="1933" spans="1:11" x14ac:dyDescent="0.3">
      <c r="A1933" s="245">
        <v>401734</v>
      </c>
      <c r="B1933" s="1" t="s">
        <v>1486</v>
      </c>
      <c r="C1933" s="1" t="s">
        <v>1456</v>
      </c>
      <c r="D1933" s="1">
        <v>0.748156355</v>
      </c>
      <c r="E1933" s="1">
        <v>9.6137486639999992</v>
      </c>
      <c r="F1933" s="1">
        <v>14840564</v>
      </c>
      <c r="G1933" s="1">
        <v>2968112.8</v>
      </c>
      <c r="H1933" s="1">
        <v>1320.37</v>
      </c>
      <c r="I1933" s="1">
        <v>2247</v>
      </c>
      <c r="J1933" s="1">
        <v>1321.42</v>
      </c>
      <c r="K1933" s="1">
        <v>2246</v>
      </c>
    </row>
    <row r="1934" spans="1:11" x14ac:dyDescent="0.3">
      <c r="A1934" s="245">
        <v>403031</v>
      </c>
      <c r="B1934" s="1" t="s">
        <v>1488</v>
      </c>
      <c r="C1934" s="1" t="s">
        <v>1456</v>
      </c>
      <c r="D1934" s="1">
        <v>0</v>
      </c>
      <c r="E1934" s="1">
        <v>1.2329226639999999</v>
      </c>
      <c r="F1934" s="1">
        <v>309302</v>
      </c>
      <c r="G1934" s="1">
        <v>108255.7</v>
      </c>
      <c r="H1934" s="1">
        <v>2061.4299999999998</v>
      </c>
      <c r="I1934" s="1">
        <v>52</v>
      </c>
      <c r="J1934" s="1">
        <v>4226.0200000000004</v>
      </c>
      <c r="K1934" s="1">
        <v>25</v>
      </c>
    </row>
    <row r="1935" spans="1:11" x14ac:dyDescent="0.3">
      <c r="A1935" s="245">
        <v>411746</v>
      </c>
      <c r="B1935" s="1" t="s">
        <v>1491</v>
      </c>
      <c r="C1935" s="1" t="s">
        <v>1489</v>
      </c>
      <c r="D1935" s="1">
        <v>0.99998729600000003</v>
      </c>
      <c r="E1935" s="1">
        <v>3.3491318130000001</v>
      </c>
      <c r="F1935" s="1"/>
      <c r="G1935" s="1"/>
      <c r="H1935" s="1"/>
      <c r="I1935" s="1" t="s">
        <v>2133</v>
      </c>
      <c r="J1935" s="1"/>
      <c r="K1935" s="1" t="s">
        <v>2133</v>
      </c>
    </row>
    <row r="1936" spans="1:11" x14ac:dyDescent="0.3">
      <c r="A1936" s="245">
        <v>411756</v>
      </c>
      <c r="B1936" s="1" t="s">
        <v>1493</v>
      </c>
      <c r="C1936" s="1" t="s">
        <v>1489</v>
      </c>
      <c r="D1936" s="1">
        <v>0.98805810500000002</v>
      </c>
      <c r="E1936" s="1">
        <v>652.39127978199997</v>
      </c>
      <c r="F1936" s="1"/>
      <c r="G1936" s="1"/>
      <c r="H1936" s="1"/>
      <c r="I1936" s="1" t="s">
        <v>2133</v>
      </c>
      <c r="J1936" s="1"/>
      <c r="K1936" s="1" t="s">
        <v>2133</v>
      </c>
    </row>
    <row r="1937" spans="1:11" x14ac:dyDescent="0.3">
      <c r="A1937" s="245">
        <v>411758</v>
      </c>
      <c r="B1937" s="1" t="s">
        <v>1495</v>
      </c>
      <c r="C1937" s="1" t="s">
        <v>1489</v>
      </c>
      <c r="D1937" s="1">
        <v>0.99999337399999999</v>
      </c>
      <c r="E1937" s="1">
        <v>8.2587138210000006</v>
      </c>
      <c r="F1937" s="1"/>
      <c r="G1937" s="1"/>
      <c r="H1937" s="1"/>
      <c r="I1937" s="1" t="s">
        <v>2133</v>
      </c>
      <c r="J1937" s="1"/>
      <c r="K1937" s="1" t="s">
        <v>2133</v>
      </c>
    </row>
    <row r="1938" spans="1:11" x14ac:dyDescent="0.3">
      <c r="A1938" s="245">
        <v>411761</v>
      </c>
      <c r="B1938" s="1" t="s">
        <v>1497</v>
      </c>
      <c r="C1938" s="1" t="s">
        <v>1489</v>
      </c>
      <c r="D1938" s="1">
        <v>0.62853760400000003</v>
      </c>
      <c r="E1938" s="1">
        <v>2.1679766119999999</v>
      </c>
      <c r="F1938" s="1">
        <v>5036391</v>
      </c>
      <c r="G1938" s="1">
        <v>1007278.2</v>
      </c>
      <c r="H1938" s="1">
        <v>2070.63</v>
      </c>
      <c r="I1938" s="1">
        <v>486</v>
      </c>
      <c r="J1938" s="1">
        <v>4283.29</v>
      </c>
      <c r="K1938" s="1">
        <v>235</v>
      </c>
    </row>
    <row r="1939" spans="1:11" x14ac:dyDescent="0.3">
      <c r="A1939" s="245">
        <v>411764</v>
      </c>
      <c r="B1939" s="1" t="s">
        <v>1499</v>
      </c>
      <c r="C1939" s="1" t="s">
        <v>1489</v>
      </c>
      <c r="D1939" s="1">
        <v>0.98799999999999999</v>
      </c>
      <c r="E1939" s="1">
        <v>5.0010000000000003</v>
      </c>
      <c r="F1939" s="1"/>
      <c r="G1939" s="1"/>
      <c r="H1939" s="1"/>
      <c r="I1939" s="1" t="s">
        <v>2133</v>
      </c>
      <c r="J1939" s="1"/>
      <c r="K1939" s="1" t="s">
        <v>2133</v>
      </c>
    </row>
    <row r="1940" spans="1:11" x14ac:dyDescent="0.3">
      <c r="A1940" s="245">
        <v>411777</v>
      </c>
      <c r="B1940" s="1" t="s">
        <v>1501</v>
      </c>
      <c r="C1940" s="1" t="s">
        <v>1489</v>
      </c>
      <c r="D1940" s="1">
        <v>0.997564915</v>
      </c>
      <c r="E1940" s="1">
        <v>1.6344828629999999</v>
      </c>
      <c r="F1940" s="1"/>
      <c r="G1940" s="1"/>
      <c r="H1940" s="1"/>
      <c r="I1940" s="1" t="s">
        <v>2133</v>
      </c>
      <c r="J1940" s="1"/>
      <c r="K1940" s="1" t="s">
        <v>2133</v>
      </c>
    </row>
    <row r="1941" spans="1:11" x14ac:dyDescent="0.3">
      <c r="A1941" s="245">
        <v>411778</v>
      </c>
      <c r="B1941" s="1" t="s">
        <v>1503</v>
      </c>
      <c r="C1941" s="1" t="s">
        <v>1489</v>
      </c>
      <c r="D1941" s="1">
        <v>0.99999972599999998</v>
      </c>
      <c r="E1941" s="1">
        <v>1.557314227</v>
      </c>
      <c r="F1941" s="1"/>
      <c r="G1941" s="1"/>
      <c r="H1941" s="1"/>
      <c r="I1941" s="1" t="s">
        <v>2133</v>
      </c>
      <c r="J1941" s="1"/>
      <c r="K1941" s="1" t="s">
        <v>2133</v>
      </c>
    </row>
    <row r="1942" spans="1:11" x14ac:dyDescent="0.3">
      <c r="A1942" s="245">
        <v>411780</v>
      </c>
      <c r="B1942" s="1" t="s">
        <v>1504</v>
      </c>
      <c r="C1942" s="1" t="s">
        <v>1489</v>
      </c>
      <c r="D1942" s="1">
        <v>0.93443572699999999</v>
      </c>
      <c r="E1942" s="1">
        <v>2.2585334339999998</v>
      </c>
      <c r="F1942" s="1"/>
      <c r="G1942" s="1"/>
      <c r="H1942" s="1"/>
      <c r="I1942" s="1" t="s">
        <v>2133</v>
      </c>
      <c r="J1942" s="1"/>
      <c r="K1942" s="1" t="s">
        <v>2133</v>
      </c>
    </row>
    <row r="1943" spans="1:11" x14ac:dyDescent="0.3">
      <c r="A1943" s="245">
        <v>411781</v>
      </c>
      <c r="B1943" s="1" t="s">
        <v>1506</v>
      </c>
      <c r="C1943" s="1" t="s">
        <v>1489</v>
      </c>
      <c r="D1943" s="1">
        <v>0.84867429800000005</v>
      </c>
      <c r="E1943" s="1">
        <v>2.6021723109999999</v>
      </c>
      <c r="F1943" s="1"/>
      <c r="G1943" s="1"/>
      <c r="H1943" s="1"/>
      <c r="I1943" s="1" t="s">
        <v>2133</v>
      </c>
      <c r="J1943" s="1"/>
      <c r="K1943" s="1" t="s">
        <v>2133</v>
      </c>
    </row>
    <row r="1944" spans="1:11" x14ac:dyDescent="0.3">
      <c r="A1944" s="245">
        <v>411782</v>
      </c>
      <c r="B1944" s="1" t="s">
        <v>471</v>
      </c>
      <c r="C1944" s="1" t="s">
        <v>1489</v>
      </c>
      <c r="D1944" s="1">
        <v>0.99992873800000004</v>
      </c>
      <c r="E1944" s="1">
        <v>5.0860800719999997</v>
      </c>
      <c r="F1944" s="1"/>
      <c r="G1944" s="1"/>
      <c r="H1944" s="1"/>
      <c r="I1944" s="1" t="s">
        <v>2133</v>
      </c>
      <c r="J1944" s="1"/>
      <c r="K1944" s="1" t="s">
        <v>2133</v>
      </c>
    </row>
    <row r="1945" spans="1:11" x14ac:dyDescent="0.3">
      <c r="A1945" s="245">
        <v>411785</v>
      </c>
      <c r="B1945" s="1" t="s">
        <v>1508</v>
      </c>
      <c r="C1945" s="1" t="s">
        <v>1489</v>
      </c>
      <c r="D1945" s="1">
        <v>0.55357771300000003</v>
      </c>
      <c r="E1945" s="1">
        <v>2.6773545080000001</v>
      </c>
      <c r="F1945" s="1">
        <v>3836799</v>
      </c>
      <c r="G1945" s="1">
        <v>767359.8</v>
      </c>
      <c r="H1945" s="1">
        <v>2070.63</v>
      </c>
      <c r="I1945" s="1">
        <v>370</v>
      </c>
      <c r="J1945" s="1">
        <v>2441.73</v>
      </c>
      <c r="K1945" s="1">
        <v>314</v>
      </c>
    </row>
    <row r="1946" spans="1:11" x14ac:dyDescent="0.3">
      <c r="A1946" s="245">
        <v>411788</v>
      </c>
      <c r="B1946" s="1" t="s">
        <v>1510</v>
      </c>
      <c r="C1946" s="1" t="s">
        <v>1489</v>
      </c>
      <c r="D1946" s="1">
        <v>0.73103568699999999</v>
      </c>
      <c r="E1946" s="1">
        <v>2.721715203</v>
      </c>
      <c r="F1946" s="1">
        <v>9099845</v>
      </c>
      <c r="G1946" s="1">
        <v>1819969</v>
      </c>
      <c r="H1946" s="1">
        <v>2070.63</v>
      </c>
      <c r="I1946" s="1">
        <v>878</v>
      </c>
      <c r="J1946" s="1">
        <v>3646.52</v>
      </c>
      <c r="K1946" s="1">
        <v>499</v>
      </c>
    </row>
    <row r="1947" spans="1:11" x14ac:dyDescent="0.3">
      <c r="A1947" s="245">
        <v>411791</v>
      </c>
      <c r="B1947" s="1" t="s">
        <v>1512</v>
      </c>
      <c r="C1947" s="1" t="s">
        <v>1489</v>
      </c>
      <c r="D1947" s="1">
        <v>0.79590761499999996</v>
      </c>
      <c r="E1947" s="1">
        <v>6.6327903089999998</v>
      </c>
      <c r="F1947" s="1">
        <v>1198379</v>
      </c>
      <c r="G1947" s="1">
        <v>239675.8</v>
      </c>
      <c r="H1947" s="1">
        <v>1320.37</v>
      </c>
      <c r="I1947" s="1">
        <v>181</v>
      </c>
      <c r="J1947" s="1"/>
      <c r="K1947" s="1" t="s">
        <v>2134</v>
      </c>
    </row>
    <row r="1948" spans="1:11" x14ac:dyDescent="0.3">
      <c r="A1948" s="245">
        <v>411801</v>
      </c>
      <c r="B1948" s="1" t="s">
        <v>1514</v>
      </c>
      <c r="C1948" s="1" t="s">
        <v>1489</v>
      </c>
      <c r="D1948" s="1">
        <v>0.99999290600000001</v>
      </c>
      <c r="E1948" s="1">
        <v>3.5439396969999999</v>
      </c>
      <c r="F1948" s="1"/>
      <c r="G1948" s="1"/>
      <c r="H1948" s="1"/>
      <c r="I1948" s="1" t="s">
        <v>2133</v>
      </c>
      <c r="J1948" s="1"/>
      <c r="K1948" s="1" t="s">
        <v>2133</v>
      </c>
    </row>
    <row r="1949" spans="1:11" x14ac:dyDescent="0.3">
      <c r="A1949" s="245">
        <v>411807</v>
      </c>
      <c r="B1949" s="1" t="s">
        <v>1515</v>
      </c>
      <c r="C1949" s="1" t="s">
        <v>1489</v>
      </c>
      <c r="D1949" s="1">
        <v>0.90061892200000004</v>
      </c>
      <c r="E1949" s="1">
        <v>24.876785754</v>
      </c>
      <c r="F1949" s="1"/>
      <c r="G1949" s="1"/>
      <c r="H1949" s="1"/>
      <c r="I1949" s="1" t="s">
        <v>2133</v>
      </c>
      <c r="J1949" s="1"/>
      <c r="K1949" s="1" t="s">
        <v>2133</v>
      </c>
    </row>
    <row r="1950" spans="1:11" x14ac:dyDescent="0.3">
      <c r="A1950" s="245">
        <v>411808</v>
      </c>
      <c r="B1950" s="1" t="s">
        <v>1517</v>
      </c>
      <c r="C1950" s="1" t="s">
        <v>1489</v>
      </c>
      <c r="D1950" s="1">
        <v>0.89615806899999995</v>
      </c>
      <c r="E1950" s="1">
        <v>8.1590313860000006</v>
      </c>
      <c r="F1950" s="1"/>
      <c r="G1950" s="1"/>
      <c r="H1950" s="1"/>
      <c r="I1950" s="1" t="s">
        <v>2133</v>
      </c>
      <c r="J1950" s="1"/>
      <c r="K1950" s="1" t="s">
        <v>2133</v>
      </c>
    </row>
    <row r="1951" spans="1:11" x14ac:dyDescent="0.3">
      <c r="A1951" s="245">
        <v>411809</v>
      </c>
      <c r="B1951" s="1" t="s">
        <v>1097</v>
      </c>
      <c r="C1951" s="1" t="s">
        <v>1489</v>
      </c>
      <c r="D1951" s="1">
        <v>1</v>
      </c>
      <c r="E1951" s="1">
        <v>3.2566102479999999</v>
      </c>
      <c r="F1951" s="1"/>
      <c r="G1951" s="1"/>
      <c r="H1951" s="1"/>
      <c r="I1951" s="1" t="s">
        <v>2133</v>
      </c>
      <c r="J1951" s="1"/>
      <c r="K1951" s="1" t="s">
        <v>2133</v>
      </c>
    </row>
    <row r="1952" spans="1:11" x14ac:dyDescent="0.3">
      <c r="A1952" s="245">
        <v>411814</v>
      </c>
      <c r="B1952" s="1" t="s">
        <v>1520</v>
      </c>
      <c r="C1952" s="1" t="s">
        <v>1489</v>
      </c>
      <c r="D1952" s="1">
        <v>0.89333051500000005</v>
      </c>
      <c r="E1952" s="1">
        <v>14.363076116</v>
      </c>
      <c r="F1952" s="1"/>
      <c r="G1952" s="1"/>
      <c r="H1952" s="1"/>
      <c r="I1952" s="1" t="s">
        <v>2133</v>
      </c>
      <c r="J1952" s="1"/>
      <c r="K1952" s="1" t="s">
        <v>2133</v>
      </c>
    </row>
    <row r="1953" spans="1:11" x14ac:dyDescent="0.3">
      <c r="A1953" s="245">
        <v>411817</v>
      </c>
      <c r="B1953" s="1" t="s">
        <v>1522</v>
      </c>
      <c r="C1953" s="1" t="s">
        <v>1489</v>
      </c>
      <c r="D1953" s="1">
        <v>0.99745154000000003</v>
      </c>
      <c r="E1953" s="1">
        <v>2.1297924099999999</v>
      </c>
      <c r="F1953" s="1"/>
      <c r="G1953" s="1"/>
      <c r="H1953" s="1"/>
      <c r="I1953" s="1" t="s">
        <v>2133</v>
      </c>
      <c r="J1953" s="1"/>
      <c r="K1953" s="1" t="s">
        <v>2133</v>
      </c>
    </row>
    <row r="1954" spans="1:11" x14ac:dyDescent="0.3">
      <c r="A1954" s="245">
        <v>411818</v>
      </c>
      <c r="B1954" s="1" t="s">
        <v>1524</v>
      </c>
      <c r="C1954" s="1" t="s">
        <v>1489</v>
      </c>
      <c r="D1954" s="1">
        <v>0.99883105500000002</v>
      </c>
      <c r="E1954" s="1">
        <v>6.0785325459999999</v>
      </c>
      <c r="F1954" s="1"/>
      <c r="G1954" s="1"/>
      <c r="H1954" s="1"/>
      <c r="I1954" s="1" t="s">
        <v>2133</v>
      </c>
      <c r="J1954" s="1"/>
      <c r="K1954" s="1" t="s">
        <v>2133</v>
      </c>
    </row>
    <row r="1955" spans="1:11" x14ac:dyDescent="0.3">
      <c r="A1955" s="245">
        <v>411820</v>
      </c>
      <c r="B1955" s="1" t="s">
        <v>1526</v>
      </c>
      <c r="C1955" s="1" t="s">
        <v>1489</v>
      </c>
      <c r="D1955" s="1">
        <v>0.99977068400000002</v>
      </c>
      <c r="E1955" s="1">
        <v>3.7024814369999999</v>
      </c>
      <c r="F1955" s="1"/>
      <c r="G1955" s="1"/>
      <c r="H1955" s="1"/>
      <c r="I1955" s="1" t="s">
        <v>2133</v>
      </c>
      <c r="J1955" s="1"/>
      <c r="K1955" s="1" t="s">
        <v>2133</v>
      </c>
    </row>
    <row r="1956" spans="1:11" x14ac:dyDescent="0.3">
      <c r="A1956" s="245">
        <v>411826</v>
      </c>
      <c r="B1956" s="1" t="s">
        <v>1528</v>
      </c>
      <c r="C1956" s="1" t="s">
        <v>1489</v>
      </c>
      <c r="D1956" s="1">
        <v>0.84960106899999999</v>
      </c>
      <c r="E1956" s="1">
        <v>2.2779078629999998</v>
      </c>
      <c r="F1956" s="1"/>
      <c r="G1956" s="1"/>
      <c r="H1956" s="1"/>
      <c r="I1956" s="1" t="s">
        <v>2133</v>
      </c>
      <c r="J1956" s="1"/>
      <c r="K1956" s="1" t="s">
        <v>2133</v>
      </c>
    </row>
    <row r="1957" spans="1:11" x14ac:dyDescent="0.3">
      <c r="A1957" s="245">
        <v>411827</v>
      </c>
      <c r="B1957" s="1" t="s">
        <v>1530</v>
      </c>
      <c r="C1957" s="1" t="s">
        <v>1489</v>
      </c>
      <c r="D1957" s="1">
        <v>0.66345764500000004</v>
      </c>
      <c r="E1957" s="1">
        <v>0.86582704799999999</v>
      </c>
      <c r="F1957" s="1">
        <v>12524212</v>
      </c>
      <c r="G1957" s="1">
        <v>2504842.4</v>
      </c>
      <c r="H1957" s="1">
        <v>2070.63</v>
      </c>
      <c r="I1957" s="1">
        <v>1209</v>
      </c>
      <c r="J1957" s="1">
        <v>3899.91</v>
      </c>
      <c r="K1957" s="1">
        <v>642</v>
      </c>
    </row>
    <row r="1958" spans="1:11" x14ac:dyDescent="0.3">
      <c r="A1958" s="245">
        <v>411829</v>
      </c>
      <c r="B1958" s="1" t="s">
        <v>1531</v>
      </c>
      <c r="C1958" s="1" t="s">
        <v>1489</v>
      </c>
      <c r="D1958" s="1">
        <v>0.84427186899999995</v>
      </c>
      <c r="E1958" s="1">
        <v>4.8599114800000001</v>
      </c>
      <c r="F1958" s="1"/>
      <c r="G1958" s="1"/>
      <c r="H1958" s="1"/>
      <c r="I1958" s="1" t="s">
        <v>2133</v>
      </c>
      <c r="J1958" s="1"/>
      <c r="K1958" s="1" t="s">
        <v>2133</v>
      </c>
    </row>
    <row r="1959" spans="1:11" x14ac:dyDescent="0.3">
      <c r="A1959" s="245">
        <v>411831</v>
      </c>
      <c r="B1959" s="1" t="s">
        <v>1533</v>
      </c>
      <c r="C1959" s="1" t="s">
        <v>1489</v>
      </c>
      <c r="D1959" s="1">
        <v>0.98849649699999997</v>
      </c>
      <c r="E1959" s="1">
        <v>1.868629731</v>
      </c>
      <c r="F1959" s="1"/>
      <c r="G1959" s="1"/>
      <c r="H1959" s="1"/>
      <c r="I1959" s="1" t="s">
        <v>2133</v>
      </c>
      <c r="J1959" s="1"/>
      <c r="K1959" s="1" t="s">
        <v>2133</v>
      </c>
    </row>
    <row r="1960" spans="1:11" x14ac:dyDescent="0.3">
      <c r="A1960" s="245">
        <v>411833</v>
      </c>
      <c r="B1960" s="1" t="s">
        <v>1535</v>
      </c>
      <c r="C1960" s="1" t="s">
        <v>1489</v>
      </c>
      <c r="D1960" s="1">
        <v>0.9821220558</v>
      </c>
      <c r="E1960" s="1">
        <v>3.1779999999999999</v>
      </c>
      <c r="F1960" s="1"/>
      <c r="G1960" s="1"/>
      <c r="H1960" s="1"/>
      <c r="I1960" s="1" t="s">
        <v>2133</v>
      </c>
      <c r="J1960" s="1"/>
      <c r="K1960" s="1" t="s">
        <v>2133</v>
      </c>
    </row>
    <row r="1961" spans="1:11" x14ac:dyDescent="0.3">
      <c r="A1961" s="245">
        <v>411839</v>
      </c>
      <c r="B1961" s="1" t="s">
        <v>1536</v>
      </c>
      <c r="C1961" s="1" t="s">
        <v>1489</v>
      </c>
      <c r="D1961" s="1">
        <v>0.99979986399999998</v>
      </c>
      <c r="E1961" s="1">
        <v>2.7423335839999998</v>
      </c>
      <c r="F1961" s="1"/>
      <c r="G1961" s="1"/>
      <c r="H1961" s="1"/>
      <c r="I1961" s="1" t="s">
        <v>2133</v>
      </c>
      <c r="J1961" s="1"/>
      <c r="K1961" s="1" t="s">
        <v>2133</v>
      </c>
    </row>
    <row r="1962" spans="1:11" x14ac:dyDescent="0.3">
      <c r="A1962" s="245">
        <v>411840</v>
      </c>
      <c r="B1962" s="1" t="s">
        <v>1538</v>
      </c>
      <c r="C1962" s="1" t="s">
        <v>1489</v>
      </c>
      <c r="D1962" s="1">
        <v>0.93476156899999996</v>
      </c>
      <c r="E1962" s="1">
        <v>3.4234252120000002</v>
      </c>
      <c r="F1962" s="1"/>
      <c r="G1962" s="1"/>
      <c r="H1962" s="1"/>
      <c r="I1962" s="1" t="s">
        <v>2133</v>
      </c>
      <c r="J1962" s="1"/>
      <c r="K1962" s="1" t="s">
        <v>2133</v>
      </c>
    </row>
    <row r="1963" spans="1:11" x14ac:dyDescent="0.3">
      <c r="A1963" s="245">
        <v>411841</v>
      </c>
      <c r="B1963" s="1" t="s">
        <v>1540</v>
      </c>
      <c r="C1963" s="1" t="s">
        <v>1489</v>
      </c>
      <c r="D1963" s="1">
        <v>0.99871644100000001</v>
      </c>
      <c r="E1963" s="1">
        <v>1.643864644</v>
      </c>
      <c r="F1963" s="1"/>
      <c r="G1963" s="1"/>
      <c r="H1963" s="1"/>
      <c r="I1963" s="1" t="s">
        <v>2133</v>
      </c>
      <c r="J1963" s="1"/>
      <c r="K1963" s="1" t="s">
        <v>2133</v>
      </c>
    </row>
    <row r="1964" spans="1:11" x14ac:dyDescent="0.3">
      <c r="A1964" s="245">
        <v>411845</v>
      </c>
      <c r="B1964" s="1" t="s">
        <v>1542</v>
      </c>
      <c r="C1964" s="1" t="s">
        <v>1489</v>
      </c>
      <c r="D1964" s="1">
        <v>0.90722402099999999</v>
      </c>
      <c r="E1964" s="1">
        <v>12.780443290999999</v>
      </c>
      <c r="F1964" s="1"/>
      <c r="G1964" s="1"/>
      <c r="H1964" s="1"/>
      <c r="I1964" s="1" t="s">
        <v>2133</v>
      </c>
      <c r="J1964" s="1"/>
      <c r="K1964" s="1" t="s">
        <v>2133</v>
      </c>
    </row>
    <row r="1965" spans="1:11" x14ac:dyDescent="0.3">
      <c r="A1965" s="245">
        <v>411847</v>
      </c>
      <c r="B1965" s="1" t="s">
        <v>1544</v>
      </c>
      <c r="C1965" s="1" t="s">
        <v>1489</v>
      </c>
      <c r="D1965" s="1">
        <v>0.99889701900000005</v>
      </c>
      <c r="E1965" s="1">
        <v>3.6727392399999998</v>
      </c>
      <c r="F1965" s="1"/>
      <c r="G1965" s="1"/>
      <c r="H1965" s="1"/>
      <c r="I1965" s="1" t="s">
        <v>2133</v>
      </c>
      <c r="J1965" s="1"/>
      <c r="K1965" s="1" t="s">
        <v>2133</v>
      </c>
    </row>
    <row r="1966" spans="1:11" x14ac:dyDescent="0.3">
      <c r="A1966" s="245">
        <v>411849</v>
      </c>
      <c r="B1966" s="1" t="s">
        <v>1546</v>
      </c>
      <c r="C1966" s="1" t="s">
        <v>1489</v>
      </c>
      <c r="D1966" s="1">
        <v>0.90232847199999999</v>
      </c>
      <c r="E1966" s="1">
        <v>2.0595065969999999</v>
      </c>
      <c r="F1966" s="1"/>
      <c r="G1966" s="1"/>
      <c r="H1966" s="1"/>
      <c r="I1966" s="1" t="s">
        <v>2133</v>
      </c>
      <c r="J1966" s="1"/>
      <c r="K1966" s="1" t="s">
        <v>2133</v>
      </c>
    </row>
    <row r="1967" spans="1:11" x14ac:dyDescent="0.3">
      <c r="A1967" s="245">
        <v>411852</v>
      </c>
      <c r="B1967" s="1" t="s">
        <v>1547</v>
      </c>
      <c r="C1967" s="1" t="s">
        <v>1489</v>
      </c>
      <c r="D1967" s="1">
        <v>0</v>
      </c>
      <c r="E1967" s="1">
        <v>1.8463825490000001</v>
      </c>
      <c r="F1967" s="1">
        <v>716094</v>
      </c>
      <c r="G1967" s="1">
        <v>250632.9</v>
      </c>
      <c r="H1967" s="1">
        <v>2061.4299999999998</v>
      </c>
      <c r="I1967" s="1">
        <v>121</v>
      </c>
      <c r="J1967" s="1">
        <v>2376.46</v>
      </c>
      <c r="K1967" s="1">
        <v>105</v>
      </c>
    </row>
    <row r="1968" spans="1:11" x14ac:dyDescent="0.3">
      <c r="A1968" s="245">
        <v>412030</v>
      </c>
      <c r="B1968" s="1" t="s">
        <v>1549</v>
      </c>
      <c r="C1968" s="1" t="s">
        <v>1489</v>
      </c>
      <c r="D1968" s="1">
        <v>0</v>
      </c>
      <c r="E1968" s="1">
        <v>2.9294821450000001</v>
      </c>
      <c r="F1968" s="1">
        <v>2288022</v>
      </c>
      <c r="G1968" s="1">
        <v>800807.7</v>
      </c>
      <c r="H1968" s="1">
        <v>2061.4299999999998</v>
      </c>
      <c r="I1968" s="1">
        <v>388</v>
      </c>
      <c r="J1968" s="1">
        <v>1945.44</v>
      </c>
      <c r="K1968" s="1">
        <v>411</v>
      </c>
    </row>
    <row r="1969" spans="1:11" x14ac:dyDescent="0.3">
      <c r="A1969" s="245">
        <v>420463</v>
      </c>
      <c r="B1969" s="1" t="s">
        <v>1552</v>
      </c>
      <c r="C1969" s="1" t="s">
        <v>1550</v>
      </c>
      <c r="D1969" s="1">
        <v>0</v>
      </c>
      <c r="E1969" s="1">
        <v>20.280840126000001</v>
      </c>
      <c r="F1969" s="1">
        <v>3866763</v>
      </c>
      <c r="G1969" s="1">
        <v>1353367.05</v>
      </c>
      <c r="H1969" s="1">
        <v>1684.19</v>
      </c>
      <c r="I1969" s="1">
        <v>803</v>
      </c>
      <c r="J1969" s="1"/>
      <c r="K1969" s="1" t="s">
        <v>2134</v>
      </c>
    </row>
    <row r="1970" spans="1:11" x14ac:dyDescent="0.3">
      <c r="A1970" s="245">
        <v>421206</v>
      </c>
      <c r="B1970" s="1" t="s">
        <v>1553</v>
      </c>
      <c r="C1970" s="1" t="s">
        <v>1550</v>
      </c>
      <c r="D1970" s="1">
        <v>1.3637099999999999E-2</v>
      </c>
      <c r="E1970" s="1">
        <v>4.0135222089999996</v>
      </c>
      <c r="F1970" s="1">
        <v>3609601</v>
      </c>
      <c r="G1970" s="1">
        <v>1263360.3500000001</v>
      </c>
      <c r="H1970" s="1">
        <v>1475.8</v>
      </c>
      <c r="I1970" s="1">
        <v>856</v>
      </c>
      <c r="J1970" s="1">
        <v>2033.16</v>
      </c>
      <c r="K1970" s="1">
        <v>621</v>
      </c>
    </row>
    <row r="1971" spans="1:11" x14ac:dyDescent="0.3">
      <c r="A1971" s="245">
        <v>421759</v>
      </c>
      <c r="B1971" s="1" t="s">
        <v>1554</v>
      </c>
      <c r="C1971" s="1" t="s">
        <v>1550</v>
      </c>
      <c r="D1971" s="1">
        <v>0.99999183199999997</v>
      </c>
      <c r="E1971" s="1">
        <v>9.6073695529999998</v>
      </c>
      <c r="F1971" s="1"/>
      <c r="G1971" s="1"/>
      <c r="H1971" s="1"/>
      <c r="I1971" s="1" t="s">
        <v>2133</v>
      </c>
      <c r="J1971" s="1"/>
      <c r="K1971" s="1" t="s">
        <v>2133</v>
      </c>
    </row>
    <row r="1972" spans="1:11" x14ac:dyDescent="0.3">
      <c r="A1972" s="245">
        <v>421807</v>
      </c>
      <c r="B1972" s="1" t="s">
        <v>1555</v>
      </c>
      <c r="C1972" s="1" t="s">
        <v>1550</v>
      </c>
      <c r="D1972" s="1">
        <v>0.88317105299999998</v>
      </c>
      <c r="E1972" s="1">
        <v>13.3241783</v>
      </c>
      <c r="F1972" s="1"/>
      <c r="G1972" s="1"/>
      <c r="H1972" s="1"/>
      <c r="I1972" s="1" t="s">
        <v>2133</v>
      </c>
      <c r="J1972" s="1"/>
      <c r="K1972" s="1" t="s">
        <v>2133</v>
      </c>
    </row>
    <row r="1973" spans="1:11" x14ac:dyDescent="0.3">
      <c r="A1973" s="245">
        <v>421860</v>
      </c>
      <c r="B1973" s="1" t="s">
        <v>1557</v>
      </c>
      <c r="C1973" s="1" t="s">
        <v>1550</v>
      </c>
      <c r="D1973" s="1">
        <v>0.99977427600000002</v>
      </c>
      <c r="E1973" s="1">
        <v>7.1685198720000001</v>
      </c>
      <c r="F1973" s="1"/>
      <c r="G1973" s="1"/>
      <c r="H1973" s="1"/>
      <c r="I1973" s="1" t="s">
        <v>2133</v>
      </c>
      <c r="J1973" s="1"/>
      <c r="K1973" s="1" t="s">
        <v>2133</v>
      </c>
    </row>
    <row r="1974" spans="1:11" x14ac:dyDescent="0.3">
      <c r="A1974" s="245">
        <v>421864</v>
      </c>
      <c r="B1974" s="1" t="s">
        <v>1559</v>
      </c>
      <c r="C1974" s="1" t="s">
        <v>1550</v>
      </c>
      <c r="D1974" s="1">
        <v>0.99805785999999996</v>
      </c>
      <c r="E1974" s="1">
        <v>6.2103011820000003</v>
      </c>
      <c r="F1974" s="1"/>
      <c r="G1974" s="1"/>
      <c r="H1974" s="1"/>
      <c r="I1974" s="1" t="s">
        <v>2133</v>
      </c>
      <c r="J1974" s="1"/>
      <c r="K1974" s="1" t="s">
        <v>2133</v>
      </c>
    </row>
    <row r="1975" spans="1:11" x14ac:dyDescent="0.3">
      <c r="A1975" s="245">
        <v>421865</v>
      </c>
      <c r="B1975" s="1" t="s">
        <v>1561</v>
      </c>
      <c r="C1975" s="1" t="s">
        <v>1550</v>
      </c>
      <c r="D1975" s="1">
        <v>0.99992153399999995</v>
      </c>
      <c r="E1975" s="1">
        <v>18.814179811999999</v>
      </c>
      <c r="F1975" s="1"/>
      <c r="G1975" s="1"/>
      <c r="H1975" s="1"/>
      <c r="I1975" s="1" t="s">
        <v>2133</v>
      </c>
      <c r="J1975" s="1"/>
      <c r="K1975" s="1" t="s">
        <v>2133</v>
      </c>
    </row>
    <row r="1976" spans="1:11" x14ac:dyDescent="0.3">
      <c r="A1976" s="245">
        <v>421866</v>
      </c>
      <c r="B1976" s="1" t="s">
        <v>1563</v>
      </c>
      <c r="C1976" s="1" t="s">
        <v>1550</v>
      </c>
      <c r="D1976" s="1">
        <v>0.95160179499999997</v>
      </c>
      <c r="E1976" s="1">
        <v>22.148017991</v>
      </c>
      <c r="F1976" s="1"/>
      <c r="G1976" s="1"/>
      <c r="H1976" s="1"/>
      <c r="I1976" s="1" t="s">
        <v>2133</v>
      </c>
      <c r="J1976" s="1"/>
      <c r="K1976" s="1" t="s">
        <v>2133</v>
      </c>
    </row>
    <row r="1977" spans="1:11" x14ac:dyDescent="0.3">
      <c r="A1977" s="245">
        <v>421874</v>
      </c>
      <c r="B1977" s="1" t="s">
        <v>1565</v>
      </c>
      <c r="C1977" s="1" t="s">
        <v>1550</v>
      </c>
      <c r="D1977" s="1">
        <v>0.33831306</v>
      </c>
      <c r="E1977" s="1">
        <v>4.4266784499999998</v>
      </c>
      <c r="F1977" s="1">
        <v>4565395</v>
      </c>
      <c r="G1977" s="1">
        <v>1141348.75</v>
      </c>
      <c r="H1977" s="1">
        <v>1475.8</v>
      </c>
      <c r="I1977" s="1">
        <v>773</v>
      </c>
      <c r="J1977" s="1">
        <v>2877.85</v>
      </c>
      <c r="K1977" s="1">
        <v>396</v>
      </c>
    </row>
    <row r="1978" spans="1:11" x14ac:dyDescent="0.3">
      <c r="A1978" s="245">
        <v>421876</v>
      </c>
      <c r="B1978" s="1" t="s">
        <v>1567</v>
      </c>
      <c r="C1978" s="1" t="s">
        <v>1550</v>
      </c>
      <c r="D1978" s="1">
        <v>0.88475170000000003</v>
      </c>
      <c r="E1978" s="1">
        <v>14.876033938000001</v>
      </c>
      <c r="F1978" s="1"/>
      <c r="G1978" s="1"/>
      <c r="H1978" s="1"/>
      <c r="I1978" s="1" t="s">
        <v>2133</v>
      </c>
      <c r="J1978" s="1"/>
      <c r="K1978" s="1" t="s">
        <v>2133</v>
      </c>
    </row>
    <row r="1979" spans="1:11" x14ac:dyDescent="0.3">
      <c r="A1979" s="245">
        <v>421882</v>
      </c>
      <c r="B1979" s="1" t="s">
        <v>1569</v>
      </c>
      <c r="C1979" s="1" t="s">
        <v>1550</v>
      </c>
      <c r="D1979" s="1">
        <v>0.96418455599999997</v>
      </c>
      <c r="E1979" s="1">
        <v>21.507504054999998</v>
      </c>
      <c r="F1979" s="1"/>
      <c r="G1979" s="1"/>
      <c r="H1979" s="1"/>
      <c r="I1979" s="1" t="s">
        <v>2133</v>
      </c>
      <c r="J1979" s="1"/>
      <c r="K1979" s="1" t="s">
        <v>2133</v>
      </c>
    </row>
    <row r="1980" spans="1:11" x14ac:dyDescent="0.3">
      <c r="A1980" s="245">
        <v>421886</v>
      </c>
      <c r="B1980" s="1" t="s">
        <v>1570</v>
      </c>
      <c r="C1980" s="1" t="s">
        <v>1550</v>
      </c>
      <c r="D1980" s="1">
        <v>0.94998601000000005</v>
      </c>
      <c r="E1980" s="1">
        <v>19.530963178</v>
      </c>
      <c r="F1980" s="1"/>
      <c r="G1980" s="1"/>
      <c r="H1980" s="1"/>
      <c r="I1980" s="1" t="s">
        <v>2133</v>
      </c>
      <c r="J1980" s="1"/>
      <c r="K1980" s="1" t="s">
        <v>2133</v>
      </c>
    </row>
    <row r="1981" spans="1:11" x14ac:dyDescent="0.3">
      <c r="A1981" s="245">
        <v>421887</v>
      </c>
      <c r="B1981" s="1" t="s">
        <v>1572</v>
      </c>
      <c r="C1981" s="1" t="s">
        <v>1550</v>
      </c>
      <c r="D1981" s="1">
        <v>0.98350335899999997</v>
      </c>
      <c r="E1981" s="1">
        <v>24.742351748000001</v>
      </c>
      <c r="F1981" s="1"/>
      <c r="G1981" s="1"/>
      <c r="H1981" s="1"/>
      <c r="I1981" s="1" t="s">
        <v>2133</v>
      </c>
      <c r="J1981" s="1"/>
      <c r="K1981" s="1" t="s">
        <v>2133</v>
      </c>
    </row>
    <row r="1982" spans="1:11" x14ac:dyDescent="0.3">
      <c r="A1982" s="245">
        <v>421888</v>
      </c>
      <c r="B1982" s="1" t="s">
        <v>1573</v>
      </c>
      <c r="C1982" s="1" t="s">
        <v>1550</v>
      </c>
      <c r="D1982" s="1">
        <v>0.39458341299999999</v>
      </c>
      <c r="E1982" s="1">
        <v>4.6828821249999999</v>
      </c>
      <c r="F1982" s="1">
        <v>17002377</v>
      </c>
      <c r="G1982" s="1">
        <v>4250594.25</v>
      </c>
      <c r="H1982" s="1">
        <v>1475.8</v>
      </c>
      <c r="I1982" s="1">
        <v>2880</v>
      </c>
      <c r="J1982" s="1">
        <v>1701.94</v>
      </c>
      <c r="K1982" s="1">
        <v>2497</v>
      </c>
    </row>
    <row r="1983" spans="1:11" x14ac:dyDescent="0.3">
      <c r="A1983" s="245">
        <v>421890</v>
      </c>
      <c r="B1983" s="1" t="s">
        <v>1575</v>
      </c>
      <c r="C1983" s="1" t="s">
        <v>1550</v>
      </c>
      <c r="D1983" s="1">
        <v>0.99920321700000003</v>
      </c>
      <c r="E1983" s="1">
        <v>5.1057518469999996</v>
      </c>
      <c r="F1983" s="1"/>
      <c r="G1983" s="1"/>
      <c r="H1983" s="1"/>
      <c r="I1983" s="1" t="s">
        <v>2133</v>
      </c>
      <c r="J1983" s="1"/>
      <c r="K1983" s="1" t="s">
        <v>2133</v>
      </c>
    </row>
    <row r="1984" spans="1:11" x14ac:dyDescent="0.3">
      <c r="A1984" s="245">
        <v>421893</v>
      </c>
      <c r="B1984" s="1" t="s">
        <v>1576</v>
      </c>
      <c r="C1984" s="1" t="s">
        <v>1550</v>
      </c>
      <c r="D1984" s="1">
        <v>0</v>
      </c>
      <c r="E1984" s="1">
        <v>16.192225213</v>
      </c>
      <c r="F1984" s="1">
        <v>447328</v>
      </c>
      <c r="G1984" s="1">
        <v>156564.79999999999</v>
      </c>
      <c r="H1984" s="1">
        <v>1684.19</v>
      </c>
      <c r="I1984" s="1">
        <v>92</v>
      </c>
      <c r="J1984" s="1">
        <v>1346.5</v>
      </c>
      <c r="K1984" s="1">
        <v>116</v>
      </c>
    </row>
    <row r="1985" spans="1:11" x14ac:dyDescent="0.3">
      <c r="A1985" s="245">
        <v>421900</v>
      </c>
      <c r="B1985" s="1" t="s">
        <v>1577</v>
      </c>
      <c r="C1985" s="1" t="s">
        <v>1550</v>
      </c>
      <c r="D1985" s="1">
        <v>0.32250837199999999</v>
      </c>
      <c r="E1985" s="1">
        <v>5.3259487740000004</v>
      </c>
      <c r="F1985" s="1">
        <v>1724141</v>
      </c>
      <c r="G1985" s="1">
        <v>431035.25</v>
      </c>
      <c r="H1985" s="1">
        <v>1475.8</v>
      </c>
      <c r="I1985" s="1">
        <v>292</v>
      </c>
      <c r="J1985" s="1">
        <v>2041.55</v>
      </c>
      <c r="K1985" s="1">
        <v>211</v>
      </c>
    </row>
    <row r="1986" spans="1:11" x14ac:dyDescent="0.3">
      <c r="A1986" s="245">
        <v>421901</v>
      </c>
      <c r="B1986" s="1" t="s">
        <v>1579</v>
      </c>
      <c r="C1986" s="1" t="s">
        <v>1550</v>
      </c>
      <c r="D1986" s="1">
        <v>0.95700236699999996</v>
      </c>
      <c r="E1986" s="1">
        <v>9.5495480740000005</v>
      </c>
      <c r="F1986" s="1"/>
      <c r="G1986" s="1"/>
      <c r="H1986" s="1"/>
      <c r="I1986" s="1" t="s">
        <v>2133</v>
      </c>
      <c r="J1986" s="1"/>
      <c r="K1986" s="1" t="s">
        <v>2133</v>
      </c>
    </row>
    <row r="1987" spans="1:11" x14ac:dyDescent="0.3">
      <c r="A1987" s="245">
        <v>421908</v>
      </c>
      <c r="B1987" s="1" t="s">
        <v>1581</v>
      </c>
      <c r="C1987" s="1" t="s">
        <v>1550</v>
      </c>
      <c r="D1987" s="1">
        <v>0</v>
      </c>
      <c r="E1987" s="1">
        <v>10.701218813000001</v>
      </c>
      <c r="F1987" s="1">
        <v>2942788</v>
      </c>
      <c r="G1987" s="1">
        <v>1029975.8</v>
      </c>
      <c r="H1987" s="1">
        <v>1527.87</v>
      </c>
      <c r="I1987" s="1">
        <v>674</v>
      </c>
      <c r="J1987" s="1">
        <v>1447.68</v>
      </c>
      <c r="K1987" s="1">
        <v>711</v>
      </c>
    </row>
    <row r="1988" spans="1:11" x14ac:dyDescent="0.3">
      <c r="A1988" s="245">
        <v>421912</v>
      </c>
      <c r="B1988" s="1" t="s">
        <v>1583</v>
      </c>
      <c r="C1988" s="1" t="s">
        <v>1550</v>
      </c>
      <c r="D1988" s="1">
        <v>0.86352427200000004</v>
      </c>
      <c r="E1988" s="1">
        <v>22.281968409000001</v>
      </c>
      <c r="F1988" s="1"/>
      <c r="G1988" s="1"/>
      <c r="H1988" s="1"/>
      <c r="I1988" s="1" t="s">
        <v>2133</v>
      </c>
      <c r="J1988" s="1"/>
      <c r="K1988" s="1" t="s">
        <v>2133</v>
      </c>
    </row>
    <row r="1989" spans="1:11" x14ac:dyDescent="0.3">
      <c r="A1989" s="245">
        <v>421914</v>
      </c>
      <c r="B1989" s="1" t="s">
        <v>1585</v>
      </c>
      <c r="C1989" s="1" t="s">
        <v>1550</v>
      </c>
      <c r="D1989" s="1">
        <v>0</v>
      </c>
      <c r="E1989" s="1">
        <v>4.4669016709999996</v>
      </c>
      <c r="F1989" s="1">
        <v>4432834</v>
      </c>
      <c r="G1989" s="1">
        <v>1551491.9</v>
      </c>
      <c r="H1989" s="1">
        <v>1527.87</v>
      </c>
      <c r="I1989" s="1">
        <v>1015</v>
      </c>
      <c r="J1989" s="1">
        <v>1980.96</v>
      </c>
      <c r="K1989" s="1">
        <v>783</v>
      </c>
    </row>
    <row r="1990" spans="1:11" x14ac:dyDescent="0.3">
      <c r="A1990" s="245">
        <v>421917</v>
      </c>
      <c r="B1990" s="1" t="s">
        <v>1586</v>
      </c>
      <c r="C1990" s="1" t="s">
        <v>1550</v>
      </c>
      <c r="D1990" s="1">
        <v>8.3230541000000005E-2</v>
      </c>
      <c r="E1990" s="1">
        <v>5.5207387030000001</v>
      </c>
      <c r="F1990" s="1">
        <v>7069971</v>
      </c>
      <c r="G1990" s="1">
        <v>2474489.85</v>
      </c>
      <c r="H1990" s="1">
        <v>1475.8</v>
      </c>
      <c r="I1990" s="1">
        <v>1676</v>
      </c>
      <c r="J1990" s="1">
        <v>1835.87</v>
      </c>
      <c r="K1990" s="1">
        <v>1347</v>
      </c>
    </row>
    <row r="1991" spans="1:11" x14ac:dyDescent="0.3">
      <c r="A1991" s="245">
        <v>421920</v>
      </c>
      <c r="B1991" s="1" t="s">
        <v>1587</v>
      </c>
      <c r="C1991" s="1" t="s">
        <v>1550</v>
      </c>
      <c r="D1991" s="1">
        <v>0</v>
      </c>
      <c r="E1991" s="1">
        <v>10.748410991</v>
      </c>
      <c r="F1991" s="1">
        <v>2555107</v>
      </c>
      <c r="G1991" s="1">
        <v>894287.45</v>
      </c>
      <c r="H1991" s="1">
        <v>1527.87</v>
      </c>
      <c r="I1991" s="1">
        <v>585</v>
      </c>
      <c r="J1991" s="1">
        <v>1556.94</v>
      </c>
      <c r="K1991" s="1">
        <v>574</v>
      </c>
    </row>
    <row r="1992" spans="1:11" x14ac:dyDescent="0.3">
      <c r="A1992" s="245">
        <v>421927</v>
      </c>
      <c r="B1992" s="1" t="s">
        <v>1589</v>
      </c>
      <c r="C1992" s="1" t="s">
        <v>1550</v>
      </c>
      <c r="D1992" s="1">
        <v>0.91964930300000003</v>
      </c>
      <c r="E1992" s="1">
        <v>17.085091426999998</v>
      </c>
      <c r="F1992" s="1"/>
      <c r="G1992" s="1"/>
      <c r="H1992" s="1"/>
      <c r="I1992" s="1" t="s">
        <v>2133</v>
      </c>
      <c r="J1992" s="1"/>
      <c r="K1992" s="1" t="s">
        <v>2133</v>
      </c>
    </row>
    <row r="1993" spans="1:11" x14ac:dyDescent="0.3">
      <c r="A1993" s="245">
        <v>421928</v>
      </c>
      <c r="B1993" s="1" t="s">
        <v>1590</v>
      </c>
      <c r="C1993" s="1" t="s">
        <v>1550</v>
      </c>
      <c r="D1993" s="1">
        <v>0</v>
      </c>
      <c r="E1993" s="1">
        <v>13.941151294000001</v>
      </c>
      <c r="F1993" s="1">
        <v>629556</v>
      </c>
      <c r="G1993" s="1">
        <v>220344.6</v>
      </c>
      <c r="H1993" s="1">
        <v>1684.19</v>
      </c>
      <c r="I1993" s="1">
        <v>130</v>
      </c>
      <c r="J1993" s="1"/>
      <c r="K1993" s="1" t="s">
        <v>2134</v>
      </c>
    </row>
    <row r="1994" spans="1:11" x14ac:dyDescent="0.3">
      <c r="A1994" s="245">
        <v>421929</v>
      </c>
      <c r="B1994" s="1" t="s">
        <v>1591</v>
      </c>
      <c r="C1994" s="1" t="s">
        <v>1550</v>
      </c>
      <c r="D1994" s="1">
        <v>0.61800070100000004</v>
      </c>
      <c r="E1994" s="1">
        <v>4.0603992470000003</v>
      </c>
      <c r="F1994" s="1">
        <v>493199</v>
      </c>
      <c r="G1994" s="1">
        <v>98639.8</v>
      </c>
      <c r="H1994" s="1">
        <v>1320.37</v>
      </c>
      <c r="I1994" s="1">
        <v>74</v>
      </c>
      <c r="J1994" s="1">
        <v>1470.4</v>
      </c>
      <c r="K1994" s="1">
        <v>67</v>
      </c>
    </row>
    <row r="1995" spans="1:11" x14ac:dyDescent="0.3">
      <c r="A1995" s="245">
        <v>421931</v>
      </c>
      <c r="B1995" s="1" t="s">
        <v>1593</v>
      </c>
      <c r="C1995" s="1" t="s">
        <v>1550</v>
      </c>
      <c r="D1995" s="1">
        <v>0.95705661500000005</v>
      </c>
      <c r="E1995" s="1">
        <v>5.7657847929999999</v>
      </c>
      <c r="F1995" s="1"/>
      <c r="G1995" s="1"/>
      <c r="H1995" s="1"/>
      <c r="I1995" s="1" t="s">
        <v>2133</v>
      </c>
      <c r="J1995" s="1"/>
      <c r="K1995" s="1" t="s">
        <v>2133</v>
      </c>
    </row>
    <row r="1996" spans="1:11" x14ac:dyDescent="0.3">
      <c r="A1996" s="245">
        <v>421932</v>
      </c>
      <c r="B1996" s="1" t="s">
        <v>1594</v>
      </c>
      <c r="C1996" s="1" t="s">
        <v>1550</v>
      </c>
      <c r="D1996" s="1">
        <v>0.99987544100000003</v>
      </c>
      <c r="E1996" s="1">
        <v>22.598686441000002</v>
      </c>
      <c r="F1996" s="1"/>
      <c r="G1996" s="1"/>
      <c r="H1996" s="1"/>
      <c r="I1996" s="1" t="s">
        <v>2133</v>
      </c>
      <c r="J1996" s="1"/>
      <c r="K1996" s="1" t="s">
        <v>2133</v>
      </c>
    </row>
    <row r="1997" spans="1:11" x14ac:dyDescent="0.3">
      <c r="A1997" s="245">
        <v>421934</v>
      </c>
      <c r="B1997" s="1" t="s">
        <v>1595</v>
      </c>
      <c r="C1997" s="1" t="s">
        <v>1550</v>
      </c>
      <c r="D1997" s="1">
        <v>0.933513382</v>
      </c>
      <c r="E1997" s="1">
        <v>10.898918613999999</v>
      </c>
      <c r="F1997" s="1"/>
      <c r="G1997" s="1"/>
      <c r="H1997" s="1"/>
      <c r="I1997" s="1" t="s">
        <v>2133</v>
      </c>
      <c r="J1997" s="1"/>
      <c r="K1997" s="1" t="s">
        <v>2133</v>
      </c>
    </row>
    <row r="1998" spans="1:11" x14ac:dyDescent="0.3">
      <c r="A1998" s="245">
        <v>421935</v>
      </c>
      <c r="B1998" s="1" t="s">
        <v>1597</v>
      </c>
      <c r="C1998" s="1" t="s">
        <v>1550</v>
      </c>
      <c r="D1998" s="1">
        <v>0</v>
      </c>
      <c r="E1998" s="1">
        <v>5.5993102080000003</v>
      </c>
      <c r="F1998" s="1">
        <v>737836</v>
      </c>
      <c r="G1998" s="1">
        <v>258242.6</v>
      </c>
      <c r="H1998" s="1">
        <v>1527.87</v>
      </c>
      <c r="I1998" s="1">
        <v>169</v>
      </c>
      <c r="J1998" s="1">
        <v>2860.88</v>
      </c>
      <c r="K1998" s="1">
        <v>90</v>
      </c>
    </row>
    <row r="1999" spans="1:11" x14ac:dyDescent="0.3">
      <c r="A1999" s="245">
        <v>421936</v>
      </c>
      <c r="B1999" s="1" t="s">
        <v>1599</v>
      </c>
      <c r="C1999" s="1" t="s">
        <v>1550</v>
      </c>
      <c r="D1999" s="1">
        <v>0</v>
      </c>
      <c r="E1999" s="1">
        <v>6.3292453880000004</v>
      </c>
      <c r="F1999" s="1">
        <v>463228</v>
      </c>
      <c r="G1999" s="1">
        <v>162129.79999999999</v>
      </c>
      <c r="H1999" s="1">
        <v>1527.87</v>
      </c>
      <c r="I1999" s="1">
        <v>106</v>
      </c>
      <c r="J1999" s="1">
        <v>1796.38</v>
      </c>
      <c r="K1999" s="1">
        <v>90</v>
      </c>
    </row>
    <row r="2000" spans="1:11" x14ac:dyDescent="0.3">
      <c r="A2000" s="245">
        <v>421942</v>
      </c>
      <c r="B2000" s="1" t="s">
        <v>1601</v>
      </c>
      <c r="C2000" s="1" t="s">
        <v>1550</v>
      </c>
      <c r="D2000" s="1">
        <v>0.98405343499999998</v>
      </c>
      <c r="E2000" s="1">
        <v>5.8952438950000001</v>
      </c>
      <c r="F2000" s="1"/>
      <c r="G2000" s="1"/>
      <c r="H2000" s="1"/>
      <c r="I2000" s="1" t="s">
        <v>2133</v>
      </c>
      <c r="J2000" s="1"/>
      <c r="K2000" s="1" t="s">
        <v>2133</v>
      </c>
    </row>
    <row r="2001" spans="1:11" x14ac:dyDescent="0.3">
      <c r="A2001" s="245">
        <v>421945</v>
      </c>
      <c r="B2001" s="1" t="s">
        <v>1602</v>
      </c>
      <c r="C2001" s="1" t="s">
        <v>1550</v>
      </c>
      <c r="D2001" s="1">
        <v>0.96035522799999995</v>
      </c>
      <c r="E2001" s="1">
        <v>23.412622207999998</v>
      </c>
      <c r="F2001" s="1"/>
      <c r="G2001" s="1"/>
      <c r="H2001" s="1"/>
      <c r="I2001" s="1" t="s">
        <v>2133</v>
      </c>
      <c r="J2001" s="1"/>
      <c r="K2001" s="1" t="s">
        <v>2133</v>
      </c>
    </row>
    <row r="2002" spans="1:11" x14ac:dyDescent="0.3">
      <c r="A2002" s="245">
        <v>421949</v>
      </c>
      <c r="B2002" s="1" t="s">
        <v>1604</v>
      </c>
      <c r="C2002" s="1" t="s">
        <v>1550</v>
      </c>
      <c r="D2002" s="1">
        <v>0.311389519</v>
      </c>
      <c r="E2002" s="1">
        <v>7.4984521190000004</v>
      </c>
      <c r="F2002" s="1">
        <v>8721730</v>
      </c>
      <c r="G2002" s="1">
        <v>2180432.5</v>
      </c>
      <c r="H2002" s="1">
        <v>1475.8</v>
      </c>
      <c r="I2002" s="1">
        <v>1477</v>
      </c>
      <c r="J2002" s="1">
        <v>4089.4</v>
      </c>
      <c r="K2002" s="1">
        <v>533</v>
      </c>
    </row>
    <row r="2003" spans="1:11" x14ac:dyDescent="0.3">
      <c r="A2003" s="245">
        <v>421951</v>
      </c>
      <c r="B2003" s="1" t="s">
        <v>1605</v>
      </c>
      <c r="C2003" s="1" t="s">
        <v>1550</v>
      </c>
      <c r="D2003" s="1">
        <v>0</v>
      </c>
      <c r="E2003" s="1">
        <v>8.8933555420000001</v>
      </c>
      <c r="F2003" s="1">
        <v>1191205</v>
      </c>
      <c r="G2003" s="1">
        <v>416921.75</v>
      </c>
      <c r="H2003" s="1">
        <v>1527.87</v>
      </c>
      <c r="I2003" s="1">
        <v>272</v>
      </c>
      <c r="J2003" s="1">
        <v>1246.46</v>
      </c>
      <c r="K2003" s="1">
        <v>334</v>
      </c>
    </row>
    <row r="2004" spans="1:11" x14ac:dyDescent="0.3">
      <c r="A2004" s="245">
        <v>431704</v>
      </c>
      <c r="B2004" s="1" t="s">
        <v>1607</v>
      </c>
      <c r="C2004" s="1" t="s">
        <v>1606</v>
      </c>
      <c r="D2004" s="1">
        <v>0.84698691400000004</v>
      </c>
      <c r="E2004" s="1">
        <v>44.934789713000001</v>
      </c>
      <c r="F2004" s="1"/>
      <c r="G2004" s="1"/>
      <c r="H2004" s="1"/>
      <c r="I2004" s="1" t="s">
        <v>2133</v>
      </c>
      <c r="J2004" s="1"/>
      <c r="K2004" s="1" t="s">
        <v>2133</v>
      </c>
    </row>
    <row r="2005" spans="1:11" x14ac:dyDescent="0.3">
      <c r="A2005" s="245">
        <v>431788</v>
      </c>
      <c r="B2005" s="1" t="s">
        <v>1608</v>
      </c>
      <c r="C2005" s="1" t="s">
        <v>1606</v>
      </c>
      <c r="D2005" s="1">
        <v>0.78831321099999996</v>
      </c>
      <c r="E2005" s="1">
        <v>2.0393661189999999</v>
      </c>
      <c r="F2005" s="1">
        <v>5373261</v>
      </c>
      <c r="G2005" s="1">
        <v>1074652.2</v>
      </c>
      <c r="H2005" s="1">
        <v>2070.63</v>
      </c>
      <c r="I2005" s="1">
        <v>518</v>
      </c>
      <c r="J2005" s="1">
        <v>4704.68</v>
      </c>
      <c r="K2005" s="1">
        <v>228</v>
      </c>
    </row>
    <row r="2006" spans="1:11" x14ac:dyDescent="0.3">
      <c r="A2006" s="245">
        <v>431831</v>
      </c>
      <c r="B2006" s="1" t="s">
        <v>1609</v>
      </c>
      <c r="C2006" s="1" t="s">
        <v>1606</v>
      </c>
      <c r="D2006" s="1">
        <v>0.96725976400000002</v>
      </c>
      <c r="E2006" s="1">
        <v>1.3678122260000001</v>
      </c>
      <c r="F2006" s="1"/>
      <c r="G2006" s="1"/>
      <c r="H2006" s="1"/>
      <c r="I2006" s="1" t="s">
        <v>2133</v>
      </c>
      <c r="J2006" s="1"/>
      <c r="K2006" s="1" t="s">
        <v>2133</v>
      </c>
    </row>
    <row r="2007" spans="1:11" x14ac:dyDescent="0.3">
      <c r="A2007" s="245">
        <v>431966</v>
      </c>
      <c r="B2007" s="1" t="s">
        <v>1611</v>
      </c>
      <c r="C2007" s="1" t="s">
        <v>1606</v>
      </c>
      <c r="D2007" s="1">
        <v>0</v>
      </c>
      <c r="E2007" s="1">
        <v>6.3261136550000003</v>
      </c>
      <c r="F2007" s="1">
        <v>1478900</v>
      </c>
      <c r="G2007" s="1">
        <v>517615</v>
      </c>
      <c r="H2007" s="1">
        <v>1527.87</v>
      </c>
      <c r="I2007" s="1">
        <v>338</v>
      </c>
      <c r="J2007" s="1">
        <v>1427.8</v>
      </c>
      <c r="K2007" s="1">
        <v>362</v>
      </c>
    </row>
    <row r="2008" spans="1:11" x14ac:dyDescent="0.3">
      <c r="A2008" s="245">
        <v>431968</v>
      </c>
      <c r="B2008" s="1" t="s">
        <v>1613</v>
      </c>
      <c r="C2008" s="1" t="s">
        <v>1606</v>
      </c>
      <c r="D2008" s="1">
        <v>0.78729653899999996</v>
      </c>
      <c r="E2008" s="1">
        <v>19.819502030999999</v>
      </c>
      <c r="F2008" s="1">
        <v>1023080</v>
      </c>
      <c r="G2008" s="1">
        <v>204616</v>
      </c>
      <c r="H2008" s="1">
        <v>1162.83</v>
      </c>
      <c r="I2008" s="1">
        <v>175</v>
      </c>
      <c r="J2008" s="1">
        <v>842.08</v>
      </c>
      <c r="K2008" s="1">
        <v>243</v>
      </c>
    </row>
    <row r="2009" spans="1:11" x14ac:dyDescent="0.3">
      <c r="A2009" s="245">
        <v>431969</v>
      </c>
      <c r="B2009" s="1" t="s">
        <v>1615</v>
      </c>
      <c r="C2009" s="1" t="s">
        <v>1606</v>
      </c>
      <c r="D2009" s="1">
        <v>0.91984234899999995</v>
      </c>
      <c r="E2009" s="1">
        <v>83.259236387000001</v>
      </c>
      <c r="F2009" s="1"/>
      <c r="G2009" s="1"/>
      <c r="H2009" s="1"/>
      <c r="I2009" s="1" t="s">
        <v>2133</v>
      </c>
      <c r="J2009" s="1"/>
      <c r="K2009" s="1" t="s">
        <v>2133</v>
      </c>
    </row>
    <row r="2010" spans="1:11" x14ac:dyDescent="0.3">
      <c r="A2010" s="245">
        <v>431974</v>
      </c>
      <c r="B2010" s="1" t="s">
        <v>1617</v>
      </c>
      <c r="C2010" s="1" t="s">
        <v>1606</v>
      </c>
      <c r="D2010" s="1">
        <v>0.65052135600000005</v>
      </c>
      <c r="E2010" s="1">
        <v>27.161355286999999</v>
      </c>
      <c r="F2010" s="1">
        <v>3208699</v>
      </c>
      <c r="G2010" s="1">
        <v>641739.80000000005</v>
      </c>
      <c r="H2010" s="1">
        <v>985.7</v>
      </c>
      <c r="I2010" s="1">
        <v>651</v>
      </c>
      <c r="J2010" s="1">
        <v>1316.91</v>
      </c>
      <c r="K2010" s="1">
        <v>487</v>
      </c>
    </row>
    <row r="2011" spans="1:11" x14ac:dyDescent="0.3">
      <c r="A2011" s="245">
        <v>431976</v>
      </c>
      <c r="B2011" s="1" t="s">
        <v>1619</v>
      </c>
      <c r="C2011" s="1" t="s">
        <v>1606</v>
      </c>
      <c r="D2011" s="1">
        <v>0.59431326200000001</v>
      </c>
      <c r="E2011" s="1">
        <v>6.5087058730000003</v>
      </c>
      <c r="F2011" s="1">
        <v>2131512</v>
      </c>
      <c r="G2011" s="1">
        <v>426302.4</v>
      </c>
      <c r="H2011" s="1">
        <v>1320.37</v>
      </c>
      <c r="I2011" s="1">
        <v>322</v>
      </c>
      <c r="J2011" s="1">
        <v>2314.75</v>
      </c>
      <c r="K2011" s="1">
        <v>184</v>
      </c>
    </row>
    <row r="2012" spans="1:11" x14ac:dyDescent="0.3">
      <c r="A2012" s="245">
        <v>431977</v>
      </c>
      <c r="B2012" s="1" t="s">
        <v>1621</v>
      </c>
      <c r="C2012" s="1" t="s">
        <v>1606</v>
      </c>
      <c r="D2012" s="1">
        <v>0.99321526199999999</v>
      </c>
      <c r="E2012" s="1">
        <v>8.6529777209999992</v>
      </c>
      <c r="F2012" s="1"/>
      <c r="G2012" s="1"/>
      <c r="H2012" s="1"/>
      <c r="I2012" s="1" t="s">
        <v>2133</v>
      </c>
      <c r="J2012" s="1"/>
      <c r="K2012" s="1" t="s">
        <v>2133</v>
      </c>
    </row>
    <row r="2013" spans="1:11" x14ac:dyDescent="0.3">
      <c r="A2013" s="245">
        <v>431979</v>
      </c>
      <c r="B2013" s="1" t="s">
        <v>1623</v>
      </c>
      <c r="C2013" s="1" t="s">
        <v>1606</v>
      </c>
      <c r="D2013" s="1">
        <v>0</v>
      </c>
      <c r="E2013" s="1">
        <v>12.085791036</v>
      </c>
      <c r="F2013" s="1">
        <v>4218792</v>
      </c>
      <c r="G2013" s="1">
        <v>1476577.2</v>
      </c>
      <c r="H2013" s="1">
        <v>1684.19</v>
      </c>
      <c r="I2013" s="1">
        <v>876</v>
      </c>
      <c r="J2013" s="1">
        <v>1169.71</v>
      </c>
      <c r="K2013" s="1">
        <v>1262</v>
      </c>
    </row>
    <row r="2014" spans="1:11" x14ac:dyDescent="0.3">
      <c r="A2014" s="245">
        <v>431980</v>
      </c>
      <c r="B2014" s="1" t="s">
        <v>1625</v>
      </c>
      <c r="C2014" s="1" t="s">
        <v>1606</v>
      </c>
      <c r="D2014" s="1">
        <v>0.995727943</v>
      </c>
      <c r="E2014" s="1">
        <v>15.241882760999999</v>
      </c>
      <c r="F2014" s="1"/>
      <c r="G2014" s="1"/>
      <c r="H2014" s="1"/>
      <c r="I2014" s="1" t="s">
        <v>2133</v>
      </c>
      <c r="J2014" s="1"/>
      <c r="K2014" s="1" t="s">
        <v>2133</v>
      </c>
    </row>
    <row r="2015" spans="1:11" x14ac:dyDescent="0.3">
      <c r="A2015" s="245">
        <v>431982</v>
      </c>
      <c r="B2015" s="1" t="s">
        <v>1627</v>
      </c>
      <c r="C2015" s="1" t="s">
        <v>1606</v>
      </c>
      <c r="D2015" s="1">
        <v>0.83223176200000004</v>
      </c>
      <c r="E2015" s="1">
        <v>16.012919347</v>
      </c>
      <c r="F2015" s="1"/>
      <c r="G2015" s="1"/>
      <c r="H2015" s="1"/>
      <c r="I2015" s="1" t="s">
        <v>2133</v>
      </c>
      <c r="J2015" s="1"/>
      <c r="K2015" s="1" t="s">
        <v>2133</v>
      </c>
    </row>
    <row r="2016" spans="1:11" x14ac:dyDescent="0.3">
      <c r="A2016" s="245">
        <v>431984</v>
      </c>
      <c r="B2016" s="1" t="s">
        <v>1628</v>
      </c>
      <c r="C2016" s="1" t="s">
        <v>1606</v>
      </c>
      <c r="D2016" s="1">
        <v>0.437716469</v>
      </c>
      <c r="E2016" s="1">
        <v>22.183026807000001</v>
      </c>
      <c r="F2016" s="1">
        <v>7243870</v>
      </c>
      <c r="G2016" s="1">
        <v>1448774</v>
      </c>
      <c r="H2016" s="1">
        <v>1091.8499999999999</v>
      </c>
      <c r="I2016" s="1">
        <v>1326</v>
      </c>
      <c r="J2016" s="1">
        <v>792.19</v>
      </c>
      <c r="K2016" s="1">
        <v>1828</v>
      </c>
    </row>
    <row r="2017" spans="1:11" x14ac:dyDescent="0.3">
      <c r="A2017" s="245">
        <v>431985</v>
      </c>
      <c r="B2017" s="1" t="s">
        <v>1630</v>
      </c>
      <c r="C2017" s="1" t="s">
        <v>1606</v>
      </c>
      <c r="D2017" s="1">
        <v>0.31600400899999997</v>
      </c>
      <c r="E2017" s="1">
        <v>14.645250185</v>
      </c>
      <c r="F2017" s="1">
        <v>10385174</v>
      </c>
      <c r="G2017" s="1">
        <v>2596293.5</v>
      </c>
      <c r="H2017" s="1">
        <v>1091.8499999999999</v>
      </c>
      <c r="I2017" s="1">
        <v>2377</v>
      </c>
      <c r="J2017" s="1">
        <v>848.79</v>
      </c>
      <c r="K2017" s="1">
        <v>3058</v>
      </c>
    </row>
    <row r="2018" spans="1:11" x14ac:dyDescent="0.3">
      <c r="A2018" s="245">
        <v>431988</v>
      </c>
      <c r="B2018" s="1" t="s">
        <v>1632</v>
      </c>
      <c r="C2018" s="1" t="s">
        <v>1606</v>
      </c>
      <c r="D2018" s="1">
        <v>0</v>
      </c>
      <c r="E2018" s="1">
        <v>2.1490930650000002</v>
      </c>
      <c r="F2018" s="1">
        <v>9672809</v>
      </c>
      <c r="G2018" s="1">
        <v>3385483.15</v>
      </c>
      <c r="H2018" s="1">
        <v>2061.4299999999998</v>
      </c>
      <c r="I2018" s="1">
        <v>1642</v>
      </c>
      <c r="J2018" s="1">
        <v>1911.88</v>
      </c>
      <c r="K2018" s="1">
        <v>1770</v>
      </c>
    </row>
    <row r="2019" spans="1:11" x14ac:dyDescent="0.3">
      <c r="A2019" s="245">
        <v>431994</v>
      </c>
      <c r="B2019" s="1" t="s">
        <v>1634</v>
      </c>
      <c r="C2019" s="1" t="s">
        <v>1606</v>
      </c>
      <c r="D2019" s="1">
        <v>0.19387964099999999</v>
      </c>
      <c r="E2019" s="1">
        <v>24.556726277999999</v>
      </c>
      <c r="F2019" s="1">
        <v>7891682</v>
      </c>
      <c r="G2019" s="1">
        <v>2762088.7</v>
      </c>
      <c r="H2019" s="1">
        <v>1226.9100000000001</v>
      </c>
      <c r="I2019" s="1">
        <v>2251</v>
      </c>
      <c r="J2019" s="1">
        <v>803.86</v>
      </c>
      <c r="K2019" s="1">
        <v>3435</v>
      </c>
    </row>
    <row r="2020" spans="1:11" x14ac:dyDescent="0.3">
      <c r="A2020" s="245">
        <v>431995</v>
      </c>
      <c r="B2020" s="1" t="s">
        <v>1636</v>
      </c>
      <c r="C2020" s="1" t="s">
        <v>1606</v>
      </c>
      <c r="D2020" s="1">
        <v>0.99987330399999996</v>
      </c>
      <c r="E2020" s="1">
        <v>6.942710473</v>
      </c>
      <c r="F2020" s="1"/>
      <c r="G2020" s="1"/>
      <c r="H2020" s="1"/>
      <c r="I2020" s="1" t="s">
        <v>2133</v>
      </c>
      <c r="J2020" s="1"/>
      <c r="K2020" s="1" t="s">
        <v>2133</v>
      </c>
    </row>
    <row r="2021" spans="1:11" x14ac:dyDescent="0.3">
      <c r="A2021" s="245">
        <v>432006</v>
      </c>
      <c r="B2021" s="1" t="s">
        <v>1637</v>
      </c>
      <c r="C2021" s="1" t="s">
        <v>1606</v>
      </c>
      <c r="D2021" s="1">
        <v>0</v>
      </c>
      <c r="E2021" s="1">
        <v>50.996958747000001</v>
      </c>
      <c r="F2021" s="1">
        <v>10456060</v>
      </c>
      <c r="G2021" s="1">
        <v>3659621</v>
      </c>
      <c r="H2021" s="1">
        <v>1082.5899999999999</v>
      </c>
      <c r="I2021" s="1">
        <v>3380</v>
      </c>
      <c r="J2021" s="1">
        <v>534.4</v>
      </c>
      <c r="K2021" s="1">
        <v>6848</v>
      </c>
    </row>
    <row r="2022" spans="1:11" x14ac:dyDescent="0.3">
      <c r="A2022" s="245">
        <v>432008</v>
      </c>
      <c r="B2022" s="1" t="s">
        <v>1639</v>
      </c>
      <c r="C2022" s="1" t="s">
        <v>1606</v>
      </c>
      <c r="D2022" s="1">
        <v>0.92922408199999995</v>
      </c>
      <c r="E2022" s="1">
        <v>37.105588736000001</v>
      </c>
      <c r="F2022" s="1"/>
      <c r="G2022" s="1"/>
      <c r="H2022" s="1"/>
      <c r="I2022" s="1" t="s">
        <v>2133</v>
      </c>
      <c r="J2022" s="1"/>
      <c r="K2022" s="1" t="s">
        <v>2133</v>
      </c>
    </row>
    <row r="2023" spans="1:11" x14ac:dyDescent="0.3">
      <c r="A2023" s="245">
        <v>432010</v>
      </c>
      <c r="B2023" s="1" t="s">
        <v>1640</v>
      </c>
      <c r="C2023" s="1" t="s">
        <v>1606</v>
      </c>
      <c r="D2023" s="1">
        <v>8.7167601999999997E-2</v>
      </c>
      <c r="E2023" s="1">
        <v>4.7456220800000004</v>
      </c>
      <c r="F2023" s="1">
        <v>1253862</v>
      </c>
      <c r="G2023" s="1">
        <v>438851.7</v>
      </c>
      <c r="H2023" s="1">
        <v>1475.8</v>
      </c>
      <c r="I2023" s="1">
        <v>297</v>
      </c>
      <c r="J2023" s="1">
        <v>1373.67</v>
      </c>
      <c r="K2023" s="1">
        <v>319</v>
      </c>
    </row>
    <row r="2024" spans="1:11" x14ac:dyDescent="0.3">
      <c r="A2024" s="245">
        <v>432013</v>
      </c>
      <c r="B2024" s="1" t="s">
        <v>1642</v>
      </c>
      <c r="C2024" s="1" t="s">
        <v>1606</v>
      </c>
      <c r="D2024" s="1">
        <v>0.39260648100000001</v>
      </c>
      <c r="E2024" s="1">
        <v>4.6130323579999999</v>
      </c>
      <c r="F2024" s="1">
        <v>4253018</v>
      </c>
      <c r="G2024" s="1">
        <v>1063254.5</v>
      </c>
      <c r="H2024" s="1">
        <v>1475.8</v>
      </c>
      <c r="I2024" s="1">
        <v>720</v>
      </c>
      <c r="J2024" s="1">
        <v>2210.34</v>
      </c>
      <c r="K2024" s="1">
        <v>481</v>
      </c>
    </row>
    <row r="2025" spans="1:11" x14ac:dyDescent="0.3">
      <c r="A2025" s="245">
        <v>432014</v>
      </c>
      <c r="B2025" s="1" t="s">
        <v>1644</v>
      </c>
      <c r="C2025" s="1" t="s">
        <v>1606</v>
      </c>
      <c r="D2025" s="1">
        <v>0</v>
      </c>
      <c r="E2025" s="1">
        <v>2.9169397539999999</v>
      </c>
      <c r="F2025" s="1">
        <v>2246575</v>
      </c>
      <c r="G2025" s="1">
        <v>786301.25</v>
      </c>
      <c r="H2025" s="1">
        <v>2061.4299999999998</v>
      </c>
      <c r="I2025" s="1">
        <v>381</v>
      </c>
      <c r="J2025" s="1">
        <v>1925.76</v>
      </c>
      <c r="K2025" s="1">
        <v>408</v>
      </c>
    </row>
    <row r="2026" spans="1:11" x14ac:dyDescent="0.3">
      <c r="A2026" s="245">
        <v>432016</v>
      </c>
      <c r="B2026" s="1" t="s">
        <v>1646</v>
      </c>
      <c r="C2026" s="1" t="s">
        <v>1606</v>
      </c>
      <c r="D2026" s="1">
        <v>0.99585963099999997</v>
      </c>
      <c r="E2026" s="1">
        <v>2.140308718</v>
      </c>
      <c r="F2026" s="1"/>
      <c r="G2026" s="1"/>
      <c r="H2026" s="1"/>
      <c r="I2026" s="1" t="s">
        <v>2133</v>
      </c>
      <c r="J2026" s="1"/>
      <c r="K2026" s="1" t="s">
        <v>2133</v>
      </c>
    </row>
    <row r="2027" spans="1:11" x14ac:dyDescent="0.3">
      <c r="A2027" s="245">
        <v>432017</v>
      </c>
      <c r="B2027" s="1" t="s">
        <v>1648</v>
      </c>
      <c r="C2027" s="1" t="s">
        <v>1606</v>
      </c>
      <c r="D2027" s="1">
        <v>0.33238135699999999</v>
      </c>
      <c r="E2027" s="1">
        <v>8.1075726239999995</v>
      </c>
      <c r="F2027" s="1">
        <v>13668670</v>
      </c>
      <c r="G2027" s="1">
        <v>3417167.5</v>
      </c>
      <c r="H2027" s="1">
        <v>1475.8</v>
      </c>
      <c r="I2027" s="1">
        <v>2315</v>
      </c>
      <c r="J2027" s="1">
        <v>1152.46</v>
      </c>
      <c r="K2027" s="1">
        <v>2965</v>
      </c>
    </row>
    <row r="2028" spans="1:11" x14ac:dyDescent="0.3">
      <c r="A2028" s="245">
        <v>432018</v>
      </c>
      <c r="B2028" s="1" t="s">
        <v>1650</v>
      </c>
      <c r="C2028" s="1" t="s">
        <v>1606</v>
      </c>
      <c r="D2028" s="1">
        <v>0.78920358700000004</v>
      </c>
      <c r="E2028" s="1">
        <v>4.721949929</v>
      </c>
      <c r="F2028" s="1">
        <v>46384425</v>
      </c>
      <c r="G2028" s="1">
        <v>9276885</v>
      </c>
      <c r="H2028" s="1">
        <v>1320.37</v>
      </c>
      <c r="I2028" s="1">
        <v>7025</v>
      </c>
      <c r="J2028" s="1">
        <v>3428.92</v>
      </c>
      <c r="K2028" s="1">
        <v>2705</v>
      </c>
    </row>
    <row r="2029" spans="1:11" x14ac:dyDescent="0.3">
      <c r="A2029" s="245">
        <v>432020</v>
      </c>
      <c r="B2029" s="1" t="s">
        <v>1651</v>
      </c>
      <c r="C2029" s="1" t="s">
        <v>1606</v>
      </c>
      <c r="D2029" s="1">
        <v>0.95841314399999999</v>
      </c>
      <c r="E2029" s="1">
        <v>8.9965660659999998</v>
      </c>
      <c r="F2029" s="1"/>
      <c r="G2029" s="1"/>
      <c r="H2029" s="1"/>
      <c r="I2029" s="1" t="s">
        <v>2133</v>
      </c>
      <c r="J2029" s="1"/>
      <c r="K2029" s="1" t="s">
        <v>2133</v>
      </c>
    </row>
    <row r="2030" spans="1:11" x14ac:dyDescent="0.3">
      <c r="A2030" s="245">
        <v>432022</v>
      </c>
      <c r="B2030" s="1" t="s">
        <v>1653</v>
      </c>
      <c r="C2030" s="1" t="s">
        <v>1606</v>
      </c>
      <c r="D2030" s="1">
        <v>0.80977465699999995</v>
      </c>
      <c r="E2030" s="1">
        <v>21.775626497000001</v>
      </c>
      <c r="F2030" s="1"/>
      <c r="G2030" s="1"/>
      <c r="H2030" s="1"/>
      <c r="I2030" s="1" t="s">
        <v>2133</v>
      </c>
      <c r="J2030" s="1"/>
      <c r="K2030" s="1" t="s">
        <v>2133</v>
      </c>
    </row>
    <row r="2031" spans="1:11" x14ac:dyDescent="0.3">
      <c r="A2031" s="245">
        <v>432023</v>
      </c>
      <c r="B2031" s="1" t="s">
        <v>1655</v>
      </c>
      <c r="C2031" s="1" t="s">
        <v>1606</v>
      </c>
      <c r="D2031" s="1">
        <v>0</v>
      </c>
      <c r="E2031" s="1">
        <v>2.820344618</v>
      </c>
      <c r="F2031" s="1">
        <v>2572653</v>
      </c>
      <c r="G2031" s="1">
        <v>900428.55</v>
      </c>
      <c r="H2031" s="1">
        <v>2061.4299999999998</v>
      </c>
      <c r="I2031" s="1">
        <v>436</v>
      </c>
      <c r="J2031" s="1">
        <v>2278.11</v>
      </c>
      <c r="K2031" s="1">
        <v>395</v>
      </c>
    </row>
    <row r="2032" spans="1:11" x14ac:dyDescent="0.3">
      <c r="A2032" s="245">
        <v>432025</v>
      </c>
      <c r="B2032" s="1" t="s">
        <v>1657</v>
      </c>
      <c r="C2032" s="1" t="s">
        <v>1606</v>
      </c>
      <c r="D2032" s="1">
        <v>7.3327207000000005E-2</v>
      </c>
      <c r="E2032" s="1">
        <v>1.083677982</v>
      </c>
      <c r="F2032" s="1">
        <v>513217</v>
      </c>
      <c r="G2032" s="1">
        <v>179625.95</v>
      </c>
      <c r="H2032" s="1">
        <v>2534.89</v>
      </c>
      <c r="I2032" s="1">
        <v>70</v>
      </c>
      <c r="J2032" s="1">
        <v>3278.28</v>
      </c>
      <c r="K2032" s="1">
        <v>54</v>
      </c>
    </row>
    <row r="2033" spans="1:11" x14ac:dyDescent="0.3">
      <c r="A2033" s="245">
        <v>432029</v>
      </c>
      <c r="B2033" s="1" t="s">
        <v>1659</v>
      </c>
      <c r="C2033" s="1" t="s">
        <v>1606</v>
      </c>
      <c r="D2033" s="1">
        <v>0</v>
      </c>
      <c r="E2033" s="1">
        <v>4.05318442</v>
      </c>
      <c r="F2033" s="1">
        <v>671846</v>
      </c>
      <c r="G2033" s="1">
        <v>235146.1</v>
      </c>
      <c r="H2033" s="1">
        <v>1527.87</v>
      </c>
      <c r="I2033" s="1">
        <v>153</v>
      </c>
      <c r="J2033" s="1">
        <v>1853.61</v>
      </c>
      <c r="K2033" s="1">
        <v>126</v>
      </c>
    </row>
    <row r="2034" spans="1:11" x14ac:dyDescent="0.3">
      <c r="A2034" s="245">
        <v>432030</v>
      </c>
      <c r="B2034" s="1" t="s">
        <v>1549</v>
      </c>
      <c r="C2034" s="1" t="s">
        <v>1606</v>
      </c>
      <c r="D2034" s="1">
        <v>0</v>
      </c>
      <c r="E2034" s="1">
        <v>4.9154429889999998</v>
      </c>
      <c r="F2034" s="1">
        <v>3542043</v>
      </c>
      <c r="G2034" s="1">
        <v>1239715.05</v>
      </c>
      <c r="H2034" s="1">
        <v>1527.87</v>
      </c>
      <c r="I2034" s="1">
        <v>811</v>
      </c>
      <c r="J2034" s="1">
        <v>1326.49</v>
      </c>
      <c r="K2034" s="1">
        <v>934</v>
      </c>
    </row>
    <row r="2035" spans="1:11" x14ac:dyDescent="0.3">
      <c r="A2035" s="245">
        <v>432032</v>
      </c>
      <c r="B2035" s="1" t="s">
        <v>1661</v>
      </c>
      <c r="C2035" s="1" t="s">
        <v>1606</v>
      </c>
      <c r="D2035" s="1">
        <v>0</v>
      </c>
      <c r="E2035" s="1">
        <v>10.037441749999999</v>
      </c>
      <c r="F2035" s="1">
        <v>3879582</v>
      </c>
      <c r="G2035" s="1">
        <v>1357853.7</v>
      </c>
      <c r="H2035" s="1">
        <v>1527.87</v>
      </c>
      <c r="I2035" s="1">
        <v>888</v>
      </c>
      <c r="J2035" s="1">
        <v>1183.9000000000001</v>
      </c>
      <c r="K2035" s="1">
        <v>1146</v>
      </c>
    </row>
    <row r="2036" spans="1:11" x14ac:dyDescent="0.3">
      <c r="A2036" s="245">
        <v>432034</v>
      </c>
      <c r="B2036" s="1" t="s">
        <v>1662</v>
      </c>
      <c r="C2036" s="1" t="s">
        <v>1606</v>
      </c>
      <c r="D2036" s="1">
        <v>0</v>
      </c>
      <c r="E2036" s="1">
        <v>18.140724502000001</v>
      </c>
      <c r="F2036" s="1">
        <v>714507</v>
      </c>
      <c r="G2036" s="1">
        <v>250077.45</v>
      </c>
      <c r="H2036" s="1">
        <v>1684.19</v>
      </c>
      <c r="I2036" s="1">
        <v>148</v>
      </c>
      <c r="J2036" s="1">
        <v>753.58</v>
      </c>
      <c r="K2036" s="1">
        <v>331</v>
      </c>
    </row>
    <row r="2037" spans="1:11" x14ac:dyDescent="0.3">
      <c r="A2037" s="245">
        <v>432141</v>
      </c>
      <c r="B2037" s="1" t="s">
        <v>1664</v>
      </c>
      <c r="C2037" s="1" t="s">
        <v>1606</v>
      </c>
      <c r="D2037" s="1">
        <v>0.95298357199999995</v>
      </c>
      <c r="E2037" s="1">
        <v>2.401179934</v>
      </c>
      <c r="F2037" s="1"/>
      <c r="G2037" s="1"/>
      <c r="H2037" s="1"/>
      <c r="I2037" s="1" t="s">
        <v>2133</v>
      </c>
      <c r="J2037" s="1"/>
      <c r="K2037" s="1" t="s">
        <v>2133</v>
      </c>
    </row>
    <row r="2038" spans="1:11" x14ac:dyDescent="0.3">
      <c r="A2038" s="245">
        <v>440425</v>
      </c>
      <c r="B2038" s="1" t="s">
        <v>1666</v>
      </c>
      <c r="C2038" s="1" t="s">
        <v>1665</v>
      </c>
      <c r="D2038" s="1">
        <v>0.99789701399999997</v>
      </c>
      <c r="E2038" s="1">
        <v>4.3582748149999997</v>
      </c>
      <c r="F2038" s="1"/>
      <c r="G2038" s="1"/>
      <c r="H2038" s="1"/>
      <c r="I2038" s="1" t="s">
        <v>2133</v>
      </c>
      <c r="J2038" s="1"/>
      <c r="K2038" s="1" t="s">
        <v>2133</v>
      </c>
    </row>
    <row r="2039" spans="1:11" x14ac:dyDescent="0.3">
      <c r="A2039" s="245">
        <v>442038</v>
      </c>
      <c r="B2039" s="1" t="s">
        <v>1668</v>
      </c>
      <c r="C2039" s="1" t="s">
        <v>1665</v>
      </c>
      <c r="D2039" s="1">
        <v>0</v>
      </c>
      <c r="E2039" s="1">
        <v>17.568709315</v>
      </c>
      <c r="F2039" s="1">
        <v>3072786</v>
      </c>
      <c r="G2039" s="1">
        <v>1075475.1000000001</v>
      </c>
      <c r="H2039" s="1">
        <v>1684.19</v>
      </c>
      <c r="I2039" s="1">
        <v>638</v>
      </c>
      <c r="J2039" s="1">
        <v>1011.3</v>
      </c>
      <c r="K2039" s="1">
        <v>1063</v>
      </c>
    </row>
    <row r="2040" spans="1:11" x14ac:dyDescent="0.3">
      <c r="A2040" s="245">
        <v>442039</v>
      </c>
      <c r="B2040" s="1" t="s">
        <v>1670</v>
      </c>
      <c r="C2040" s="1" t="s">
        <v>1665</v>
      </c>
      <c r="D2040" s="1">
        <v>0.94960772400000004</v>
      </c>
      <c r="E2040" s="1">
        <v>0.32812198399999998</v>
      </c>
      <c r="F2040" s="1"/>
      <c r="G2040" s="1"/>
      <c r="H2040" s="1"/>
      <c r="I2040" s="1" t="s">
        <v>2133</v>
      </c>
      <c r="J2040" s="1"/>
      <c r="K2040" s="1" t="s">
        <v>2133</v>
      </c>
    </row>
    <row r="2041" spans="1:11" x14ac:dyDescent="0.3">
      <c r="A2041" s="245">
        <v>442040</v>
      </c>
      <c r="B2041" s="1" t="s">
        <v>1672</v>
      </c>
      <c r="C2041" s="1" t="s">
        <v>1665</v>
      </c>
      <c r="D2041" s="1">
        <v>0.88866671699999999</v>
      </c>
      <c r="E2041" s="1">
        <v>33.775027086999998</v>
      </c>
      <c r="F2041" s="1"/>
      <c r="G2041" s="1"/>
      <c r="H2041" s="1"/>
      <c r="I2041" s="1" t="s">
        <v>2133</v>
      </c>
      <c r="J2041" s="1"/>
      <c r="K2041" s="1" t="s">
        <v>2133</v>
      </c>
    </row>
    <row r="2042" spans="1:11" x14ac:dyDescent="0.3">
      <c r="A2042" s="245">
        <v>442041</v>
      </c>
      <c r="B2042" s="1" t="s">
        <v>1674</v>
      </c>
      <c r="C2042" s="1" t="s">
        <v>1665</v>
      </c>
      <c r="D2042" s="1">
        <v>0.53526293000000003</v>
      </c>
      <c r="E2042" s="1">
        <v>3.4533895870000002</v>
      </c>
      <c r="F2042" s="1">
        <v>4394947</v>
      </c>
      <c r="G2042" s="1">
        <v>878989.4</v>
      </c>
      <c r="H2042" s="1">
        <v>2070.63</v>
      </c>
      <c r="I2042" s="1">
        <v>424</v>
      </c>
      <c r="J2042" s="1">
        <v>1720.13</v>
      </c>
      <c r="K2042" s="1">
        <v>511</v>
      </c>
    </row>
    <row r="2043" spans="1:11" x14ac:dyDescent="0.3">
      <c r="A2043" s="245">
        <v>442043</v>
      </c>
      <c r="B2043" s="1" t="s">
        <v>1675</v>
      </c>
      <c r="C2043" s="1" t="s">
        <v>1665</v>
      </c>
      <c r="D2043" s="1">
        <v>0.84773214600000002</v>
      </c>
      <c r="E2043" s="1">
        <v>6.1453218180000002</v>
      </c>
      <c r="F2043" s="1"/>
      <c r="G2043" s="1"/>
      <c r="H2043" s="1"/>
      <c r="I2043" s="1" t="s">
        <v>2133</v>
      </c>
      <c r="J2043" s="1"/>
      <c r="K2043" s="1" t="s">
        <v>2133</v>
      </c>
    </row>
    <row r="2044" spans="1:11" x14ac:dyDescent="0.3">
      <c r="A2044" s="245">
        <v>442046</v>
      </c>
      <c r="B2044" s="1" t="s">
        <v>1677</v>
      </c>
      <c r="C2044" s="1" t="s">
        <v>1665</v>
      </c>
      <c r="D2044" s="1">
        <v>0.521155963</v>
      </c>
      <c r="E2044" s="1">
        <v>0.99935484799999996</v>
      </c>
      <c r="F2044" s="1">
        <v>5248493</v>
      </c>
      <c r="G2044" s="1">
        <v>1049698.6000000001</v>
      </c>
      <c r="H2044" s="1">
        <v>2070.63</v>
      </c>
      <c r="I2044" s="1">
        <v>506</v>
      </c>
      <c r="J2044" s="1">
        <v>4074.33</v>
      </c>
      <c r="K2044" s="1">
        <v>257</v>
      </c>
    </row>
    <row r="2045" spans="1:11" x14ac:dyDescent="0.3">
      <c r="A2045" s="245">
        <v>442052</v>
      </c>
      <c r="B2045" s="1" t="s">
        <v>1679</v>
      </c>
      <c r="C2045" s="1" t="s">
        <v>1665</v>
      </c>
      <c r="D2045" s="1">
        <v>0.354199229</v>
      </c>
      <c r="E2045" s="1">
        <v>2.1551383679999998</v>
      </c>
      <c r="F2045" s="1">
        <v>16741225</v>
      </c>
      <c r="G2045" s="1">
        <v>4185306.25</v>
      </c>
      <c r="H2045" s="1">
        <v>2534.89</v>
      </c>
      <c r="I2045" s="1">
        <v>1651</v>
      </c>
      <c r="J2045" s="1">
        <v>2710.96</v>
      </c>
      <c r="K2045" s="1">
        <v>1543</v>
      </c>
    </row>
    <row r="2046" spans="1:11" x14ac:dyDescent="0.3">
      <c r="A2046" s="245">
        <v>442057</v>
      </c>
      <c r="B2046" s="1" t="s">
        <v>1681</v>
      </c>
      <c r="C2046" s="1" t="s">
        <v>1665</v>
      </c>
      <c r="D2046" s="1">
        <v>0.33127954700000001</v>
      </c>
      <c r="E2046" s="1">
        <v>2.373565283</v>
      </c>
      <c r="F2046" s="1">
        <v>6031687</v>
      </c>
      <c r="G2046" s="1">
        <v>1507921.75</v>
      </c>
      <c r="H2046" s="1">
        <v>2534.89</v>
      </c>
      <c r="I2046" s="1">
        <v>594</v>
      </c>
      <c r="J2046" s="1">
        <v>3042.49</v>
      </c>
      <c r="K2046" s="1">
        <v>495</v>
      </c>
    </row>
    <row r="2047" spans="1:11" x14ac:dyDescent="0.3">
      <c r="A2047" s="245">
        <v>442059</v>
      </c>
      <c r="B2047" s="1" t="s">
        <v>1683</v>
      </c>
      <c r="C2047" s="1" t="s">
        <v>1665</v>
      </c>
      <c r="D2047" s="1">
        <v>0.94514953400000001</v>
      </c>
      <c r="E2047" s="1">
        <v>9.2437732809999993</v>
      </c>
      <c r="F2047" s="1"/>
      <c r="G2047" s="1"/>
      <c r="H2047" s="1"/>
      <c r="I2047" s="1" t="s">
        <v>2133</v>
      </c>
      <c r="J2047" s="1"/>
      <c r="K2047" s="1" t="s">
        <v>2133</v>
      </c>
    </row>
    <row r="2048" spans="1:11" x14ac:dyDescent="0.3">
      <c r="A2048" s="245">
        <v>442060</v>
      </c>
      <c r="B2048" s="1" t="s">
        <v>1684</v>
      </c>
      <c r="C2048" s="1" t="s">
        <v>1665</v>
      </c>
      <c r="D2048" s="1">
        <v>0.49706124800000001</v>
      </c>
      <c r="E2048" s="1">
        <v>6.1212590950000001</v>
      </c>
      <c r="F2048" s="1">
        <v>4673328</v>
      </c>
      <c r="G2048" s="1">
        <v>934665.6</v>
      </c>
      <c r="H2048" s="1">
        <v>1475.8</v>
      </c>
      <c r="I2048" s="1">
        <v>633</v>
      </c>
      <c r="J2048" s="1">
        <v>1744.01</v>
      </c>
      <c r="K2048" s="1">
        <v>535</v>
      </c>
    </row>
    <row r="2049" spans="1:11" x14ac:dyDescent="0.3">
      <c r="A2049" s="245">
        <v>442061</v>
      </c>
      <c r="B2049" s="1" t="s">
        <v>1686</v>
      </c>
      <c r="C2049" s="1" t="s">
        <v>1665</v>
      </c>
      <c r="D2049" s="1">
        <v>0.97087714700000005</v>
      </c>
      <c r="E2049" s="1">
        <v>2.5479399690000002</v>
      </c>
      <c r="F2049" s="1"/>
      <c r="G2049" s="1"/>
      <c r="H2049" s="1"/>
      <c r="I2049" s="1" t="s">
        <v>2133</v>
      </c>
      <c r="J2049" s="1"/>
      <c r="K2049" s="1" t="s">
        <v>2133</v>
      </c>
    </row>
    <row r="2050" spans="1:11" x14ac:dyDescent="0.3">
      <c r="A2050" s="245">
        <v>442065</v>
      </c>
      <c r="B2050" s="1" t="s">
        <v>1688</v>
      </c>
      <c r="C2050" s="1" t="s">
        <v>1665</v>
      </c>
      <c r="D2050" s="1">
        <v>0.99644622299999996</v>
      </c>
      <c r="E2050" s="1">
        <v>15.184191302</v>
      </c>
      <c r="F2050" s="1"/>
      <c r="G2050" s="1"/>
      <c r="H2050" s="1"/>
      <c r="I2050" s="1" t="s">
        <v>2133</v>
      </c>
      <c r="J2050" s="1"/>
      <c r="K2050" s="1" t="s">
        <v>2133</v>
      </c>
    </row>
    <row r="2051" spans="1:11" x14ac:dyDescent="0.3">
      <c r="A2051" s="245">
        <v>442066</v>
      </c>
      <c r="B2051" s="1" t="s">
        <v>1690</v>
      </c>
      <c r="C2051" s="1" t="s">
        <v>1665</v>
      </c>
      <c r="D2051" s="1">
        <v>0</v>
      </c>
      <c r="E2051" s="1">
        <v>9.7765152999999994E-2</v>
      </c>
      <c r="F2051" s="1">
        <v>4180857</v>
      </c>
      <c r="G2051" s="1">
        <v>1463299.95</v>
      </c>
      <c r="H2051" s="1">
        <v>2061.4299999999998</v>
      </c>
      <c r="I2051" s="1">
        <v>709</v>
      </c>
      <c r="J2051" s="1">
        <v>8258.5499999999993</v>
      </c>
      <c r="K2051" s="1">
        <v>177</v>
      </c>
    </row>
    <row r="2052" spans="1:11" x14ac:dyDescent="0.3">
      <c r="A2052" s="245">
        <v>442068</v>
      </c>
      <c r="B2052" s="1" t="s">
        <v>1692</v>
      </c>
      <c r="C2052" s="1" t="s">
        <v>1665</v>
      </c>
      <c r="D2052" s="1">
        <v>0.93574822099999999</v>
      </c>
      <c r="E2052" s="1">
        <v>15.691116269</v>
      </c>
      <c r="F2052" s="1"/>
      <c r="G2052" s="1"/>
      <c r="H2052" s="1"/>
      <c r="I2052" s="1" t="s">
        <v>2133</v>
      </c>
      <c r="J2052" s="1"/>
      <c r="K2052" s="1" t="s">
        <v>2133</v>
      </c>
    </row>
    <row r="2053" spans="1:11" x14ac:dyDescent="0.3">
      <c r="A2053" s="245">
        <v>442069</v>
      </c>
      <c r="B2053" s="1" t="s">
        <v>1693</v>
      </c>
      <c r="C2053" s="1" t="s">
        <v>1665</v>
      </c>
      <c r="D2053" s="1">
        <v>0.89906777699999996</v>
      </c>
      <c r="E2053" s="1">
        <v>8.7606065789999992</v>
      </c>
      <c r="F2053" s="1"/>
      <c r="G2053" s="1"/>
      <c r="H2053" s="1"/>
      <c r="I2053" s="1" t="s">
        <v>2133</v>
      </c>
      <c r="J2053" s="1"/>
      <c r="K2053" s="1" t="s">
        <v>2133</v>
      </c>
    </row>
    <row r="2054" spans="1:11" x14ac:dyDescent="0.3">
      <c r="A2054" s="245">
        <v>442070</v>
      </c>
      <c r="B2054" s="1" t="s">
        <v>1695</v>
      </c>
      <c r="C2054" s="1" t="s">
        <v>1665</v>
      </c>
      <c r="D2054" s="1">
        <v>0.90535182599999997</v>
      </c>
      <c r="E2054" s="1">
        <v>22.069606995000001</v>
      </c>
      <c r="F2054" s="1"/>
      <c r="G2054" s="1"/>
      <c r="H2054" s="1"/>
      <c r="I2054" s="1" t="s">
        <v>2133</v>
      </c>
      <c r="J2054" s="1"/>
      <c r="K2054" s="1" t="s">
        <v>2133</v>
      </c>
    </row>
    <row r="2055" spans="1:11" x14ac:dyDescent="0.3">
      <c r="A2055" s="245">
        <v>442071</v>
      </c>
      <c r="B2055" s="1" t="s">
        <v>1697</v>
      </c>
      <c r="C2055" s="1" t="s">
        <v>1665</v>
      </c>
      <c r="D2055" s="1">
        <v>0.71842258199999998</v>
      </c>
      <c r="E2055" s="1">
        <v>2.7185018090000002</v>
      </c>
      <c r="F2055" s="1">
        <v>9409448</v>
      </c>
      <c r="G2055" s="1">
        <v>1881889.6</v>
      </c>
      <c r="H2055" s="1">
        <v>2070.63</v>
      </c>
      <c r="I2055" s="1">
        <v>908</v>
      </c>
      <c r="J2055" s="1">
        <v>2077.52</v>
      </c>
      <c r="K2055" s="1">
        <v>905</v>
      </c>
    </row>
    <row r="2056" spans="1:11" x14ac:dyDescent="0.3">
      <c r="A2056" s="245">
        <v>442073</v>
      </c>
      <c r="B2056" s="1" t="s">
        <v>1699</v>
      </c>
      <c r="C2056" s="1" t="s">
        <v>1665</v>
      </c>
      <c r="D2056" s="1">
        <v>0.99113857100000002</v>
      </c>
      <c r="E2056" s="1">
        <v>0.29722253799999998</v>
      </c>
      <c r="F2056" s="1"/>
      <c r="G2056" s="1"/>
      <c r="H2056" s="1"/>
      <c r="I2056" s="1" t="s">
        <v>2133</v>
      </c>
      <c r="J2056" s="1"/>
      <c r="K2056" s="1" t="s">
        <v>2133</v>
      </c>
    </row>
    <row r="2057" spans="1:11" x14ac:dyDescent="0.3">
      <c r="A2057" s="245">
        <v>442076</v>
      </c>
      <c r="B2057" s="1" t="s">
        <v>1701</v>
      </c>
      <c r="C2057" s="1" t="s">
        <v>1665</v>
      </c>
      <c r="D2057" s="1">
        <v>0.68946021700000004</v>
      </c>
      <c r="E2057" s="1">
        <v>6.9789965550000002</v>
      </c>
      <c r="F2057" s="1">
        <v>5245409</v>
      </c>
      <c r="G2057" s="1">
        <v>1049081.8</v>
      </c>
      <c r="H2057" s="1">
        <v>1320.37</v>
      </c>
      <c r="I2057" s="1">
        <v>794</v>
      </c>
      <c r="J2057" s="1">
        <v>1625.36</v>
      </c>
      <c r="K2057" s="1">
        <v>645</v>
      </c>
    </row>
    <row r="2058" spans="1:11" x14ac:dyDescent="0.3">
      <c r="A2058" s="245">
        <v>442083</v>
      </c>
      <c r="B2058" s="1" t="s">
        <v>1703</v>
      </c>
      <c r="C2058" s="1" t="s">
        <v>1665</v>
      </c>
      <c r="D2058" s="1">
        <v>0.96817051099999996</v>
      </c>
      <c r="E2058" s="1">
        <v>23.997364208</v>
      </c>
      <c r="F2058" s="1"/>
      <c r="G2058" s="1"/>
      <c r="H2058" s="1"/>
      <c r="I2058" s="1" t="s">
        <v>2133</v>
      </c>
      <c r="J2058" s="1"/>
      <c r="K2058" s="1" t="s">
        <v>2133</v>
      </c>
    </row>
    <row r="2059" spans="1:11" x14ac:dyDescent="0.3">
      <c r="A2059" s="245">
        <v>442086</v>
      </c>
      <c r="B2059" s="1" t="s">
        <v>1705</v>
      </c>
      <c r="C2059" s="1" t="s">
        <v>1665</v>
      </c>
      <c r="D2059" s="1">
        <v>0.92905169200000004</v>
      </c>
      <c r="E2059" s="1">
        <v>5.1754545289999996</v>
      </c>
      <c r="F2059" s="1"/>
      <c r="G2059" s="1"/>
      <c r="H2059" s="1"/>
      <c r="I2059" s="1" t="s">
        <v>2133</v>
      </c>
      <c r="J2059" s="1"/>
      <c r="K2059" s="1" t="s">
        <v>2133</v>
      </c>
    </row>
    <row r="2060" spans="1:11" x14ac:dyDescent="0.3">
      <c r="A2060" s="245">
        <v>442090</v>
      </c>
      <c r="B2060" s="1" t="s">
        <v>1707</v>
      </c>
      <c r="C2060" s="1" t="s">
        <v>1665</v>
      </c>
      <c r="D2060" s="1">
        <v>0.97227377500000001</v>
      </c>
      <c r="E2060" s="1">
        <v>0.84203345100000004</v>
      </c>
      <c r="F2060" s="1"/>
      <c r="G2060" s="1"/>
      <c r="H2060" s="1"/>
      <c r="I2060" s="1" t="s">
        <v>2133</v>
      </c>
      <c r="J2060" s="1"/>
      <c r="K2060" s="1" t="s">
        <v>2133</v>
      </c>
    </row>
    <row r="2061" spans="1:11" x14ac:dyDescent="0.3">
      <c r="A2061" s="245">
        <v>442091</v>
      </c>
      <c r="B2061" s="1" t="s">
        <v>2084</v>
      </c>
      <c r="C2061" s="1" t="s">
        <v>1665</v>
      </c>
      <c r="D2061" s="1">
        <v>0.82174207899999996</v>
      </c>
      <c r="E2061" s="1">
        <v>585.42796451599997</v>
      </c>
      <c r="F2061" s="1"/>
      <c r="G2061" s="1"/>
      <c r="H2061" s="1"/>
      <c r="I2061" s="1" t="s">
        <v>2133</v>
      </c>
      <c r="J2061" s="1"/>
      <c r="K2061" s="1" t="s">
        <v>2133</v>
      </c>
    </row>
    <row r="2062" spans="1:11" x14ac:dyDescent="0.3">
      <c r="A2062" s="245">
        <v>442093</v>
      </c>
      <c r="B2062" s="1" t="s">
        <v>1709</v>
      </c>
      <c r="C2062" s="1" t="s">
        <v>1665</v>
      </c>
      <c r="D2062" s="1">
        <v>1</v>
      </c>
      <c r="E2062" s="1">
        <v>11.502366965</v>
      </c>
      <c r="F2062" s="1"/>
      <c r="G2062" s="1"/>
      <c r="H2062" s="1"/>
      <c r="I2062" s="1" t="s">
        <v>2133</v>
      </c>
      <c r="J2062" s="1"/>
      <c r="K2062" s="1" t="s">
        <v>2133</v>
      </c>
    </row>
    <row r="2063" spans="1:11" x14ac:dyDescent="0.3">
      <c r="A2063" s="245">
        <v>442103</v>
      </c>
      <c r="B2063" s="1" t="s">
        <v>1711</v>
      </c>
      <c r="C2063" s="1" t="s">
        <v>1665</v>
      </c>
      <c r="D2063" s="1">
        <v>0.99625205100000003</v>
      </c>
      <c r="E2063" s="1">
        <v>5.9045884559999999</v>
      </c>
      <c r="F2063" s="1"/>
      <c r="G2063" s="1"/>
      <c r="H2063" s="1"/>
      <c r="I2063" s="1" t="s">
        <v>2133</v>
      </c>
      <c r="J2063" s="1"/>
      <c r="K2063" s="1" t="s">
        <v>2133</v>
      </c>
    </row>
    <row r="2064" spans="1:11" x14ac:dyDescent="0.3">
      <c r="A2064" s="245">
        <v>442104</v>
      </c>
      <c r="B2064" s="1" t="s">
        <v>1713</v>
      </c>
      <c r="C2064" s="1" t="s">
        <v>1665</v>
      </c>
      <c r="D2064" s="1">
        <v>0.28548798800000003</v>
      </c>
      <c r="E2064" s="1">
        <v>269.92401154599997</v>
      </c>
      <c r="F2064" s="1">
        <v>2798684</v>
      </c>
      <c r="G2064" s="1">
        <v>699671</v>
      </c>
      <c r="H2064" s="1">
        <v>1226.9100000000001</v>
      </c>
      <c r="I2064" s="1">
        <v>570</v>
      </c>
      <c r="J2064" s="1">
        <v>713.14</v>
      </c>
      <c r="K2064" s="1">
        <v>981</v>
      </c>
    </row>
    <row r="2065" spans="1:11" x14ac:dyDescent="0.3">
      <c r="A2065" s="245">
        <v>442105</v>
      </c>
      <c r="B2065" s="1" t="s">
        <v>1715</v>
      </c>
      <c r="C2065" s="1" t="s">
        <v>1665</v>
      </c>
      <c r="D2065" s="1">
        <v>1</v>
      </c>
      <c r="E2065" s="1">
        <v>6.7936987440000003</v>
      </c>
      <c r="F2065" s="1"/>
      <c r="G2065" s="1"/>
      <c r="H2065" s="1"/>
      <c r="I2065" s="1" t="s">
        <v>2133</v>
      </c>
      <c r="J2065" s="1"/>
      <c r="K2065" s="1" t="s">
        <v>2133</v>
      </c>
    </row>
    <row r="2066" spans="1:11" x14ac:dyDescent="0.3">
      <c r="A2066" s="245">
        <v>442107</v>
      </c>
      <c r="B2066" s="1" t="s">
        <v>1716</v>
      </c>
      <c r="C2066" s="1" t="s">
        <v>1665</v>
      </c>
      <c r="D2066" s="1">
        <v>0.98608407600000003</v>
      </c>
      <c r="E2066" s="1">
        <v>61.302258789</v>
      </c>
      <c r="F2066" s="1"/>
      <c r="G2066" s="1"/>
      <c r="H2066" s="1"/>
      <c r="I2066" s="1" t="s">
        <v>2133</v>
      </c>
      <c r="J2066" s="1"/>
      <c r="K2066" s="1" t="s">
        <v>2133</v>
      </c>
    </row>
    <row r="2067" spans="1:11" x14ac:dyDescent="0.3">
      <c r="A2067" s="245">
        <v>442112</v>
      </c>
      <c r="B2067" s="1" t="s">
        <v>1718</v>
      </c>
      <c r="C2067" s="1" t="s">
        <v>1665</v>
      </c>
      <c r="D2067" s="1">
        <v>0.379969049</v>
      </c>
      <c r="E2067" s="1">
        <v>1.184789841</v>
      </c>
      <c r="F2067" s="1">
        <v>7325755</v>
      </c>
      <c r="G2067" s="1">
        <v>1831438.75</v>
      </c>
      <c r="H2067" s="1">
        <v>2534.89</v>
      </c>
      <c r="I2067" s="1">
        <v>722</v>
      </c>
      <c r="J2067" s="1">
        <v>4440.87</v>
      </c>
      <c r="K2067" s="1">
        <v>412</v>
      </c>
    </row>
    <row r="2068" spans="1:11" x14ac:dyDescent="0.3">
      <c r="A2068" s="245">
        <v>442116</v>
      </c>
      <c r="B2068" s="1" t="s">
        <v>1720</v>
      </c>
      <c r="C2068" s="1" t="s">
        <v>1665</v>
      </c>
      <c r="D2068" s="1">
        <v>0.84244791200000002</v>
      </c>
      <c r="E2068" s="1">
        <v>8.8027742480000004</v>
      </c>
      <c r="F2068" s="1"/>
      <c r="G2068" s="1"/>
      <c r="H2068" s="1"/>
      <c r="I2068" s="1" t="s">
        <v>2133</v>
      </c>
      <c r="J2068" s="1"/>
      <c r="K2068" s="1" t="s">
        <v>2133</v>
      </c>
    </row>
    <row r="2069" spans="1:11" x14ac:dyDescent="0.3">
      <c r="A2069" s="245">
        <v>442130</v>
      </c>
      <c r="B2069" s="1" t="s">
        <v>1722</v>
      </c>
      <c r="C2069" s="1" t="s">
        <v>1665</v>
      </c>
      <c r="D2069" s="1">
        <v>0</v>
      </c>
      <c r="E2069" s="1">
        <v>17.260999999999999</v>
      </c>
      <c r="F2069" s="1">
        <v>13448967</v>
      </c>
      <c r="G2069" s="1">
        <v>4707138.45</v>
      </c>
      <c r="H2069" s="1">
        <v>1684.19</v>
      </c>
      <c r="I2069" s="1">
        <v>2794</v>
      </c>
      <c r="J2069" s="1">
        <v>801.69</v>
      </c>
      <c r="K2069" s="1">
        <v>5871</v>
      </c>
    </row>
    <row r="2070" spans="1:11" x14ac:dyDescent="0.3">
      <c r="A2070" s="245">
        <v>442131</v>
      </c>
      <c r="B2070" s="1" t="s">
        <v>1724</v>
      </c>
      <c r="C2070" s="1" t="s">
        <v>1665</v>
      </c>
      <c r="D2070" s="1">
        <v>0.62938877800000004</v>
      </c>
      <c r="E2070" s="1">
        <v>0.87073827500000001</v>
      </c>
      <c r="F2070" s="1">
        <v>6393878</v>
      </c>
      <c r="G2070" s="1">
        <v>1278775.6000000001</v>
      </c>
      <c r="H2070" s="1">
        <v>2070.63</v>
      </c>
      <c r="I2070" s="1">
        <v>617</v>
      </c>
      <c r="J2070" s="1">
        <v>4060.48</v>
      </c>
      <c r="K2070" s="1">
        <v>314</v>
      </c>
    </row>
    <row r="2071" spans="1:11" x14ac:dyDescent="0.3">
      <c r="A2071" s="245">
        <v>442134</v>
      </c>
      <c r="B2071" s="1" t="s">
        <v>1726</v>
      </c>
      <c r="C2071" s="1" t="s">
        <v>1665</v>
      </c>
      <c r="D2071" s="1">
        <v>0.83714169599999999</v>
      </c>
      <c r="E2071" s="1">
        <v>0.753471369</v>
      </c>
      <c r="F2071" s="1"/>
      <c r="G2071" s="1"/>
      <c r="H2071" s="1"/>
      <c r="I2071" s="1" t="s">
        <v>2133</v>
      </c>
      <c r="J2071" s="1"/>
      <c r="K2071" s="1" t="s">
        <v>2133</v>
      </c>
    </row>
    <row r="2072" spans="1:11" x14ac:dyDescent="0.3">
      <c r="A2072" s="245">
        <v>442135</v>
      </c>
      <c r="B2072" s="1" t="s">
        <v>1728</v>
      </c>
      <c r="C2072" s="1" t="s">
        <v>1665</v>
      </c>
      <c r="D2072" s="1">
        <v>0.95794120199999999</v>
      </c>
      <c r="E2072" s="1">
        <v>1.3415925989999999</v>
      </c>
      <c r="F2072" s="1"/>
      <c r="G2072" s="1"/>
      <c r="H2072" s="1"/>
      <c r="I2072" s="1" t="s">
        <v>2133</v>
      </c>
      <c r="J2072" s="1"/>
      <c r="K2072" s="1" t="s">
        <v>2133</v>
      </c>
    </row>
    <row r="2073" spans="1:11" x14ac:dyDescent="0.3">
      <c r="A2073" s="245">
        <v>442141</v>
      </c>
      <c r="B2073" s="1" t="s">
        <v>1664</v>
      </c>
      <c r="C2073" s="1" t="s">
        <v>1665</v>
      </c>
      <c r="D2073" s="1">
        <v>0.96089156600000003</v>
      </c>
      <c r="E2073" s="1">
        <v>1.1137101949999999</v>
      </c>
      <c r="F2073" s="1"/>
      <c r="G2073" s="1"/>
      <c r="H2073" s="1"/>
      <c r="I2073" s="1" t="s">
        <v>2133</v>
      </c>
      <c r="J2073" s="1"/>
      <c r="K2073" s="1" t="s">
        <v>2133</v>
      </c>
    </row>
    <row r="2074" spans="1:11" x14ac:dyDescent="0.3">
      <c r="A2074" s="245">
        <v>442143</v>
      </c>
      <c r="B2074" s="1" t="s">
        <v>1730</v>
      </c>
      <c r="C2074" s="1" t="s">
        <v>1665</v>
      </c>
      <c r="D2074" s="1">
        <v>0.70190243900000004</v>
      </c>
      <c r="E2074" s="1">
        <v>2.7288229880000001</v>
      </c>
      <c r="F2074" s="1">
        <v>8250000</v>
      </c>
      <c r="G2074" s="1">
        <v>1650000</v>
      </c>
      <c r="H2074" s="1">
        <v>2070.63</v>
      </c>
      <c r="I2074" s="1">
        <v>796</v>
      </c>
      <c r="J2074" s="1">
        <v>5766.27</v>
      </c>
      <c r="K2074" s="1">
        <v>286</v>
      </c>
    </row>
    <row r="2075" spans="1:11" x14ac:dyDescent="0.3">
      <c r="A2075" s="245">
        <v>442150</v>
      </c>
      <c r="B2075" s="1" t="s">
        <v>1731</v>
      </c>
      <c r="C2075" s="1" t="s">
        <v>1665</v>
      </c>
      <c r="D2075" s="1">
        <v>0.64121986099999995</v>
      </c>
      <c r="E2075" s="1">
        <v>21.535560409999999</v>
      </c>
      <c r="F2075" s="1">
        <v>483060</v>
      </c>
      <c r="G2075" s="1">
        <v>96612</v>
      </c>
      <c r="H2075" s="1">
        <v>1162.83</v>
      </c>
      <c r="I2075" s="1">
        <v>83</v>
      </c>
      <c r="J2075" s="1">
        <v>886.83</v>
      </c>
      <c r="K2075" s="1">
        <v>108</v>
      </c>
    </row>
    <row r="2076" spans="1:11" x14ac:dyDescent="0.3">
      <c r="A2076" s="245">
        <v>442151</v>
      </c>
      <c r="B2076" s="1" t="s">
        <v>1733</v>
      </c>
      <c r="C2076" s="1" t="s">
        <v>1665</v>
      </c>
      <c r="D2076" s="1">
        <v>0.82299999999999995</v>
      </c>
      <c r="E2076" s="1">
        <v>3.8646809797000001</v>
      </c>
      <c r="F2076" s="1"/>
      <c r="G2076" s="1"/>
      <c r="H2076" s="1"/>
      <c r="I2076" s="1" t="s">
        <v>2133</v>
      </c>
      <c r="J2076" s="1"/>
      <c r="K2076" s="1" t="s">
        <v>2133</v>
      </c>
    </row>
    <row r="2077" spans="1:11" x14ac:dyDescent="0.3">
      <c r="A2077" s="245">
        <v>442159</v>
      </c>
      <c r="B2077" s="1" t="s">
        <v>1735</v>
      </c>
      <c r="C2077" s="1" t="s">
        <v>1665</v>
      </c>
      <c r="D2077" s="1">
        <v>0.58123796800000005</v>
      </c>
      <c r="E2077" s="1">
        <v>0.93963518300000004</v>
      </c>
      <c r="F2077" s="1">
        <v>28779257</v>
      </c>
      <c r="G2077" s="1">
        <v>5755851.4000000013</v>
      </c>
      <c r="H2077" s="1">
        <v>2070.63</v>
      </c>
      <c r="I2077" s="1">
        <v>2779</v>
      </c>
      <c r="J2077" s="1">
        <v>3050.77</v>
      </c>
      <c r="K2077" s="1">
        <v>1886</v>
      </c>
    </row>
    <row r="2078" spans="1:11" x14ac:dyDescent="0.3">
      <c r="A2078" s="245">
        <v>442166</v>
      </c>
      <c r="B2078" s="1" t="s">
        <v>1737</v>
      </c>
      <c r="C2078" s="1" t="s">
        <v>1665</v>
      </c>
      <c r="D2078" s="1">
        <v>0.17404037</v>
      </c>
      <c r="E2078" s="1">
        <v>0.86659663399999998</v>
      </c>
      <c r="F2078" s="1">
        <v>4644888</v>
      </c>
      <c r="G2078" s="1">
        <v>1625710.8</v>
      </c>
      <c r="H2078" s="1">
        <v>2534.89</v>
      </c>
      <c r="I2078" s="1">
        <v>641</v>
      </c>
      <c r="J2078" s="1">
        <v>4070.38</v>
      </c>
      <c r="K2078" s="1">
        <v>399</v>
      </c>
    </row>
    <row r="2079" spans="1:11" x14ac:dyDescent="0.3">
      <c r="A2079" s="245">
        <v>442168</v>
      </c>
      <c r="B2079" s="1" t="s">
        <v>1739</v>
      </c>
      <c r="C2079" s="1" t="s">
        <v>1665</v>
      </c>
      <c r="D2079" s="1">
        <v>0.21527473999999999</v>
      </c>
      <c r="E2079" s="1">
        <v>1.1368376039999999</v>
      </c>
      <c r="F2079" s="1">
        <v>7525298</v>
      </c>
      <c r="G2079" s="1">
        <v>1881324.5</v>
      </c>
      <c r="H2079" s="1">
        <v>2534.89</v>
      </c>
      <c r="I2079" s="1">
        <v>742</v>
      </c>
      <c r="J2079" s="1">
        <v>5471.9</v>
      </c>
      <c r="K2079" s="1">
        <v>343</v>
      </c>
    </row>
    <row r="2080" spans="1:11" x14ac:dyDescent="0.3">
      <c r="A2080" s="245">
        <v>442170</v>
      </c>
      <c r="B2080" s="1" t="s">
        <v>1741</v>
      </c>
      <c r="C2080" s="1" t="s">
        <v>1665</v>
      </c>
      <c r="D2080" s="1">
        <v>0.93852082400000003</v>
      </c>
      <c r="E2080" s="1">
        <v>0.32397405000000001</v>
      </c>
      <c r="F2080" s="1"/>
      <c r="G2080" s="1"/>
      <c r="H2080" s="1"/>
      <c r="I2080" s="1" t="s">
        <v>2133</v>
      </c>
      <c r="J2080" s="1"/>
      <c r="K2080" s="1" t="s">
        <v>2133</v>
      </c>
    </row>
    <row r="2081" spans="1:11" x14ac:dyDescent="0.3">
      <c r="A2081" s="245">
        <v>442262</v>
      </c>
      <c r="B2081" s="1" t="s">
        <v>1743</v>
      </c>
      <c r="C2081" s="1" t="s">
        <v>1665</v>
      </c>
      <c r="D2081" s="1">
        <v>0.107845896</v>
      </c>
      <c r="E2081" s="1">
        <v>6.3295942700000003</v>
      </c>
      <c r="F2081" s="1">
        <v>471953</v>
      </c>
      <c r="G2081" s="1">
        <v>165183.54999999999</v>
      </c>
      <c r="H2081" s="1">
        <v>1475.8</v>
      </c>
      <c r="I2081" s="1">
        <v>111</v>
      </c>
      <c r="J2081" s="1">
        <v>2787.45</v>
      </c>
      <c r="K2081" s="1">
        <v>59</v>
      </c>
    </row>
    <row r="2082" spans="1:11" x14ac:dyDescent="0.3">
      <c r="A2082" s="245">
        <v>450815</v>
      </c>
      <c r="B2082" s="1" t="s">
        <v>1746</v>
      </c>
      <c r="C2082" s="1" t="s">
        <v>1744</v>
      </c>
      <c r="D2082" s="1">
        <v>0</v>
      </c>
      <c r="E2082" s="1">
        <v>1.1203264829999999</v>
      </c>
      <c r="F2082" s="1">
        <v>2917468</v>
      </c>
      <c r="G2082" s="1">
        <v>1021113.8</v>
      </c>
      <c r="H2082" s="1">
        <v>2061.4299999999998</v>
      </c>
      <c r="I2082" s="1">
        <v>495</v>
      </c>
      <c r="J2082" s="1">
        <v>1910.24</v>
      </c>
      <c r="K2082" s="1">
        <v>534</v>
      </c>
    </row>
    <row r="2083" spans="1:11" x14ac:dyDescent="0.3">
      <c r="A2083" s="245">
        <v>452169</v>
      </c>
      <c r="B2083" s="1" t="s">
        <v>1748</v>
      </c>
      <c r="C2083" s="1" t="s">
        <v>1744</v>
      </c>
      <c r="D2083" s="1">
        <v>0</v>
      </c>
      <c r="E2083" s="1">
        <v>0.90513619700000003</v>
      </c>
      <c r="F2083" s="1">
        <v>6333551</v>
      </c>
      <c r="G2083" s="1">
        <v>2216742.85</v>
      </c>
      <c r="H2083" s="1">
        <v>2061.4299999999998</v>
      </c>
      <c r="I2083" s="1">
        <v>1075</v>
      </c>
      <c r="J2083" s="1">
        <v>1363.08</v>
      </c>
      <c r="K2083" s="1">
        <v>1626</v>
      </c>
    </row>
    <row r="2084" spans="1:11" x14ac:dyDescent="0.3">
      <c r="A2084" s="245">
        <v>452171</v>
      </c>
      <c r="B2084" s="1" t="s">
        <v>1749</v>
      </c>
      <c r="C2084" s="1" t="s">
        <v>1744</v>
      </c>
      <c r="D2084" s="1">
        <v>3.51314E-2</v>
      </c>
      <c r="E2084" s="1">
        <v>1.232720359</v>
      </c>
      <c r="F2084" s="1">
        <v>3023923</v>
      </c>
      <c r="G2084" s="1">
        <v>1058373.05</v>
      </c>
      <c r="H2084" s="1">
        <v>2534.89</v>
      </c>
      <c r="I2084" s="1">
        <v>417</v>
      </c>
      <c r="J2084" s="1">
        <v>1437.06</v>
      </c>
      <c r="K2084" s="1">
        <v>736</v>
      </c>
    </row>
    <row r="2085" spans="1:11" x14ac:dyDescent="0.3">
      <c r="A2085" s="245">
        <v>452173</v>
      </c>
      <c r="B2085" s="1" t="s">
        <v>1751</v>
      </c>
      <c r="C2085" s="1" t="s">
        <v>1744</v>
      </c>
      <c r="D2085" s="1">
        <v>0.99978843699999997</v>
      </c>
      <c r="E2085" s="1">
        <v>0.65840301499999998</v>
      </c>
      <c r="F2085" s="1"/>
      <c r="G2085" s="1"/>
      <c r="H2085" s="1"/>
      <c r="I2085" s="1" t="s">
        <v>2133</v>
      </c>
      <c r="J2085" s="1"/>
      <c r="K2085" s="1" t="s">
        <v>2133</v>
      </c>
    </row>
    <row r="2086" spans="1:11" x14ac:dyDescent="0.3">
      <c r="A2086" s="245">
        <v>452174</v>
      </c>
      <c r="B2086" s="1" t="s">
        <v>1752</v>
      </c>
      <c r="C2086" s="1" t="s">
        <v>1744</v>
      </c>
      <c r="D2086" s="1">
        <v>0.27592672400000001</v>
      </c>
      <c r="E2086" s="1">
        <v>4.1946129890000003</v>
      </c>
      <c r="F2086" s="1">
        <v>2426037</v>
      </c>
      <c r="G2086" s="1">
        <v>606509.25</v>
      </c>
      <c r="H2086" s="1">
        <v>1475.8</v>
      </c>
      <c r="I2086" s="1">
        <v>410</v>
      </c>
      <c r="J2086" s="1">
        <v>626.4</v>
      </c>
      <c r="K2086" s="1">
        <v>968</v>
      </c>
    </row>
    <row r="2087" spans="1:11" x14ac:dyDescent="0.3">
      <c r="A2087" s="245">
        <v>452176</v>
      </c>
      <c r="B2087" s="1" t="s">
        <v>1753</v>
      </c>
      <c r="C2087" s="1" t="s">
        <v>1744</v>
      </c>
      <c r="D2087" s="1">
        <v>0.211045344</v>
      </c>
      <c r="E2087" s="1">
        <v>1.8267555369999999</v>
      </c>
      <c r="F2087" s="1">
        <v>14988229</v>
      </c>
      <c r="G2087" s="1">
        <v>3747057.25</v>
      </c>
      <c r="H2087" s="1">
        <v>2534.89</v>
      </c>
      <c r="I2087" s="1">
        <v>1478</v>
      </c>
      <c r="J2087" s="1">
        <v>5063.46</v>
      </c>
      <c r="K2087" s="1">
        <v>740</v>
      </c>
    </row>
    <row r="2088" spans="1:11" x14ac:dyDescent="0.3">
      <c r="A2088" s="245">
        <v>452179</v>
      </c>
      <c r="B2088" s="1" t="s">
        <v>1755</v>
      </c>
      <c r="C2088" s="1" t="s">
        <v>1744</v>
      </c>
      <c r="D2088" s="1">
        <v>0.49622569100000002</v>
      </c>
      <c r="E2088" s="1">
        <v>5.6059289249999997</v>
      </c>
      <c r="F2088" s="1">
        <v>15575471</v>
      </c>
      <c r="G2088" s="1">
        <v>3115094.2</v>
      </c>
      <c r="H2088" s="1">
        <v>1475.8</v>
      </c>
      <c r="I2088" s="1">
        <v>2110</v>
      </c>
      <c r="J2088" s="1">
        <v>1242.45</v>
      </c>
      <c r="K2088" s="1">
        <v>2507</v>
      </c>
    </row>
    <row r="2089" spans="1:11" x14ac:dyDescent="0.3">
      <c r="A2089" s="245">
        <v>452191</v>
      </c>
      <c r="B2089" s="1" t="s">
        <v>1757</v>
      </c>
      <c r="C2089" s="1" t="s">
        <v>1744</v>
      </c>
      <c r="D2089" s="1">
        <v>0.59566118499999998</v>
      </c>
      <c r="E2089" s="1">
        <v>4.1545993560000003</v>
      </c>
      <c r="F2089" s="1">
        <v>6145349</v>
      </c>
      <c r="G2089" s="1">
        <v>1229069.8</v>
      </c>
      <c r="H2089" s="1">
        <v>1320.37</v>
      </c>
      <c r="I2089" s="1">
        <v>930</v>
      </c>
      <c r="J2089" s="1">
        <v>4789.78</v>
      </c>
      <c r="K2089" s="1">
        <v>256</v>
      </c>
    </row>
    <row r="2090" spans="1:11" x14ac:dyDescent="0.3">
      <c r="A2090" s="245">
        <v>452200</v>
      </c>
      <c r="B2090" s="1" t="s">
        <v>1759</v>
      </c>
      <c r="C2090" s="1" t="s">
        <v>1744</v>
      </c>
      <c r="D2090" s="1">
        <v>0.80721491300000003</v>
      </c>
      <c r="E2090" s="1">
        <v>14.973995593</v>
      </c>
      <c r="F2090" s="1"/>
      <c r="G2090" s="1"/>
      <c r="H2090" s="1"/>
      <c r="I2090" s="1" t="s">
        <v>2133</v>
      </c>
      <c r="J2090" s="1"/>
      <c r="K2090" s="1" t="s">
        <v>2133</v>
      </c>
    </row>
    <row r="2091" spans="1:11" x14ac:dyDescent="0.3">
      <c r="A2091" s="245">
        <v>452226</v>
      </c>
      <c r="B2091" s="1" t="s">
        <v>1761</v>
      </c>
      <c r="C2091" s="1" t="s">
        <v>1744</v>
      </c>
      <c r="D2091" s="1">
        <v>0.93961439899999999</v>
      </c>
      <c r="E2091" s="1">
        <v>3.0207754320000002</v>
      </c>
      <c r="F2091" s="1"/>
      <c r="G2091" s="1"/>
      <c r="H2091" s="1"/>
      <c r="I2091" s="1" t="s">
        <v>2133</v>
      </c>
      <c r="J2091" s="1"/>
      <c r="K2091" s="1" t="s">
        <v>2133</v>
      </c>
    </row>
    <row r="2092" spans="1:11" x14ac:dyDescent="0.3">
      <c r="A2092" s="245">
        <v>453334</v>
      </c>
      <c r="B2092" s="1" t="s">
        <v>1763</v>
      </c>
      <c r="C2092" s="1" t="s">
        <v>1744</v>
      </c>
      <c r="D2092" s="1">
        <v>0.35649830700000001</v>
      </c>
      <c r="E2092" s="1">
        <v>2.7671743489999998</v>
      </c>
      <c r="F2092" s="1">
        <v>10150632</v>
      </c>
      <c r="G2092" s="1">
        <v>2537658</v>
      </c>
      <c r="H2092" s="1">
        <v>2534.89</v>
      </c>
      <c r="I2092" s="1">
        <v>1001</v>
      </c>
      <c r="J2092" s="1">
        <v>2076.87</v>
      </c>
      <c r="K2092" s="1">
        <v>1221</v>
      </c>
    </row>
    <row r="2093" spans="1:11" x14ac:dyDescent="0.3">
      <c r="A2093" s="245">
        <v>457991</v>
      </c>
      <c r="B2093" s="1" t="s">
        <v>1765</v>
      </c>
      <c r="C2093" s="1" t="s">
        <v>1744</v>
      </c>
      <c r="D2093" s="1">
        <v>0.341170052</v>
      </c>
      <c r="E2093" s="1">
        <v>32.628714119000001</v>
      </c>
      <c r="F2093" s="1">
        <v>5130522</v>
      </c>
      <c r="G2093" s="1">
        <v>1282630.5</v>
      </c>
      <c r="H2093" s="1">
        <v>1226.9100000000001</v>
      </c>
      <c r="I2093" s="1">
        <v>1045</v>
      </c>
      <c r="J2093" s="1">
        <v>485.43</v>
      </c>
      <c r="K2093" s="1">
        <v>2642</v>
      </c>
    </row>
    <row r="2094" spans="1:11" x14ac:dyDescent="0.3">
      <c r="A2094" s="245">
        <v>462178</v>
      </c>
      <c r="B2094" s="1" t="s">
        <v>1768</v>
      </c>
      <c r="C2094" s="1" t="s">
        <v>1766</v>
      </c>
      <c r="D2094" s="1">
        <v>0.28754671900000001</v>
      </c>
      <c r="E2094" s="1">
        <v>0.62613760100000004</v>
      </c>
      <c r="F2094" s="1">
        <v>650557</v>
      </c>
      <c r="G2094" s="1">
        <v>162639.25</v>
      </c>
      <c r="H2094" s="1">
        <v>2534.89</v>
      </c>
      <c r="I2094" s="1">
        <v>64</v>
      </c>
      <c r="J2094" s="1"/>
      <c r="K2094" s="1" t="s">
        <v>2134</v>
      </c>
    </row>
    <row r="2095" spans="1:11" x14ac:dyDescent="0.3">
      <c r="A2095" s="245">
        <v>462181</v>
      </c>
      <c r="B2095" s="1" t="s">
        <v>1770</v>
      </c>
      <c r="C2095" s="1" t="s">
        <v>1766</v>
      </c>
      <c r="D2095" s="1">
        <v>0.82244579600000001</v>
      </c>
      <c r="E2095" s="1">
        <v>2.367193694</v>
      </c>
      <c r="F2095" s="1"/>
      <c r="G2095" s="1"/>
      <c r="H2095" s="1"/>
      <c r="I2095" s="1" t="s">
        <v>2133</v>
      </c>
      <c r="J2095" s="1"/>
      <c r="K2095" s="1" t="s">
        <v>2133</v>
      </c>
    </row>
    <row r="2096" spans="1:11" x14ac:dyDescent="0.3">
      <c r="A2096" s="245">
        <v>462182</v>
      </c>
      <c r="B2096" s="1" t="s">
        <v>1772</v>
      </c>
      <c r="C2096" s="1" t="s">
        <v>1766</v>
      </c>
      <c r="D2096" s="1">
        <v>0.80325653200000002</v>
      </c>
      <c r="E2096" s="1">
        <v>2.217381488</v>
      </c>
      <c r="F2096" s="1"/>
      <c r="G2096" s="1"/>
      <c r="H2096" s="1"/>
      <c r="I2096" s="1" t="s">
        <v>2133</v>
      </c>
      <c r="J2096" s="1"/>
      <c r="K2096" s="1" t="s">
        <v>2133</v>
      </c>
    </row>
    <row r="2097" spans="1:11" x14ac:dyDescent="0.3">
      <c r="A2097" s="245">
        <v>462184</v>
      </c>
      <c r="B2097" s="1" t="s">
        <v>1773</v>
      </c>
      <c r="C2097" s="1" t="s">
        <v>1766</v>
      </c>
      <c r="D2097" s="1">
        <v>0.33369132400000001</v>
      </c>
      <c r="E2097" s="1">
        <v>6.2876472210000003</v>
      </c>
      <c r="F2097" s="1">
        <v>3506581</v>
      </c>
      <c r="G2097" s="1">
        <v>876645.25</v>
      </c>
      <c r="H2097" s="1">
        <v>1475.8</v>
      </c>
      <c r="I2097" s="1">
        <v>594</v>
      </c>
      <c r="J2097" s="1">
        <v>803.88</v>
      </c>
      <c r="K2097" s="1">
        <v>1090</v>
      </c>
    </row>
    <row r="2098" spans="1:11" x14ac:dyDescent="0.3">
      <c r="A2098" s="245">
        <v>462186</v>
      </c>
      <c r="B2098" s="1" t="s">
        <v>1775</v>
      </c>
      <c r="C2098" s="1" t="s">
        <v>1766</v>
      </c>
      <c r="D2098" s="1">
        <v>0.99973020800000001</v>
      </c>
      <c r="E2098" s="1">
        <v>0.916764684</v>
      </c>
      <c r="F2098" s="1"/>
      <c r="G2098" s="1"/>
      <c r="H2098" s="1"/>
      <c r="I2098" s="1" t="s">
        <v>2133</v>
      </c>
      <c r="J2098" s="1"/>
      <c r="K2098" s="1" t="s">
        <v>2133</v>
      </c>
    </row>
    <row r="2099" spans="1:11" x14ac:dyDescent="0.3">
      <c r="A2099" s="245">
        <v>462188</v>
      </c>
      <c r="B2099" s="1" t="s">
        <v>1777</v>
      </c>
      <c r="C2099" s="1" t="s">
        <v>1766</v>
      </c>
      <c r="D2099" s="1">
        <v>0.37394475999999999</v>
      </c>
      <c r="E2099" s="1">
        <v>1.9753735729999999</v>
      </c>
      <c r="F2099" s="1">
        <v>1550390</v>
      </c>
      <c r="G2099" s="1">
        <v>387597.5</v>
      </c>
      <c r="H2099" s="1">
        <v>2534.89</v>
      </c>
      <c r="I2099" s="1">
        <v>152</v>
      </c>
      <c r="J2099" s="1">
        <v>4160.8500000000004</v>
      </c>
      <c r="K2099" s="1">
        <v>93</v>
      </c>
    </row>
    <row r="2100" spans="1:11" x14ac:dyDescent="0.3">
      <c r="A2100" s="245">
        <v>462190</v>
      </c>
      <c r="B2100" s="1" t="s">
        <v>1778</v>
      </c>
      <c r="C2100" s="1" t="s">
        <v>1766</v>
      </c>
      <c r="D2100" s="1">
        <v>0.58076872800000001</v>
      </c>
      <c r="E2100" s="1">
        <v>1.5336780990000001</v>
      </c>
      <c r="F2100" s="1">
        <v>1115529</v>
      </c>
      <c r="G2100" s="1">
        <v>223105.8</v>
      </c>
      <c r="H2100" s="1">
        <v>2070.63</v>
      </c>
      <c r="I2100" s="1">
        <v>107</v>
      </c>
      <c r="J2100" s="1">
        <v>5013.59</v>
      </c>
      <c r="K2100" s="1">
        <v>44</v>
      </c>
    </row>
    <row r="2101" spans="1:11" x14ac:dyDescent="0.3">
      <c r="A2101" s="245">
        <v>462193</v>
      </c>
      <c r="B2101" s="1" t="s">
        <v>1780</v>
      </c>
      <c r="C2101" s="1" t="s">
        <v>1766</v>
      </c>
      <c r="D2101" s="1">
        <v>0.64258254999999997</v>
      </c>
      <c r="E2101" s="1">
        <v>0.76368357099999995</v>
      </c>
      <c r="F2101" s="1">
        <v>2566284</v>
      </c>
      <c r="G2101" s="1">
        <v>513256.8</v>
      </c>
      <c r="H2101" s="1">
        <v>2070.63</v>
      </c>
      <c r="I2101" s="1">
        <v>247</v>
      </c>
      <c r="J2101" s="1">
        <v>6506.38</v>
      </c>
      <c r="K2101" s="1">
        <v>78</v>
      </c>
    </row>
    <row r="2102" spans="1:11" x14ac:dyDescent="0.3">
      <c r="A2102" s="245">
        <v>462194</v>
      </c>
      <c r="B2102" s="1" t="s">
        <v>1782</v>
      </c>
      <c r="C2102" s="1" t="s">
        <v>1766</v>
      </c>
      <c r="D2102" s="1">
        <v>1</v>
      </c>
      <c r="E2102" s="1">
        <v>2.0195578950000002</v>
      </c>
      <c r="F2102" s="1"/>
      <c r="G2102" s="1"/>
      <c r="H2102" s="1"/>
      <c r="I2102" s="1" t="s">
        <v>2133</v>
      </c>
      <c r="J2102" s="1"/>
      <c r="K2102" s="1" t="s">
        <v>2133</v>
      </c>
    </row>
    <row r="2103" spans="1:11" x14ac:dyDescent="0.3">
      <c r="A2103" s="245">
        <v>462195</v>
      </c>
      <c r="B2103" s="1" t="s">
        <v>1783</v>
      </c>
      <c r="C2103" s="1" t="s">
        <v>1766</v>
      </c>
      <c r="D2103" s="1">
        <v>0.54886265999999995</v>
      </c>
      <c r="E2103" s="1">
        <v>2.019813203</v>
      </c>
      <c r="F2103" s="1">
        <v>1127876</v>
      </c>
      <c r="G2103" s="1">
        <v>225575.2</v>
      </c>
      <c r="H2103" s="1">
        <v>2070.63</v>
      </c>
      <c r="I2103" s="1">
        <v>108</v>
      </c>
      <c r="J2103" s="1">
        <v>2996.79</v>
      </c>
      <c r="K2103" s="1">
        <v>75</v>
      </c>
    </row>
    <row r="2104" spans="1:11" x14ac:dyDescent="0.3">
      <c r="A2104" s="245">
        <v>462196</v>
      </c>
      <c r="B2104" s="1" t="s">
        <v>1785</v>
      </c>
      <c r="C2104" s="1" t="s">
        <v>1766</v>
      </c>
      <c r="D2104" s="1">
        <v>1</v>
      </c>
      <c r="E2104" s="1">
        <v>1.1001438729999999</v>
      </c>
      <c r="F2104" s="1"/>
      <c r="G2104" s="1"/>
      <c r="H2104" s="1"/>
      <c r="I2104" s="1" t="s">
        <v>2133</v>
      </c>
      <c r="J2104" s="1"/>
      <c r="K2104" s="1" t="s">
        <v>2133</v>
      </c>
    </row>
    <row r="2105" spans="1:11" x14ac:dyDescent="0.3">
      <c r="A2105" s="245">
        <v>462197</v>
      </c>
      <c r="B2105" s="1" t="s">
        <v>1787</v>
      </c>
      <c r="C2105" s="1" t="s">
        <v>1766</v>
      </c>
      <c r="D2105" s="1">
        <v>0.76703565699999998</v>
      </c>
      <c r="E2105" s="1">
        <v>2.436493901</v>
      </c>
      <c r="F2105" s="1">
        <v>4087725</v>
      </c>
      <c r="G2105" s="1">
        <v>817545</v>
      </c>
      <c r="H2105" s="1">
        <v>2070.63</v>
      </c>
      <c r="I2105" s="1">
        <v>394</v>
      </c>
      <c r="J2105" s="1">
        <v>2171.1999999999998</v>
      </c>
      <c r="K2105" s="1">
        <v>376</v>
      </c>
    </row>
    <row r="2106" spans="1:11" x14ac:dyDescent="0.3">
      <c r="A2106" s="245">
        <v>462198</v>
      </c>
      <c r="B2106" s="1" t="s">
        <v>1789</v>
      </c>
      <c r="C2106" s="1" t="s">
        <v>1766</v>
      </c>
      <c r="D2106" s="1">
        <v>0.45854299300000001</v>
      </c>
      <c r="E2106" s="1">
        <v>4.921608794</v>
      </c>
      <c r="F2106" s="1">
        <v>776207</v>
      </c>
      <c r="G2106" s="1">
        <v>155241.4</v>
      </c>
      <c r="H2106" s="1">
        <v>1475.8</v>
      </c>
      <c r="I2106" s="1">
        <v>105</v>
      </c>
      <c r="J2106" s="1">
        <v>2279.9299999999998</v>
      </c>
      <c r="K2106" s="1">
        <v>68</v>
      </c>
    </row>
    <row r="2107" spans="1:11" x14ac:dyDescent="0.3">
      <c r="A2107" s="245">
        <v>462199</v>
      </c>
      <c r="B2107" s="1" t="s">
        <v>1791</v>
      </c>
      <c r="C2107" s="1" t="s">
        <v>1766</v>
      </c>
      <c r="D2107" s="1">
        <v>0.979699035</v>
      </c>
      <c r="E2107" s="1">
        <v>0.70899616300000001</v>
      </c>
      <c r="F2107" s="1"/>
      <c r="G2107" s="1"/>
      <c r="H2107" s="1"/>
      <c r="I2107" s="1" t="s">
        <v>2133</v>
      </c>
      <c r="J2107" s="1"/>
      <c r="K2107" s="1" t="s">
        <v>2133</v>
      </c>
    </row>
    <row r="2108" spans="1:11" x14ac:dyDescent="0.3">
      <c r="A2108" s="245">
        <v>462201</v>
      </c>
      <c r="B2108" s="1" t="s">
        <v>1793</v>
      </c>
      <c r="C2108" s="1" t="s">
        <v>1766</v>
      </c>
      <c r="D2108" s="1">
        <v>0</v>
      </c>
      <c r="E2108" s="1">
        <v>1.5084332579999999</v>
      </c>
      <c r="F2108" s="1">
        <v>180388</v>
      </c>
      <c r="G2108" s="1">
        <v>63135.8</v>
      </c>
      <c r="H2108" s="1">
        <v>2061.4299999999998</v>
      </c>
      <c r="I2108" s="1">
        <v>30</v>
      </c>
      <c r="J2108" s="1">
        <v>1657.69</v>
      </c>
      <c r="K2108" s="1">
        <v>38</v>
      </c>
    </row>
    <row r="2109" spans="1:11" x14ac:dyDescent="0.3">
      <c r="A2109" s="245">
        <v>462202</v>
      </c>
      <c r="B2109" s="1" t="s">
        <v>1795</v>
      </c>
      <c r="C2109" s="1" t="s">
        <v>1766</v>
      </c>
      <c r="D2109" s="1">
        <v>0</v>
      </c>
      <c r="E2109" s="1">
        <v>1.255248565</v>
      </c>
      <c r="F2109" s="1">
        <v>831635</v>
      </c>
      <c r="G2109" s="1">
        <v>291072.25</v>
      </c>
      <c r="H2109" s="1">
        <v>2061.4299999999998</v>
      </c>
      <c r="I2109" s="1">
        <v>141</v>
      </c>
      <c r="J2109" s="1">
        <v>2445.9699999999998</v>
      </c>
      <c r="K2109" s="1">
        <v>119</v>
      </c>
    </row>
    <row r="2110" spans="1:11" x14ac:dyDescent="0.3">
      <c r="A2110" s="245">
        <v>462203</v>
      </c>
      <c r="B2110" s="1" t="s">
        <v>1796</v>
      </c>
      <c r="C2110" s="1" t="s">
        <v>1766</v>
      </c>
      <c r="D2110" s="1">
        <v>0.92832489100000004</v>
      </c>
      <c r="E2110" s="1">
        <v>1.5790473739999999</v>
      </c>
      <c r="F2110" s="1"/>
      <c r="G2110" s="1"/>
      <c r="H2110" s="1"/>
      <c r="I2110" s="1" t="s">
        <v>2133</v>
      </c>
      <c r="J2110" s="1"/>
      <c r="K2110" s="1" t="s">
        <v>2133</v>
      </c>
    </row>
    <row r="2111" spans="1:11" x14ac:dyDescent="0.3">
      <c r="A2111" s="245">
        <v>462206</v>
      </c>
      <c r="B2111" s="1" t="s">
        <v>1798</v>
      </c>
      <c r="C2111" s="1" t="s">
        <v>1766</v>
      </c>
      <c r="D2111" s="1">
        <v>0.99980309999999994</v>
      </c>
      <c r="E2111" s="1">
        <v>0.42564823000000002</v>
      </c>
      <c r="F2111" s="1"/>
      <c r="G2111" s="1"/>
      <c r="H2111" s="1"/>
      <c r="I2111" s="1" t="s">
        <v>2133</v>
      </c>
      <c r="J2111" s="1"/>
      <c r="K2111" s="1" t="s">
        <v>2133</v>
      </c>
    </row>
    <row r="2112" spans="1:11" x14ac:dyDescent="0.3">
      <c r="A2112" s="245">
        <v>462207</v>
      </c>
      <c r="B2112" s="1" t="s">
        <v>1799</v>
      </c>
      <c r="C2112" s="1" t="s">
        <v>1766</v>
      </c>
      <c r="D2112" s="1">
        <v>0.58276207300000005</v>
      </c>
      <c r="E2112" s="1">
        <v>8.8827547249999999</v>
      </c>
      <c r="F2112" s="1">
        <v>1101656</v>
      </c>
      <c r="G2112" s="1">
        <v>220331.2</v>
      </c>
      <c r="H2112" s="1">
        <v>1320.37</v>
      </c>
      <c r="I2112" s="1">
        <v>166</v>
      </c>
      <c r="J2112" s="1">
        <v>3825.89</v>
      </c>
      <c r="K2112" s="1">
        <v>57</v>
      </c>
    </row>
    <row r="2113" spans="1:11" x14ac:dyDescent="0.3">
      <c r="A2113" s="245">
        <v>462209</v>
      </c>
      <c r="B2113" s="1" t="s">
        <v>1801</v>
      </c>
      <c r="C2113" s="1" t="s">
        <v>1766</v>
      </c>
      <c r="D2113" s="1">
        <v>0.87057145499999999</v>
      </c>
      <c r="E2113" s="1">
        <v>0.87126066199999996</v>
      </c>
      <c r="F2113" s="1"/>
      <c r="G2113" s="1"/>
      <c r="H2113" s="1"/>
      <c r="I2113" s="1" t="s">
        <v>2133</v>
      </c>
      <c r="J2113" s="1"/>
      <c r="K2113" s="1" t="s">
        <v>2133</v>
      </c>
    </row>
    <row r="2114" spans="1:11" x14ac:dyDescent="0.3">
      <c r="A2114" s="245">
        <v>462210</v>
      </c>
      <c r="B2114" s="1" t="s">
        <v>1803</v>
      </c>
      <c r="C2114" s="1" t="s">
        <v>1766</v>
      </c>
      <c r="D2114" s="1">
        <v>0.99919361200000001</v>
      </c>
      <c r="E2114" s="1">
        <v>0.55990628799999997</v>
      </c>
      <c r="F2114" s="1"/>
      <c r="G2114" s="1"/>
      <c r="H2114" s="1"/>
      <c r="I2114" s="1" t="s">
        <v>2133</v>
      </c>
      <c r="J2114" s="1"/>
      <c r="K2114" s="1" t="s">
        <v>2133</v>
      </c>
    </row>
    <row r="2115" spans="1:11" x14ac:dyDescent="0.3">
      <c r="A2115" s="245">
        <v>472213</v>
      </c>
      <c r="B2115" s="1" t="s">
        <v>1806</v>
      </c>
      <c r="C2115" s="1" t="s">
        <v>1804</v>
      </c>
      <c r="D2115" s="1">
        <v>0.80986752699999998</v>
      </c>
      <c r="E2115" s="1">
        <v>1.2935507079999999</v>
      </c>
      <c r="F2115" s="1"/>
      <c r="G2115" s="1"/>
      <c r="H2115" s="1"/>
      <c r="I2115" s="1" t="s">
        <v>2133</v>
      </c>
      <c r="J2115" s="1"/>
      <c r="K2115" s="1" t="s">
        <v>2133</v>
      </c>
    </row>
    <row r="2116" spans="1:11" x14ac:dyDescent="0.3">
      <c r="A2116" s="245">
        <v>472215</v>
      </c>
      <c r="B2116" s="1" t="s">
        <v>1808</v>
      </c>
      <c r="C2116" s="1" t="s">
        <v>1804</v>
      </c>
      <c r="D2116" s="1">
        <v>0.86457894599999996</v>
      </c>
      <c r="E2116" s="1">
        <v>1.7075430490000001</v>
      </c>
      <c r="F2116" s="1"/>
      <c r="G2116" s="1"/>
      <c r="H2116" s="1"/>
      <c r="I2116" s="1" t="s">
        <v>2133</v>
      </c>
      <c r="J2116" s="1"/>
      <c r="K2116" s="1" t="s">
        <v>2133</v>
      </c>
    </row>
    <row r="2117" spans="1:11" x14ac:dyDescent="0.3">
      <c r="A2117" s="245">
        <v>472218</v>
      </c>
      <c r="B2117" s="1" t="s">
        <v>1810</v>
      </c>
      <c r="C2117" s="1" t="s">
        <v>1804</v>
      </c>
      <c r="D2117" s="1">
        <v>0.994146839</v>
      </c>
      <c r="E2117" s="1">
        <v>1.794489507</v>
      </c>
      <c r="F2117" s="1"/>
      <c r="G2117" s="1"/>
      <c r="H2117" s="1"/>
      <c r="I2117" s="1" t="s">
        <v>2133</v>
      </c>
      <c r="J2117" s="1"/>
      <c r="K2117" s="1" t="s">
        <v>2133</v>
      </c>
    </row>
    <row r="2118" spans="1:11" x14ac:dyDescent="0.3">
      <c r="A2118" s="245">
        <v>472220</v>
      </c>
      <c r="B2118" s="1" t="s">
        <v>1812</v>
      </c>
      <c r="C2118" s="1" t="s">
        <v>1804</v>
      </c>
      <c r="D2118" s="1">
        <v>0.99254230099999996</v>
      </c>
      <c r="E2118" s="1">
        <v>3.4639771270000002</v>
      </c>
      <c r="F2118" s="1"/>
      <c r="G2118" s="1"/>
      <c r="H2118" s="1"/>
      <c r="I2118" s="1" t="s">
        <v>2133</v>
      </c>
      <c r="J2118" s="1"/>
      <c r="K2118" s="1" t="s">
        <v>2133</v>
      </c>
    </row>
    <row r="2119" spans="1:11" x14ac:dyDescent="0.3">
      <c r="A2119" s="245">
        <v>472221</v>
      </c>
      <c r="B2119" s="1" t="s">
        <v>640</v>
      </c>
      <c r="C2119" s="1" t="s">
        <v>1804</v>
      </c>
      <c r="D2119" s="1">
        <v>0.94274389000000003</v>
      </c>
      <c r="E2119" s="1">
        <v>64.420507997000001</v>
      </c>
      <c r="F2119" s="1"/>
      <c r="G2119" s="1"/>
      <c r="H2119" s="1"/>
      <c r="I2119" s="1" t="s">
        <v>2133</v>
      </c>
      <c r="J2119" s="1"/>
      <c r="K2119" s="1" t="s">
        <v>2133</v>
      </c>
    </row>
    <row r="2120" spans="1:11" x14ac:dyDescent="0.3">
      <c r="A2120" s="245">
        <v>472226</v>
      </c>
      <c r="B2120" s="1" t="s">
        <v>1814</v>
      </c>
      <c r="C2120" s="1" t="s">
        <v>1804</v>
      </c>
      <c r="D2120" s="1">
        <v>0.945591917</v>
      </c>
      <c r="E2120" s="1">
        <v>1.1727858120000001</v>
      </c>
      <c r="F2120" s="1"/>
      <c r="G2120" s="1"/>
      <c r="H2120" s="1"/>
      <c r="I2120" s="1" t="s">
        <v>2133</v>
      </c>
      <c r="J2120" s="1"/>
      <c r="K2120" s="1" t="s">
        <v>2133</v>
      </c>
    </row>
    <row r="2121" spans="1:11" x14ac:dyDescent="0.3">
      <c r="A2121" s="245">
        <v>472227</v>
      </c>
      <c r="B2121" s="1" t="s">
        <v>1816</v>
      </c>
      <c r="C2121" s="1" t="s">
        <v>1804</v>
      </c>
      <c r="D2121" s="1">
        <v>0.93593009999999999</v>
      </c>
      <c r="E2121" s="1">
        <v>0.57804457499999995</v>
      </c>
      <c r="F2121" s="1"/>
      <c r="G2121" s="1"/>
      <c r="H2121" s="1"/>
      <c r="I2121" s="1" t="s">
        <v>2133</v>
      </c>
      <c r="J2121" s="1"/>
      <c r="K2121" s="1" t="s">
        <v>2133</v>
      </c>
    </row>
    <row r="2122" spans="1:11" x14ac:dyDescent="0.3">
      <c r="A2122" s="245">
        <v>472230</v>
      </c>
      <c r="B2122" s="1" t="s">
        <v>1817</v>
      </c>
      <c r="C2122" s="1" t="s">
        <v>1804</v>
      </c>
      <c r="D2122" s="1">
        <v>0.70032949600000005</v>
      </c>
      <c r="E2122" s="1">
        <v>6.2828884450000002</v>
      </c>
      <c r="F2122" s="1">
        <v>665865</v>
      </c>
      <c r="G2122" s="1">
        <v>133173</v>
      </c>
      <c r="H2122" s="1">
        <v>1320.37</v>
      </c>
      <c r="I2122" s="1">
        <v>100</v>
      </c>
      <c r="J2122" s="1">
        <v>1756.73</v>
      </c>
      <c r="K2122" s="1">
        <v>75</v>
      </c>
    </row>
    <row r="2123" spans="1:11" x14ac:dyDescent="0.3">
      <c r="A2123" s="245">
        <v>472231</v>
      </c>
      <c r="B2123" s="1" t="s">
        <v>1819</v>
      </c>
      <c r="C2123" s="1" t="s">
        <v>1804</v>
      </c>
      <c r="D2123" s="1">
        <v>0.59534746199999999</v>
      </c>
      <c r="E2123" s="1">
        <v>5.0108498609999996</v>
      </c>
      <c r="F2123" s="1">
        <v>6114741</v>
      </c>
      <c r="G2123" s="1">
        <v>1222948.2</v>
      </c>
      <c r="H2123" s="1">
        <v>1320.37</v>
      </c>
      <c r="I2123" s="1">
        <v>926</v>
      </c>
      <c r="J2123" s="1">
        <v>2182.15</v>
      </c>
      <c r="K2123" s="1">
        <v>560</v>
      </c>
    </row>
    <row r="2124" spans="1:11" x14ac:dyDescent="0.3">
      <c r="A2124" s="245">
        <v>472232</v>
      </c>
      <c r="B2124" s="1" t="s">
        <v>1820</v>
      </c>
      <c r="C2124" s="1" t="s">
        <v>1804</v>
      </c>
      <c r="D2124" s="1">
        <v>0.75652682800000004</v>
      </c>
      <c r="E2124" s="1">
        <v>1.791568788</v>
      </c>
      <c r="F2124" s="1">
        <v>3514311</v>
      </c>
      <c r="G2124" s="1">
        <v>702862.2</v>
      </c>
      <c r="H2124" s="1">
        <v>2070.63</v>
      </c>
      <c r="I2124" s="1">
        <v>339</v>
      </c>
      <c r="J2124" s="1">
        <v>2393.9699999999998</v>
      </c>
      <c r="K2124" s="1">
        <v>293</v>
      </c>
    </row>
    <row r="2125" spans="1:11" x14ac:dyDescent="0.3">
      <c r="A2125" s="245">
        <v>472233</v>
      </c>
      <c r="B2125" s="1" t="s">
        <v>1822</v>
      </c>
      <c r="C2125" s="1" t="s">
        <v>1804</v>
      </c>
      <c r="D2125" s="1">
        <v>0.47369881600000002</v>
      </c>
      <c r="E2125" s="1">
        <v>0.53283736100000001</v>
      </c>
      <c r="F2125" s="1">
        <v>2175485</v>
      </c>
      <c r="G2125" s="1">
        <v>435097</v>
      </c>
      <c r="H2125" s="1">
        <v>2534.89</v>
      </c>
      <c r="I2125" s="1">
        <v>171</v>
      </c>
      <c r="J2125" s="1">
        <v>2923.3</v>
      </c>
      <c r="K2125" s="1">
        <v>148</v>
      </c>
    </row>
    <row r="2126" spans="1:11" x14ac:dyDescent="0.3">
      <c r="A2126" s="245">
        <v>472295</v>
      </c>
      <c r="B2126" s="1" t="s">
        <v>1824</v>
      </c>
      <c r="C2126" s="1" t="s">
        <v>1804</v>
      </c>
      <c r="D2126" s="1">
        <v>0.88462963100000003</v>
      </c>
      <c r="E2126" s="1">
        <v>2.8433679889999999</v>
      </c>
      <c r="F2126" s="1"/>
      <c r="G2126" s="1"/>
      <c r="H2126" s="1"/>
      <c r="I2126" s="1" t="s">
        <v>2133</v>
      </c>
      <c r="J2126" s="1"/>
      <c r="K2126" s="1" t="s">
        <v>2133</v>
      </c>
    </row>
    <row r="2127" spans="1:11" x14ac:dyDescent="0.3">
      <c r="A2127" s="245">
        <v>472423</v>
      </c>
      <c r="B2127" s="1" t="s">
        <v>1826</v>
      </c>
      <c r="C2127" s="1" t="s">
        <v>1804</v>
      </c>
      <c r="D2127" s="1">
        <v>6.15823E-2</v>
      </c>
      <c r="E2127" s="1">
        <v>3.6959587109999998</v>
      </c>
      <c r="F2127" s="1">
        <v>828708</v>
      </c>
      <c r="G2127" s="1">
        <v>290047.8</v>
      </c>
      <c r="H2127" s="1">
        <v>2534.89</v>
      </c>
      <c r="I2127" s="1">
        <v>114</v>
      </c>
      <c r="J2127" s="1">
        <v>2356.62</v>
      </c>
      <c r="K2127" s="1">
        <v>123</v>
      </c>
    </row>
    <row r="2128" spans="1:11" x14ac:dyDescent="0.3">
      <c r="A2128" s="247">
        <v>472222</v>
      </c>
      <c r="B2128" s="1" t="s">
        <v>2085</v>
      </c>
      <c r="C2128" s="1" t="s">
        <v>1804</v>
      </c>
      <c r="D2128" s="1">
        <v>0.64521833299999998</v>
      </c>
      <c r="E2128" s="1">
        <v>6.3193072920000004</v>
      </c>
      <c r="F2128" s="1">
        <v>4327231</v>
      </c>
      <c r="G2128" s="1">
        <v>865446.2</v>
      </c>
      <c r="H2128" s="1">
        <v>1320.37</v>
      </c>
      <c r="I2128" s="1">
        <v>655</v>
      </c>
      <c r="J2128" s="1">
        <v>1278</v>
      </c>
      <c r="K2128" s="1">
        <v>677</v>
      </c>
    </row>
    <row r="2129" spans="1:11" x14ac:dyDescent="0.3">
      <c r="A2129" s="248">
        <v>482235</v>
      </c>
      <c r="B2129" s="1" t="s">
        <v>1830</v>
      </c>
      <c r="C2129" s="1" t="s">
        <v>1829</v>
      </c>
      <c r="D2129" s="1">
        <v>0.81072860599999996</v>
      </c>
      <c r="E2129" s="1">
        <v>2.3476431149999999</v>
      </c>
      <c r="F2129" s="1"/>
      <c r="G2129" s="1"/>
      <c r="H2129" s="1"/>
      <c r="I2129" s="1" t="s">
        <v>2133</v>
      </c>
      <c r="J2129" s="1"/>
      <c r="K2129" s="1" t="s">
        <v>2133</v>
      </c>
    </row>
    <row r="2130" spans="1:11" x14ac:dyDescent="0.3">
      <c r="A2130" s="245">
        <v>482241</v>
      </c>
      <c r="B2130" s="1" t="s">
        <v>1832</v>
      </c>
      <c r="C2130" s="1" t="s">
        <v>1829</v>
      </c>
      <c r="D2130" s="1">
        <v>0.78759178900000004</v>
      </c>
      <c r="E2130" s="1">
        <v>1.776069645</v>
      </c>
      <c r="F2130" s="1">
        <v>1348169</v>
      </c>
      <c r="G2130" s="1">
        <v>269633.8</v>
      </c>
      <c r="H2130" s="1">
        <v>2070.63</v>
      </c>
      <c r="I2130" s="1">
        <v>130</v>
      </c>
      <c r="J2130" s="1">
        <v>6999.13</v>
      </c>
      <c r="K2130" s="1">
        <v>38</v>
      </c>
    </row>
    <row r="2131" spans="1:11" x14ac:dyDescent="0.3">
      <c r="A2131" s="245">
        <v>482242</v>
      </c>
      <c r="B2131" s="1" t="s">
        <v>1834</v>
      </c>
      <c r="C2131" s="1" t="s">
        <v>1829</v>
      </c>
      <c r="D2131" s="1">
        <v>0.99394793999999997</v>
      </c>
      <c r="E2131" s="1">
        <v>2.7780378579999998</v>
      </c>
      <c r="F2131" s="1"/>
      <c r="G2131" s="1"/>
      <c r="H2131" s="1"/>
      <c r="I2131" s="1" t="s">
        <v>2133</v>
      </c>
      <c r="J2131" s="1"/>
      <c r="K2131" s="1" t="s">
        <v>2133</v>
      </c>
    </row>
    <row r="2132" spans="1:11" x14ac:dyDescent="0.3">
      <c r="A2132" s="245">
        <v>482244</v>
      </c>
      <c r="B2132" s="1" t="s">
        <v>1836</v>
      </c>
      <c r="C2132" s="1" t="s">
        <v>1829</v>
      </c>
      <c r="D2132" s="1">
        <v>0.80544526400000005</v>
      </c>
      <c r="E2132" s="1">
        <v>2.6590397920000002</v>
      </c>
      <c r="F2132" s="1"/>
      <c r="G2132" s="1"/>
      <c r="H2132" s="1"/>
      <c r="I2132" s="1" t="s">
        <v>2133</v>
      </c>
      <c r="J2132" s="1"/>
      <c r="K2132" s="1" t="s">
        <v>2133</v>
      </c>
    </row>
    <row r="2133" spans="1:11" x14ac:dyDescent="0.3">
      <c r="A2133" s="245">
        <v>482246</v>
      </c>
      <c r="B2133" s="1" t="s">
        <v>1838</v>
      </c>
      <c r="C2133" s="1" t="s">
        <v>1829</v>
      </c>
      <c r="D2133" s="1">
        <v>0.33288352900000001</v>
      </c>
      <c r="E2133" s="1">
        <v>0.42225680199999999</v>
      </c>
      <c r="F2133" s="1">
        <v>17782750</v>
      </c>
      <c r="G2133" s="1">
        <v>4445687.5</v>
      </c>
      <c r="H2133" s="1">
        <v>2534.89</v>
      </c>
      <c r="I2133" s="1">
        <v>1753</v>
      </c>
      <c r="J2133" s="1">
        <v>4249.74</v>
      </c>
      <c r="K2133" s="1">
        <v>1046</v>
      </c>
    </row>
    <row r="2134" spans="1:11" x14ac:dyDescent="0.3">
      <c r="A2134" s="245">
        <v>482247</v>
      </c>
      <c r="B2134" s="1" t="s">
        <v>1839</v>
      </c>
      <c r="C2134" s="1" t="s">
        <v>1829</v>
      </c>
      <c r="D2134" s="1">
        <v>0.79582612799999997</v>
      </c>
      <c r="E2134" s="1">
        <v>1.1442980679999999</v>
      </c>
      <c r="F2134" s="1">
        <v>20009459</v>
      </c>
      <c r="G2134" s="1">
        <v>4001891.8</v>
      </c>
      <c r="H2134" s="1">
        <v>2070.63</v>
      </c>
      <c r="I2134" s="1">
        <v>1932</v>
      </c>
      <c r="J2134" s="1">
        <v>1794.92</v>
      </c>
      <c r="K2134" s="1">
        <v>2229</v>
      </c>
    </row>
    <row r="2135" spans="1:11" x14ac:dyDescent="0.3">
      <c r="A2135" s="245">
        <v>482248</v>
      </c>
      <c r="B2135" s="1" t="s">
        <v>1841</v>
      </c>
      <c r="C2135" s="1" t="s">
        <v>1829</v>
      </c>
      <c r="D2135" s="1">
        <v>0.89413770299999995</v>
      </c>
      <c r="E2135" s="1">
        <v>0.42405469899999998</v>
      </c>
      <c r="F2135" s="1"/>
      <c r="G2135" s="1"/>
      <c r="H2135" s="1"/>
      <c r="I2135" s="1" t="s">
        <v>2133</v>
      </c>
      <c r="J2135" s="1"/>
      <c r="K2135" s="1" t="s">
        <v>2133</v>
      </c>
    </row>
    <row r="2136" spans="1:11" x14ac:dyDescent="0.3">
      <c r="A2136" s="245">
        <v>482250</v>
      </c>
      <c r="B2136" s="1" t="s">
        <v>1842</v>
      </c>
      <c r="C2136" s="1" t="s">
        <v>1829</v>
      </c>
      <c r="D2136" s="1">
        <v>0.88561886499999998</v>
      </c>
      <c r="E2136" s="1">
        <v>2.223533126</v>
      </c>
      <c r="F2136" s="1"/>
      <c r="G2136" s="1"/>
      <c r="H2136" s="1"/>
      <c r="I2136" s="1" t="s">
        <v>2133</v>
      </c>
      <c r="J2136" s="1"/>
      <c r="K2136" s="1" t="s">
        <v>2133</v>
      </c>
    </row>
    <row r="2137" spans="1:11" x14ac:dyDescent="0.3">
      <c r="A2137" s="245">
        <v>482251</v>
      </c>
      <c r="B2137" s="1" t="s">
        <v>1844</v>
      </c>
      <c r="C2137" s="1" t="s">
        <v>1829</v>
      </c>
      <c r="D2137" s="1">
        <v>0.44959649299999999</v>
      </c>
      <c r="E2137" s="1">
        <v>0.34578690499999998</v>
      </c>
      <c r="F2137" s="1">
        <v>5727253</v>
      </c>
      <c r="G2137" s="1">
        <v>1145450.6000000001</v>
      </c>
      <c r="H2137" s="1">
        <v>2534.89</v>
      </c>
      <c r="I2137" s="1">
        <v>451</v>
      </c>
      <c r="J2137" s="1">
        <v>5971.69</v>
      </c>
      <c r="K2137" s="1">
        <v>191</v>
      </c>
    </row>
    <row r="2138" spans="1:11" x14ac:dyDescent="0.3">
      <c r="A2138" s="245">
        <v>482252</v>
      </c>
      <c r="B2138" s="1" t="s">
        <v>1846</v>
      </c>
      <c r="C2138" s="1" t="s">
        <v>1829</v>
      </c>
      <c r="D2138" s="1">
        <v>0</v>
      </c>
      <c r="E2138" s="1">
        <v>22.922058995</v>
      </c>
      <c r="F2138" s="1">
        <v>1648394</v>
      </c>
      <c r="G2138" s="1">
        <v>576937.9</v>
      </c>
      <c r="H2138" s="1">
        <v>1684.19</v>
      </c>
      <c r="I2138" s="1">
        <v>342</v>
      </c>
      <c r="J2138" s="1">
        <v>1109.75</v>
      </c>
      <c r="K2138" s="1">
        <v>519</v>
      </c>
    </row>
    <row r="2139" spans="1:11" x14ac:dyDescent="0.3">
      <c r="A2139" s="245">
        <v>482254</v>
      </c>
      <c r="B2139" s="1" t="s">
        <v>1848</v>
      </c>
      <c r="C2139" s="1" t="s">
        <v>1829</v>
      </c>
      <c r="D2139" s="1">
        <v>0.62847540199999996</v>
      </c>
      <c r="E2139" s="1">
        <v>0.56122079700000005</v>
      </c>
      <c r="F2139" s="1">
        <v>5712994</v>
      </c>
      <c r="G2139" s="1">
        <v>1142598.8</v>
      </c>
      <c r="H2139" s="1">
        <v>2070.63</v>
      </c>
      <c r="I2139" s="1">
        <v>551</v>
      </c>
      <c r="J2139" s="1">
        <v>5143.6099999999997</v>
      </c>
      <c r="K2139" s="1">
        <v>222</v>
      </c>
    </row>
    <row r="2140" spans="1:11" x14ac:dyDescent="0.3">
      <c r="A2140" s="245">
        <v>482255</v>
      </c>
      <c r="B2140" s="1" t="s">
        <v>1850</v>
      </c>
      <c r="C2140" s="1" t="s">
        <v>1829</v>
      </c>
      <c r="D2140" s="1">
        <v>0.92173152899999999</v>
      </c>
      <c r="E2140" s="1">
        <v>1.617480563</v>
      </c>
      <c r="F2140" s="1"/>
      <c r="G2140" s="1"/>
      <c r="H2140" s="1"/>
      <c r="I2140" s="1" t="s">
        <v>2133</v>
      </c>
      <c r="J2140" s="1"/>
      <c r="K2140" s="1" t="s">
        <v>2133</v>
      </c>
    </row>
    <row r="2141" spans="1:11" x14ac:dyDescent="0.3">
      <c r="A2141" s="245">
        <v>482257</v>
      </c>
      <c r="B2141" s="1" t="s">
        <v>1852</v>
      </c>
      <c r="C2141" s="1" t="s">
        <v>1829</v>
      </c>
      <c r="D2141" s="1">
        <v>0.88992776799999995</v>
      </c>
      <c r="E2141" s="1">
        <v>0.54552230099999999</v>
      </c>
      <c r="F2141" s="1"/>
      <c r="G2141" s="1"/>
      <c r="H2141" s="1"/>
      <c r="I2141" s="1" t="s">
        <v>2133</v>
      </c>
      <c r="J2141" s="1"/>
      <c r="K2141" s="1" t="s">
        <v>2133</v>
      </c>
    </row>
    <row r="2142" spans="1:11" x14ac:dyDescent="0.3">
      <c r="A2142" s="245">
        <v>483308</v>
      </c>
      <c r="B2142" s="1" t="s">
        <v>1853</v>
      </c>
      <c r="C2142" s="1" t="s">
        <v>1829</v>
      </c>
      <c r="D2142" s="1">
        <v>0.84460696000000002</v>
      </c>
      <c r="E2142" s="1">
        <v>4.3753964290000003</v>
      </c>
      <c r="F2142" s="1"/>
      <c r="G2142" s="1"/>
      <c r="H2142" s="1"/>
      <c r="I2142" s="1" t="s">
        <v>2133</v>
      </c>
      <c r="J2142" s="1"/>
      <c r="K2142" s="1" t="s">
        <v>2133</v>
      </c>
    </row>
    <row r="2143" spans="1:11" x14ac:dyDescent="0.3">
      <c r="A2143" s="245">
        <v>483310</v>
      </c>
      <c r="B2143" s="1" t="s">
        <v>1854</v>
      </c>
      <c r="C2143" s="1" t="s">
        <v>1829</v>
      </c>
      <c r="D2143" s="1">
        <v>0.99591527599999996</v>
      </c>
      <c r="E2143" s="1">
        <v>1.4175189850000001</v>
      </c>
      <c r="F2143" s="1"/>
      <c r="G2143" s="1"/>
      <c r="H2143" s="1"/>
      <c r="I2143" s="1" t="s">
        <v>2133</v>
      </c>
      <c r="J2143" s="1"/>
      <c r="K2143" s="1" t="s">
        <v>2133</v>
      </c>
    </row>
    <row r="2144" spans="1:11" x14ac:dyDescent="0.3">
      <c r="A2144" s="245">
        <v>491231</v>
      </c>
      <c r="B2144" s="1" t="s">
        <v>1857</v>
      </c>
      <c r="C2144" s="1" t="s">
        <v>1855</v>
      </c>
      <c r="D2144" s="1">
        <v>0.95122082299999999</v>
      </c>
      <c r="E2144" s="1">
        <v>1.5803299799999999</v>
      </c>
      <c r="F2144" s="1"/>
      <c r="G2144" s="1"/>
      <c r="H2144" s="1"/>
      <c r="I2144" s="1" t="s">
        <v>2133</v>
      </c>
      <c r="J2144" s="1"/>
      <c r="K2144" s="1" t="s">
        <v>2133</v>
      </c>
    </row>
    <row r="2145" spans="1:11" x14ac:dyDescent="0.3">
      <c r="A2145" s="245">
        <v>492066</v>
      </c>
      <c r="B2145" s="1" t="s">
        <v>1858</v>
      </c>
      <c r="C2145" s="1" t="s">
        <v>1855</v>
      </c>
      <c r="D2145" s="1">
        <v>0</v>
      </c>
      <c r="E2145" s="1">
        <v>0.42527480499999998</v>
      </c>
      <c r="F2145" s="1">
        <v>2193692</v>
      </c>
      <c r="G2145" s="1">
        <v>767792.2</v>
      </c>
      <c r="H2145" s="1">
        <v>2061.4299999999998</v>
      </c>
      <c r="I2145" s="1">
        <v>372</v>
      </c>
      <c r="J2145" s="1">
        <v>4526.3900000000003</v>
      </c>
      <c r="K2145" s="1">
        <v>169</v>
      </c>
    </row>
    <row r="2146" spans="1:11" x14ac:dyDescent="0.3">
      <c r="A2146" s="245">
        <v>492176</v>
      </c>
      <c r="B2146" s="1" t="s">
        <v>1859</v>
      </c>
      <c r="C2146" s="1" t="s">
        <v>1855</v>
      </c>
      <c r="D2146" s="1">
        <v>2.14548E-2</v>
      </c>
      <c r="E2146" s="1">
        <v>0.43120799399999998</v>
      </c>
      <c r="F2146" s="1">
        <v>3280202</v>
      </c>
      <c r="G2146" s="1">
        <v>1148070.7</v>
      </c>
      <c r="H2146" s="1">
        <v>2534.89</v>
      </c>
      <c r="I2146" s="1">
        <v>452</v>
      </c>
      <c r="J2146" s="1">
        <v>11611.94</v>
      </c>
      <c r="K2146" s="1">
        <v>98</v>
      </c>
    </row>
    <row r="2147" spans="1:11" x14ac:dyDescent="0.3">
      <c r="A2147" s="245">
        <v>492259</v>
      </c>
      <c r="B2147" s="1" t="s">
        <v>1861</v>
      </c>
      <c r="C2147" s="1" t="s">
        <v>1855</v>
      </c>
      <c r="D2147" s="1">
        <v>0.15654209899999999</v>
      </c>
      <c r="E2147" s="1">
        <v>0.327919976</v>
      </c>
      <c r="F2147" s="1">
        <v>3854585</v>
      </c>
      <c r="G2147" s="1">
        <v>1349104.75</v>
      </c>
      <c r="H2147" s="1">
        <v>2534.89</v>
      </c>
      <c r="I2147" s="1">
        <v>532</v>
      </c>
      <c r="J2147" s="1">
        <v>4418.46</v>
      </c>
      <c r="K2147" s="1">
        <v>305</v>
      </c>
    </row>
    <row r="2148" spans="1:11" x14ac:dyDescent="0.3">
      <c r="A2148" s="245">
        <v>492262</v>
      </c>
      <c r="B2148" s="1" t="s">
        <v>1862</v>
      </c>
      <c r="C2148" s="1" t="s">
        <v>1855</v>
      </c>
      <c r="D2148" s="1">
        <v>0.109268975</v>
      </c>
      <c r="E2148" s="1">
        <v>0.57415953900000005</v>
      </c>
      <c r="F2148" s="1">
        <v>27763670</v>
      </c>
      <c r="G2148" s="1">
        <v>9717284.5</v>
      </c>
      <c r="H2148" s="1">
        <v>2534.89</v>
      </c>
      <c r="I2148" s="1">
        <v>3833</v>
      </c>
      <c r="J2148" s="1">
        <v>2909.71</v>
      </c>
      <c r="K2148" s="1">
        <v>3339</v>
      </c>
    </row>
    <row r="2149" spans="1:11" x14ac:dyDescent="0.3">
      <c r="A2149" s="245">
        <v>492263</v>
      </c>
      <c r="B2149" s="1" t="s">
        <v>1864</v>
      </c>
      <c r="C2149" s="1" t="s">
        <v>1855</v>
      </c>
      <c r="D2149" s="1">
        <v>0.970442943</v>
      </c>
      <c r="E2149" s="1">
        <v>1.8570507030000001</v>
      </c>
      <c r="F2149" s="1"/>
      <c r="G2149" s="1"/>
      <c r="H2149" s="1"/>
      <c r="I2149" s="1" t="s">
        <v>2133</v>
      </c>
      <c r="J2149" s="1"/>
      <c r="K2149" s="1" t="s">
        <v>2133</v>
      </c>
    </row>
    <row r="2150" spans="1:11" x14ac:dyDescent="0.3">
      <c r="A2150" s="245">
        <v>492264</v>
      </c>
      <c r="B2150" s="1" t="s">
        <v>1866</v>
      </c>
      <c r="C2150" s="1" t="s">
        <v>1855</v>
      </c>
      <c r="D2150" s="1">
        <v>5.3819999999999996E-3</v>
      </c>
      <c r="E2150" s="1">
        <v>0.49595477500000001</v>
      </c>
      <c r="F2150" s="1">
        <v>7275715</v>
      </c>
      <c r="G2150" s="1">
        <v>2546500.25</v>
      </c>
      <c r="H2150" s="1">
        <v>2534.89</v>
      </c>
      <c r="I2150" s="1">
        <v>1004</v>
      </c>
      <c r="J2150" s="1">
        <v>3396.52</v>
      </c>
      <c r="K2150" s="1">
        <v>749</v>
      </c>
    </row>
    <row r="2151" spans="1:11" x14ac:dyDescent="0.3">
      <c r="A2151" s="245">
        <v>492265</v>
      </c>
      <c r="B2151" s="1" t="s">
        <v>1868</v>
      </c>
      <c r="C2151" s="1" t="s">
        <v>1855</v>
      </c>
      <c r="D2151" s="1">
        <v>0.93879974399999999</v>
      </c>
      <c r="E2151" s="1">
        <v>4.6347412129999999</v>
      </c>
      <c r="F2151" s="1"/>
      <c r="G2151" s="1"/>
      <c r="H2151" s="1"/>
      <c r="I2151" s="1" t="s">
        <v>2133</v>
      </c>
      <c r="J2151" s="1"/>
      <c r="K2151" s="1" t="s">
        <v>2133</v>
      </c>
    </row>
    <row r="2152" spans="1:11" x14ac:dyDescent="0.3">
      <c r="A2152" s="245">
        <v>492268</v>
      </c>
      <c r="B2152" s="1" t="s">
        <v>1869</v>
      </c>
      <c r="C2152" s="1" t="s">
        <v>1855</v>
      </c>
      <c r="D2152" s="1">
        <v>0</v>
      </c>
      <c r="E2152" s="1">
        <v>0.57169973799999996</v>
      </c>
      <c r="F2152" s="1">
        <v>11626457</v>
      </c>
      <c r="G2152" s="1">
        <v>4069259.95</v>
      </c>
      <c r="H2152" s="1">
        <v>2061.4299999999998</v>
      </c>
      <c r="I2152" s="1">
        <v>1973</v>
      </c>
      <c r="J2152" s="1">
        <v>2708.93</v>
      </c>
      <c r="K2152" s="1">
        <v>1502</v>
      </c>
    </row>
    <row r="2153" spans="1:11" x14ac:dyDescent="0.3">
      <c r="A2153" s="245">
        <v>492270</v>
      </c>
      <c r="B2153" s="1" t="s">
        <v>1871</v>
      </c>
      <c r="C2153" s="1" t="s">
        <v>1855</v>
      </c>
      <c r="D2153" s="1">
        <v>1.57321E-3</v>
      </c>
      <c r="E2153" s="1">
        <v>0.90159018999999996</v>
      </c>
      <c r="F2153" s="1">
        <v>10845320</v>
      </c>
      <c r="G2153" s="1">
        <v>3795862</v>
      </c>
      <c r="H2153" s="1">
        <v>2534.89</v>
      </c>
      <c r="I2153" s="1">
        <v>1497</v>
      </c>
      <c r="J2153" s="1">
        <v>2757.87</v>
      </c>
      <c r="K2153" s="1">
        <v>1376</v>
      </c>
    </row>
    <row r="2154" spans="1:11" x14ac:dyDescent="0.3">
      <c r="A2154" s="245">
        <v>492272</v>
      </c>
      <c r="B2154" s="1" t="s">
        <v>1873</v>
      </c>
      <c r="C2154" s="1" t="s">
        <v>1855</v>
      </c>
      <c r="D2154" s="1">
        <v>0.46681381199999999</v>
      </c>
      <c r="E2154" s="1">
        <v>0.76113067099999998</v>
      </c>
      <c r="F2154" s="1">
        <v>4797695</v>
      </c>
      <c r="G2154" s="1">
        <v>959539</v>
      </c>
      <c r="H2154" s="1">
        <v>2534.89</v>
      </c>
      <c r="I2154" s="1">
        <v>378</v>
      </c>
      <c r="J2154" s="1">
        <v>2206.39</v>
      </c>
      <c r="K2154" s="1">
        <v>434</v>
      </c>
    </row>
    <row r="2155" spans="1:11" x14ac:dyDescent="0.3">
      <c r="A2155" s="245">
        <v>493403</v>
      </c>
      <c r="B2155" s="1" t="s">
        <v>1875</v>
      </c>
      <c r="C2155" s="1" t="s">
        <v>1855</v>
      </c>
      <c r="D2155" s="1">
        <v>0.73448681900000001</v>
      </c>
      <c r="E2155" s="1">
        <v>2.3992622369999999</v>
      </c>
      <c r="F2155" s="1">
        <v>15732990</v>
      </c>
      <c r="G2155" s="1">
        <v>3146598</v>
      </c>
      <c r="H2155" s="1">
        <v>2070.63</v>
      </c>
      <c r="I2155" s="1">
        <v>1519</v>
      </c>
      <c r="J2155" s="1">
        <v>2445.75</v>
      </c>
      <c r="K2155" s="1">
        <v>1286</v>
      </c>
    </row>
    <row r="2156" spans="1:11" x14ac:dyDescent="0.3">
      <c r="A2156" s="245">
        <v>500758</v>
      </c>
      <c r="B2156" s="1" t="s">
        <v>1877</v>
      </c>
      <c r="C2156" s="1" t="s">
        <v>1876</v>
      </c>
      <c r="D2156" s="1">
        <v>0.994720084</v>
      </c>
      <c r="E2156" s="1">
        <v>76.587499503000004</v>
      </c>
      <c r="F2156" s="1"/>
      <c r="G2156" s="1"/>
      <c r="H2156" s="1"/>
      <c r="I2156" s="1" t="s">
        <v>2133</v>
      </c>
      <c r="J2156" s="1"/>
      <c r="K2156" s="1" t="s">
        <v>2133</v>
      </c>
    </row>
    <row r="2157" spans="1:11" x14ac:dyDescent="0.3">
      <c r="A2157" s="245">
        <v>502277</v>
      </c>
      <c r="B2157" s="1" t="s">
        <v>1878</v>
      </c>
      <c r="C2157" s="1" t="s">
        <v>1876</v>
      </c>
      <c r="D2157" s="1">
        <v>0.76747615999999996</v>
      </c>
      <c r="E2157" s="1">
        <v>4.6766776009999997</v>
      </c>
      <c r="F2157" s="1">
        <v>3741258</v>
      </c>
      <c r="G2157" s="1">
        <v>748251.6</v>
      </c>
      <c r="H2157" s="1">
        <v>1320.37</v>
      </c>
      <c r="I2157" s="1">
        <v>566</v>
      </c>
      <c r="J2157" s="1">
        <v>4343.9399999999996</v>
      </c>
      <c r="K2157" s="1">
        <v>172</v>
      </c>
    </row>
    <row r="2158" spans="1:11" x14ac:dyDescent="0.3">
      <c r="A2158" s="245">
        <v>502278</v>
      </c>
      <c r="B2158" s="1" t="s">
        <v>1880</v>
      </c>
      <c r="C2158" s="1" t="s">
        <v>1876</v>
      </c>
      <c r="D2158" s="1">
        <v>0.96954706800000001</v>
      </c>
      <c r="E2158" s="1">
        <v>1.8853793240000001</v>
      </c>
      <c r="F2158" s="1"/>
      <c r="G2158" s="1"/>
      <c r="H2158" s="1"/>
      <c r="I2158" s="1" t="s">
        <v>2133</v>
      </c>
      <c r="J2158" s="1"/>
      <c r="K2158" s="1" t="s">
        <v>2133</v>
      </c>
    </row>
    <row r="2159" spans="1:11" x14ac:dyDescent="0.3">
      <c r="A2159" s="245">
        <v>502279</v>
      </c>
      <c r="B2159" s="1" t="s">
        <v>1882</v>
      </c>
      <c r="C2159" s="1" t="s">
        <v>1876</v>
      </c>
      <c r="D2159" s="1">
        <v>0.94905374799999997</v>
      </c>
      <c r="E2159" s="1">
        <v>3.7488784740000001</v>
      </c>
      <c r="F2159" s="1"/>
      <c r="G2159" s="1"/>
      <c r="H2159" s="1"/>
      <c r="I2159" s="1" t="s">
        <v>2133</v>
      </c>
      <c r="J2159" s="1"/>
      <c r="K2159" s="1" t="s">
        <v>2133</v>
      </c>
    </row>
    <row r="2160" spans="1:11" x14ac:dyDescent="0.3">
      <c r="A2160" s="245">
        <v>502282</v>
      </c>
      <c r="B2160" s="1" t="s">
        <v>1884</v>
      </c>
      <c r="C2160" s="1" t="s">
        <v>1876</v>
      </c>
      <c r="D2160" s="1">
        <v>0.94397349500000005</v>
      </c>
      <c r="E2160" s="1">
        <v>10.96044648</v>
      </c>
      <c r="F2160" s="1"/>
      <c r="G2160" s="1"/>
      <c r="H2160" s="1"/>
      <c r="I2160" s="1" t="s">
        <v>2133</v>
      </c>
      <c r="J2160" s="1"/>
      <c r="K2160" s="1" t="s">
        <v>2133</v>
      </c>
    </row>
    <row r="2161" spans="1:11" x14ac:dyDescent="0.3">
      <c r="A2161" s="245">
        <v>502283</v>
      </c>
      <c r="B2161" s="1" t="s">
        <v>1885</v>
      </c>
      <c r="C2161" s="1" t="s">
        <v>1876</v>
      </c>
      <c r="D2161" s="1">
        <v>0.951769066</v>
      </c>
      <c r="E2161" s="1">
        <v>0.52431407900000004</v>
      </c>
      <c r="F2161" s="1"/>
      <c r="G2161" s="1"/>
      <c r="H2161" s="1"/>
      <c r="I2161" s="1" t="s">
        <v>2133</v>
      </c>
      <c r="J2161" s="1"/>
      <c r="K2161" s="1" t="s">
        <v>2133</v>
      </c>
    </row>
    <row r="2162" spans="1:11" x14ac:dyDescent="0.3">
      <c r="A2162" s="245">
        <v>502284</v>
      </c>
      <c r="B2162" s="1" t="s">
        <v>1887</v>
      </c>
      <c r="C2162" s="1" t="s">
        <v>1876</v>
      </c>
      <c r="D2162" s="1">
        <v>0.14421314700000001</v>
      </c>
      <c r="E2162" s="1">
        <v>0.180121964</v>
      </c>
      <c r="F2162" s="1">
        <v>5956461</v>
      </c>
      <c r="G2162" s="1">
        <v>2084761.35</v>
      </c>
      <c r="H2162" s="1">
        <v>2534.89</v>
      </c>
      <c r="I2162" s="1">
        <v>822</v>
      </c>
      <c r="J2162" s="1">
        <v>11795.54</v>
      </c>
      <c r="K2162" s="1">
        <v>176</v>
      </c>
    </row>
    <row r="2163" spans="1:11" x14ac:dyDescent="0.3">
      <c r="A2163" s="245">
        <v>502286</v>
      </c>
      <c r="B2163" s="1" t="s">
        <v>1889</v>
      </c>
      <c r="C2163" s="1" t="s">
        <v>1876</v>
      </c>
      <c r="D2163" s="1">
        <v>0.88068095099999999</v>
      </c>
      <c r="E2163" s="1">
        <v>1.9496052429999999</v>
      </c>
      <c r="F2163" s="1"/>
      <c r="G2163" s="1"/>
      <c r="H2163" s="1"/>
      <c r="I2163" s="1" t="s">
        <v>2133</v>
      </c>
      <c r="J2163" s="1"/>
      <c r="K2163" s="1" t="s">
        <v>2133</v>
      </c>
    </row>
    <row r="2164" spans="1:11" x14ac:dyDescent="0.3">
      <c r="A2164" s="245">
        <v>502287</v>
      </c>
      <c r="B2164" s="1" t="s">
        <v>1891</v>
      </c>
      <c r="C2164" s="1" t="s">
        <v>1876</v>
      </c>
      <c r="D2164" s="1">
        <v>0.78076681999999997</v>
      </c>
      <c r="E2164" s="1">
        <v>2.5974997800000001</v>
      </c>
      <c r="F2164" s="1">
        <v>19036246</v>
      </c>
      <c r="G2164" s="1">
        <v>3807249.2</v>
      </c>
      <c r="H2164" s="1">
        <v>2070.63</v>
      </c>
      <c r="I2164" s="1">
        <v>1838</v>
      </c>
      <c r="J2164" s="1">
        <v>2651.66</v>
      </c>
      <c r="K2164" s="1">
        <v>1435</v>
      </c>
    </row>
    <row r="2165" spans="1:11" x14ac:dyDescent="0.3">
      <c r="A2165" s="245">
        <v>502288</v>
      </c>
      <c r="B2165" s="1" t="s">
        <v>1893</v>
      </c>
      <c r="C2165" s="1" t="s">
        <v>1876</v>
      </c>
      <c r="D2165" s="1">
        <v>0.95618653300000001</v>
      </c>
      <c r="E2165" s="1">
        <v>4.1016122590000004</v>
      </c>
      <c r="F2165" s="1"/>
      <c r="G2165" s="1"/>
      <c r="H2165" s="1"/>
      <c r="I2165" s="1" t="s">
        <v>2133</v>
      </c>
      <c r="J2165" s="1"/>
      <c r="K2165" s="1" t="s">
        <v>2133</v>
      </c>
    </row>
    <row r="2166" spans="1:11" x14ac:dyDescent="0.3">
      <c r="A2166" s="245">
        <v>503032</v>
      </c>
      <c r="B2166" s="1" t="s">
        <v>1894</v>
      </c>
      <c r="C2166" s="1" t="s">
        <v>1876</v>
      </c>
      <c r="D2166" s="1">
        <v>0.721554264</v>
      </c>
      <c r="E2166" s="1">
        <v>9.0696652180000008</v>
      </c>
      <c r="F2166" s="1">
        <v>1415138</v>
      </c>
      <c r="G2166" s="1">
        <v>283027.59999999998</v>
      </c>
      <c r="H2166" s="1">
        <v>1320.37</v>
      </c>
      <c r="I2166" s="1">
        <v>214</v>
      </c>
      <c r="J2166" s="1">
        <v>2123.6</v>
      </c>
      <c r="K2166" s="1">
        <v>133</v>
      </c>
    </row>
    <row r="2167" spans="1:11" x14ac:dyDescent="0.3">
      <c r="A2167" s="245">
        <v>512251</v>
      </c>
      <c r="B2167" s="1" t="s">
        <v>1896</v>
      </c>
      <c r="C2167" s="1" t="s">
        <v>1895</v>
      </c>
      <c r="D2167" s="1">
        <v>0.92600000000000005</v>
      </c>
      <c r="E2167" s="1">
        <v>1.3340000000000001</v>
      </c>
      <c r="F2167" s="1"/>
      <c r="G2167" s="1"/>
      <c r="H2167" s="1"/>
      <c r="I2167" s="1" t="s">
        <v>2133</v>
      </c>
      <c r="J2167" s="1"/>
      <c r="K2167" s="1" t="s">
        <v>2133</v>
      </c>
    </row>
    <row r="2168" spans="1:11" x14ac:dyDescent="0.3">
      <c r="A2168" s="245">
        <v>512289</v>
      </c>
      <c r="B2168" s="1" t="s">
        <v>1898</v>
      </c>
      <c r="C2168" s="1" t="s">
        <v>1895</v>
      </c>
      <c r="D2168" s="1">
        <v>6.3032499999999998E-3</v>
      </c>
      <c r="E2168" s="1">
        <v>0.34044370699999998</v>
      </c>
      <c r="F2168" s="1">
        <v>979162</v>
      </c>
      <c r="G2168" s="1">
        <v>342706.7</v>
      </c>
      <c r="H2168" s="1">
        <v>2534.89</v>
      </c>
      <c r="I2168" s="1">
        <v>135</v>
      </c>
      <c r="J2168" s="1">
        <v>5299.35</v>
      </c>
      <c r="K2168" s="1">
        <v>64</v>
      </c>
    </row>
    <row r="2169" spans="1:11" x14ac:dyDescent="0.3">
      <c r="A2169" s="245">
        <v>512290</v>
      </c>
      <c r="B2169" s="1" t="s">
        <v>1899</v>
      </c>
      <c r="C2169" s="1" t="s">
        <v>1895</v>
      </c>
      <c r="D2169" s="1">
        <v>0.99987658899999998</v>
      </c>
      <c r="E2169" s="1">
        <v>0.930793863</v>
      </c>
      <c r="F2169" s="1"/>
      <c r="G2169" s="1"/>
      <c r="H2169" s="1"/>
      <c r="I2169" s="1" t="s">
        <v>2133</v>
      </c>
      <c r="J2169" s="1"/>
      <c r="K2169" s="1" t="s">
        <v>2133</v>
      </c>
    </row>
    <row r="2170" spans="1:11" x14ac:dyDescent="0.3">
      <c r="A2170" s="245">
        <v>512291</v>
      </c>
      <c r="B2170" s="1" t="s">
        <v>1900</v>
      </c>
      <c r="C2170" s="1" t="s">
        <v>1895</v>
      </c>
      <c r="D2170" s="1">
        <v>0.92377279599999995</v>
      </c>
      <c r="E2170" s="1">
        <v>0.60271210799999997</v>
      </c>
      <c r="F2170" s="1"/>
      <c r="G2170" s="1"/>
      <c r="H2170" s="1"/>
      <c r="I2170" s="1" t="s">
        <v>2133</v>
      </c>
      <c r="J2170" s="1"/>
      <c r="K2170" s="1" t="s">
        <v>2133</v>
      </c>
    </row>
    <row r="2171" spans="1:11" x14ac:dyDescent="0.3">
      <c r="A2171" s="245">
        <v>512295</v>
      </c>
      <c r="B2171" s="1" t="s">
        <v>1901</v>
      </c>
      <c r="C2171" s="1" t="s">
        <v>1895</v>
      </c>
      <c r="D2171" s="1">
        <v>0.89763746700000002</v>
      </c>
      <c r="E2171" s="1">
        <v>4.3871389719999998</v>
      </c>
      <c r="F2171" s="1"/>
      <c r="G2171" s="1"/>
      <c r="H2171" s="1"/>
      <c r="I2171" s="1" t="s">
        <v>2133</v>
      </c>
      <c r="J2171" s="1"/>
      <c r="K2171" s="1" t="s">
        <v>2133</v>
      </c>
    </row>
    <row r="2172" spans="1:11" x14ac:dyDescent="0.3">
      <c r="A2172" s="245">
        <v>512296</v>
      </c>
      <c r="B2172" s="1" t="s">
        <v>1902</v>
      </c>
      <c r="C2172" s="1" t="s">
        <v>1895</v>
      </c>
      <c r="D2172" s="1">
        <v>0.78005025299999997</v>
      </c>
      <c r="E2172" s="1">
        <v>1.647763715</v>
      </c>
      <c r="F2172" s="1">
        <v>20805788</v>
      </c>
      <c r="G2172" s="1">
        <v>4161157.6</v>
      </c>
      <c r="H2172" s="1">
        <v>2070.63</v>
      </c>
      <c r="I2172" s="1">
        <v>2009</v>
      </c>
      <c r="J2172" s="1">
        <v>3005.43</v>
      </c>
      <c r="K2172" s="1">
        <v>1384</v>
      </c>
    </row>
    <row r="2173" spans="1:11" x14ac:dyDescent="0.3">
      <c r="A2173" s="245">
        <v>512297</v>
      </c>
      <c r="B2173" s="1" t="s">
        <v>1903</v>
      </c>
      <c r="C2173" s="1" t="s">
        <v>1895</v>
      </c>
      <c r="D2173" s="1">
        <v>0.24887469300000001</v>
      </c>
      <c r="E2173" s="1">
        <v>1.1718676459999999</v>
      </c>
      <c r="F2173" s="1">
        <v>8362516</v>
      </c>
      <c r="G2173" s="1">
        <v>2090629</v>
      </c>
      <c r="H2173" s="1">
        <v>2534.89</v>
      </c>
      <c r="I2173" s="1">
        <v>824</v>
      </c>
      <c r="J2173" s="1">
        <v>1914.34</v>
      </c>
      <c r="K2173" s="1">
        <v>1092</v>
      </c>
    </row>
    <row r="2174" spans="1:11" x14ac:dyDescent="0.3">
      <c r="A2174" s="245">
        <v>520580</v>
      </c>
      <c r="B2174" s="1" t="s">
        <v>1906</v>
      </c>
      <c r="C2174" s="1" t="s">
        <v>1904</v>
      </c>
      <c r="D2174" s="1">
        <v>0</v>
      </c>
      <c r="E2174" s="1">
        <v>1.284116805</v>
      </c>
      <c r="F2174" s="1">
        <v>545305</v>
      </c>
      <c r="G2174" s="1">
        <v>190856.75</v>
      </c>
      <c r="H2174" s="1">
        <v>2061.4299999999998</v>
      </c>
      <c r="I2174" s="1">
        <v>92</v>
      </c>
      <c r="J2174" s="1">
        <v>1562.67</v>
      </c>
      <c r="K2174" s="1">
        <v>122</v>
      </c>
    </row>
    <row r="2175" spans="1:11" x14ac:dyDescent="0.3">
      <c r="A2175" s="245">
        <v>520581</v>
      </c>
      <c r="B2175" s="1" t="s">
        <v>1907</v>
      </c>
      <c r="C2175" s="1" t="s">
        <v>1904</v>
      </c>
      <c r="D2175" s="1">
        <v>0</v>
      </c>
      <c r="E2175" s="1">
        <v>10.314994381</v>
      </c>
      <c r="F2175" s="1">
        <v>694412</v>
      </c>
      <c r="G2175" s="1">
        <v>243044.2</v>
      </c>
      <c r="H2175" s="1">
        <v>1527.87</v>
      </c>
      <c r="I2175" s="1">
        <v>159</v>
      </c>
      <c r="J2175" s="1">
        <v>1867.53</v>
      </c>
      <c r="K2175" s="1">
        <v>130</v>
      </c>
    </row>
    <row r="2176" spans="1:11" x14ac:dyDescent="0.3">
      <c r="A2176" s="245">
        <v>522404</v>
      </c>
      <c r="B2176" s="1" t="s">
        <v>1908</v>
      </c>
      <c r="C2176" s="1" t="s">
        <v>1904</v>
      </c>
      <c r="D2176" s="1">
        <v>0.56100000000000005</v>
      </c>
      <c r="E2176" s="1">
        <v>3.9020000000000001</v>
      </c>
      <c r="F2176" s="1">
        <v>1038266</v>
      </c>
      <c r="G2176" s="1">
        <v>207653.2</v>
      </c>
      <c r="H2176" s="1">
        <v>2534.89</v>
      </c>
      <c r="I2176" s="1">
        <v>81</v>
      </c>
      <c r="J2176" s="1">
        <v>3082.67</v>
      </c>
      <c r="K2176" s="1">
        <v>67</v>
      </c>
    </row>
    <row r="2177" spans="1:11" x14ac:dyDescent="0.3">
      <c r="A2177" s="245">
        <v>522417</v>
      </c>
      <c r="B2177" s="1" t="s">
        <v>1910</v>
      </c>
      <c r="C2177" s="1" t="s">
        <v>1904</v>
      </c>
      <c r="D2177" s="1">
        <v>0</v>
      </c>
      <c r="E2177" s="1">
        <v>372.21307815400002</v>
      </c>
      <c r="F2177" s="1">
        <v>49531</v>
      </c>
      <c r="G2177" s="1">
        <v>17335.849999999999</v>
      </c>
      <c r="H2177" s="1">
        <v>1082.5899999999999</v>
      </c>
      <c r="I2177" s="1">
        <v>16</v>
      </c>
      <c r="J2177" s="1">
        <v>869.53</v>
      </c>
      <c r="K2177" s="1">
        <v>19</v>
      </c>
    </row>
    <row r="2178" spans="1:11" x14ac:dyDescent="0.3">
      <c r="A2178" s="245">
        <v>522418</v>
      </c>
      <c r="B2178" s="1" t="s">
        <v>1911</v>
      </c>
      <c r="C2178" s="1" t="s">
        <v>1904</v>
      </c>
      <c r="D2178" s="1">
        <v>0</v>
      </c>
      <c r="E2178" s="1">
        <v>2.6943836110000001</v>
      </c>
      <c r="F2178" s="1">
        <v>2066427</v>
      </c>
      <c r="G2178" s="1">
        <v>723249.45</v>
      </c>
      <c r="H2178" s="1">
        <v>2061.4299999999998</v>
      </c>
      <c r="I2178" s="1">
        <v>350</v>
      </c>
      <c r="J2178" s="1">
        <v>1653.83</v>
      </c>
      <c r="K2178" s="1">
        <v>437</v>
      </c>
    </row>
    <row r="2179" spans="1:11" x14ac:dyDescent="0.3">
      <c r="A2179" s="245">
        <v>522419</v>
      </c>
      <c r="B2179" s="1" t="s">
        <v>1913</v>
      </c>
      <c r="C2179" s="1" t="s">
        <v>1904</v>
      </c>
      <c r="D2179" s="1">
        <v>0.923237435</v>
      </c>
      <c r="E2179" s="1">
        <v>70.031664149999997</v>
      </c>
      <c r="F2179" s="1"/>
      <c r="G2179" s="1"/>
      <c r="H2179" s="1"/>
      <c r="I2179" s="1" t="s">
        <v>2133</v>
      </c>
      <c r="J2179" s="1"/>
      <c r="K2179" s="1" t="s">
        <v>2133</v>
      </c>
    </row>
    <row r="2180" spans="1:11" x14ac:dyDescent="0.3">
      <c r="A2180" s="245">
        <v>522423</v>
      </c>
      <c r="B2180" s="1" t="s">
        <v>1914</v>
      </c>
      <c r="C2180" s="1" t="s">
        <v>1904</v>
      </c>
      <c r="D2180" s="1">
        <v>0.83009707700000002</v>
      </c>
      <c r="E2180" s="1">
        <v>9.61837667</v>
      </c>
      <c r="F2180" s="1"/>
      <c r="G2180" s="1"/>
      <c r="H2180" s="1"/>
      <c r="I2180" s="1" t="s">
        <v>2133</v>
      </c>
      <c r="J2180" s="1"/>
      <c r="K2180" s="1" t="s">
        <v>2133</v>
      </c>
    </row>
    <row r="2181" spans="1:11" x14ac:dyDescent="0.3">
      <c r="A2181" s="245">
        <v>522426</v>
      </c>
      <c r="B2181" s="1" t="s">
        <v>1916</v>
      </c>
      <c r="C2181" s="1" t="s">
        <v>1904</v>
      </c>
      <c r="D2181" s="1">
        <v>0.83406704600000003</v>
      </c>
      <c r="E2181" s="1">
        <v>15.786221799</v>
      </c>
      <c r="F2181" s="1"/>
      <c r="G2181" s="1"/>
      <c r="H2181" s="1"/>
      <c r="I2181" s="1" t="s">
        <v>2133</v>
      </c>
      <c r="J2181" s="1"/>
      <c r="K2181" s="1" t="s">
        <v>2133</v>
      </c>
    </row>
    <row r="2182" spans="1:11" x14ac:dyDescent="0.3">
      <c r="A2182" s="245">
        <v>522427</v>
      </c>
      <c r="B2182" s="1" t="s">
        <v>1917</v>
      </c>
      <c r="C2182" s="1" t="s">
        <v>1904</v>
      </c>
      <c r="D2182" s="1">
        <v>0.58143386600000002</v>
      </c>
      <c r="E2182" s="1">
        <v>37.485501984999999</v>
      </c>
      <c r="F2182" s="1">
        <v>2018503</v>
      </c>
      <c r="G2182" s="1">
        <v>403700.6</v>
      </c>
      <c r="H2182" s="1">
        <v>985.7</v>
      </c>
      <c r="I2182" s="1">
        <v>409</v>
      </c>
      <c r="J2182" s="1">
        <v>695.76</v>
      </c>
      <c r="K2182" s="1">
        <v>580</v>
      </c>
    </row>
    <row r="2183" spans="1:11" x14ac:dyDescent="0.3">
      <c r="A2183" s="245">
        <v>522430</v>
      </c>
      <c r="B2183" s="1" t="s">
        <v>1918</v>
      </c>
      <c r="C2183" s="1" t="s">
        <v>1904</v>
      </c>
      <c r="D2183" s="1">
        <v>0.22791225000000001</v>
      </c>
      <c r="E2183" s="1">
        <v>21.895058756000001</v>
      </c>
      <c r="F2183" s="1">
        <v>2235465</v>
      </c>
      <c r="G2183" s="1">
        <v>558866.25</v>
      </c>
      <c r="H2183" s="1">
        <v>1091.8499999999999</v>
      </c>
      <c r="I2183" s="1">
        <v>511</v>
      </c>
      <c r="J2183" s="1">
        <v>718.37</v>
      </c>
      <c r="K2183" s="1">
        <v>778</v>
      </c>
    </row>
    <row r="2184" spans="1:11" x14ac:dyDescent="0.3">
      <c r="A2184" s="245">
        <v>522431</v>
      </c>
      <c r="B2184" s="1" t="s">
        <v>1920</v>
      </c>
      <c r="C2184" s="1" t="s">
        <v>1904</v>
      </c>
      <c r="D2184" s="1">
        <v>0.93286688100000004</v>
      </c>
      <c r="E2184" s="1">
        <v>41.047074475999999</v>
      </c>
      <c r="F2184" s="1"/>
      <c r="G2184" s="1"/>
      <c r="H2184" s="1"/>
      <c r="I2184" s="1" t="s">
        <v>2133</v>
      </c>
      <c r="J2184" s="1"/>
      <c r="K2184" s="1" t="s">
        <v>2133</v>
      </c>
    </row>
    <row r="2185" spans="1:11" x14ac:dyDescent="0.3">
      <c r="A2185" s="245">
        <v>522437</v>
      </c>
      <c r="B2185" s="1" t="s">
        <v>1922</v>
      </c>
      <c r="C2185" s="1" t="s">
        <v>1904</v>
      </c>
      <c r="D2185" s="1">
        <v>0</v>
      </c>
      <c r="E2185" s="1">
        <v>1.1899271140000001</v>
      </c>
      <c r="F2185" s="1">
        <v>1477637</v>
      </c>
      <c r="G2185" s="1">
        <v>517172.95</v>
      </c>
      <c r="H2185" s="1">
        <v>2061.4299999999998</v>
      </c>
      <c r="I2185" s="1">
        <v>250</v>
      </c>
      <c r="J2185" s="1">
        <v>3635.1</v>
      </c>
      <c r="K2185" s="1">
        <v>142</v>
      </c>
    </row>
    <row r="2186" spans="1:11" x14ac:dyDescent="0.3">
      <c r="A2186" s="245">
        <v>522442</v>
      </c>
      <c r="B2186" s="1" t="s">
        <v>1924</v>
      </c>
      <c r="C2186" s="1" t="s">
        <v>1904</v>
      </c>
      <c r="D2186" s="1">
        <v>0.85241346399999995</v>
      </c>
      <c r="E2186" s="1">
        <v>2.0877484759999998</v>
      </c>
      <c r="F2186" s="1"/>
      <c r="G2186" s="1"/>
      <c r="H2186" s="1"/>
      <c r="I2186" s="1" t="s">
        <v>2133</v>
      </c>
      <c r="J2186" s="1"/>
      <c r="K2186" s="1" t="s">
        <v>2133</v>
      </c>
    </row>
    <row r="2187" spans="1:11" x14ac:dyDescent="0.3">
      <c r="A2187" s="245">
        <v>522446</v>
      </c>
      <c r="B2187" s="1" t="s">
        <v>1925</v>
      </c>
      <c r="C2187" s="1" t="s">
        <v>1904</v>
      </c>
      <c r="D2187" s="1">
        <v>0.99287478900000004</v>
      </c>
      <c r="E2187" s="1">
        <v>36.036051559000001</v>
      </c>
      <c r="F2187" s="1"/>
      <c r="G2187" s="1"/>
      <c r="H2187" s="1"/>
      <c r="I2187" s="1" t="s">
        <v>2133</v>
      </c>
      <c r="J2187" s="1"/>
      <c r="K2187" s="1" t="s">
        <v>2133</v>
      </c>
    </row>
    <row r="2188" spans="1:11" x14ac:dyDescent="0.3">
      <c r="A2188" s="245">
        <v>522447</v>
      </c>
      <c r="B2188" s="1" t="s">
        <v>1927</v>
      </c>
      <c r="C2188" s="1" t="s">
        <v>1904</v>
      </c>
      <c r="D2188" s="1">
        <v>0.96611201999999996</v>
      </c>
      <c r="E2188" s="1">
        <v>6.3478022019999996</v>
      </c>
      <c r="F2188" s="1"/>
      <c r="G2188" s="1"/>
      <c r="H2188" s="1"/>
      <c r="I2188" s="1" t="s">
        <v>2133</v>
      </c>
      <c r="J2188" s="1"/>
      <c r="K2188" s="1" t="s">
        <v>2133</v>
      </c>
    </row>
    <row r="2189" spans="1:11" x14ac:dyDescent="0.3">
      <c r="A2189" s="245">
        <v>522451</v>
      </c>
      <c r="B2189" s="1" t="s">
        <v>1929</v>
      </c>
      <c r="C2189" s="1" t="s">
        <v>1904</v>
      </c>
      <c r="D2189" s="1">
        <v>0.92963117900000003</v>
      </c>
      <c r="E2189" s="1">
        <v>3.83446167</v>
      </c>
      <c r="F2189" s="1"/>
      <c r="G2189" s="1"/>
      <c r="H2189" s="1"/>
      <c r="I2189" s="1" t="s">
        <v>2133</v>
      </c>
      <c r="J2189" s="1"/>
      <c r="K2189" s="1" t="s">
        <v>2133</v>
      </c>
    </row>
    <row r="2190" spans="1:11" x14ac:dyDescent="0.3">
      <c r="A2190" s="245">
        <v>522452</v>
      </c>
      <c r="B2190" s="1" t="s">
        <v>1930</v>
      </c>
      <c r="C2190" s="1" t="s">
        <v>1904</v>
      </c>
      <c r="D2190" s="1">
        <v>0.79223500499999999</v>
      </c>
      <c r="E2190" s="1">
        <v>166.50886716599999</v>
      </c>
      <c r="F2190" s="1">
        <v>8953025</v>
      </c>
      <c r="G2190" s="1">
        <v>1790605</v>
      </c>
      <c r="H2190" s="1">
        <v>985.7</v>
      </c>
      <c r="I2190" s="1">
        <v>1816</v>
      </c>
      <c r="J2190" s="1">
        <v>476.76</v>
      </c>
      <c r="K2190" s="1">
        <v>3755</v>
      </c>
    </row>
    <row r="2191" spans="1:11" x14ac:dyDescent="0.3">
      <c r="A2191" s="245">
        <v>532359</v>
      </c>
      <c r="B2191" s="1" t="s">
        <v>1933</v>
      </c>
      <c r="C2191" s="1" t="s">
        <v>1931</v>
      </c>
      <c r="D2191" s="1">
        <v>0.99414240499999995</v>
      </c>
      <c r="E2191" s="1">
        <v>58.441932760999997</v>
      </c>
      <c r="F2191" s="1"/>
      <c r="G2191" s="1"/>
      <c r="H2191" s="1"/>
      <c r="I2191" s="1" t="s">
        <v>2133</v>
      </c>
      <c r="J2191" s="1"/>
      <c r="K2191" s="1" t="s">
        <v>2133</v>
      </c>
    </row>
    <row r="2192" spans="1:11" x14ac:dyDescent="0.3">
      <c r="A2192" s="245">
        <v>532362</v>
      </c>
      <c r="B2192" s="1" t="s">
        <v>1935</v>
      </c>
      <c r="C2192" s="1" t="s">
        <v>1931</v>
      </c>
      <c r="D2192" s="1">
        <v>0.95329331299999998</v>
      </c>
      <c r="E2192" s="1">
        <v>113.98529877599999</v>
      </c>
      <c r="F2192" s="1"/>
      <c r="G2192" s="1"/>
      <c r="H2192" s="1"/>
      <c r="I2192" s="1" t="s">
        <v>2133</v>
      </c>
      <c r="J2192" s="1"/>
      <c r="K2192" s="1" t="s">
        <v>2133</v>
      </c>
    </row>
    <row r="2193" spans="1:11" x14ac:dyDescent="0.3">
      <c r="A2193" s="245">
        <v>532363</v>
      </c>
      <c r="B2193" s="1" t="s">
        <v>1937</v>
      </c>
      <c r="C2193" s="1" t="s">
        <v>1931</v>
      </c>
      <c r="D2193" s="1">
        <v>0.97260807500000002</v>
      </c>
      <c r="E2193" s="1">
        <v>64.530382243999995</v>
      </c>
      <c r="F2193" s="1"/>
      <c r="G2193" s="1"/>
      <c r="H2193" s="1"/>
      <c r="I2193" s="1" t="s">
        <v>2133</v>
      </c>
      <c r="J2193" s="1"/>
      <c r="K2193" s="1" t="s">
        <v>2133</v>
      </c>
    </row>
    <row r="2194" spans="1:11" x14ac:dyDescent="0.3">
      <c r="A2194" s="245">
        <v>532364</v>
      </c>
      <c r="B2194" s="1" t="s">
        <v>1939</v>
      </c>
      <c r="C2194" s="1" t="s">
        <v>1931</v>
      </c>
      <c r="D2194" s="1">
        <v>0.98929030299999998</v>
      </c>
      <c r="E2194" s="1">
        <v>18.424873809000001</v>
      </c>
      <c r="F2194" s="1"/>
      <c r="G2194" s="1"/>
      <c r="H2194" s="1"/>
      <c r="I2194" s="1" t="s">
        <v>2133</v>
      </c>
      <c r="J2194" s="1"/>
      <c r="K2194" s="1" t="s">
        <v>2133</v>
      </c>
    </row>
    <row r="2195" spans="1:11" x14ac:dyDescent="0.3">
      <c r="A2195" s="245">
        <v>532369</v>
      </c>
      <c r="B2195" s="1" t="s">
        <v>1941</v>
      </c>
      <c r="C2195" s="1" t="s">
        <v>1931</v>
      </c>
      <c r="D2195" s="1">
        <v>0</v>
      </c>
      <c r="E2195" s="1">
        <v>2.1368297049999998</v>
      </c>
      <c r="F2195" s="1">
        <v>2173387</v>
      </c>
      <c r="G2195" s="1">
        <v>760685.45</v>
      </c>
      <c r="H2195" s="1">
        <v>2061.4299999999998</v>
      </c>
      <c r="I2195" s="1">
        <v>369</v>
      </c>
      <c r="J2195" s="1">
        <v>2647.21</v>
      </c>
      <c r="K2195" s="1">
        <v>287</v>
      </c>
    </row>
    <row r="2196" spans="1:11" x14ac:dyDescent="0.3">
      <c r="A2196" s="245">
        <v>532371</v>
      </c>
      <c r="B2196" s="1" t="s">
        <v>1943</v>
      </c>
      <c r="C2196" s="1" t="s">
        <v>1931</v>
      </c>
      <c r="D2196" s="1">
        <v>0.73267310100000005</v>
      </c>
      <c r="E2196" s="1">
        <v>4.6700777029999996</v>
      </c>
      <c r="F2196" s="1">
        <v>7982810</v>
      </c>
      <c r="G2196" s="1">
        <v>1596562</v>
      </c>
      <c r="H2196" s="1">
        <v>1320.37</v>
      </c>
      <c r="I2196" s="1">
        <v>1209</v>
      </c>
      <c r="J2196" s="1">
        <v>3071.55</v>
      </c>
      <c r="K2196" s="1">
        <v>519</v>
      </c>
    </row>
    <row r="2197" spans="1:11" x14ac:dyDescent="0.3">
      <c r="A2197" s="245">
        <v>532373</v>
      </c>
      <c r="B2197" s="1" t="s">
        <v>1945</v>
      </c>
      <c r="C2197" s="1" t="s">
        <v>1931</v>
      </c>
      <c r="D2197" s="1">
        <v>0.93555213400000004</v>
      </c>
      <c r="E2197" s="1">
        <v>37.631167548000001</v>
      </c>
      <c r="F2197" s="1"/>
      <c r="G2197" s="1"/>
      <c r="H2197" s="1"/>
      <c r="I2197" s="1" t="s">
        <v>2133</v>
      </c>
      <c r="J2197" s="1"/>
      <c r="K2197" s="1" t="s">
        <v>2133</v>
      </c>
    </row>
    <row r="2198" spans="1:11" x14ac:dyDescent="0.3">
      <c r="A2198" s="245">
        <v>532375</v>
      </c>
      <c r="B2198" s="1" t="s">
        <v>1947</v>
      </c>
      <c r="C2198" s="1" t="s">
        <v>1931</v>
      </c>
      <c r="D2198" s="1">
        <v>0.70027203400000004</v>
      </c>
      <c r="E2198" s="1">
        <v>9.2888637989999996</v>
      </c>
      <c r="F2198" s="1">
        <v>527959</v>
      </c>
      <c r="G2198" s="1">
        <v>105591.8</v>
      </c>
      <c r="H2198" s="1">
        <v>1320.37</v>
      </c>
      <c r="I2198" s="1">
        <v>79</v>
      </c>
      <c r="J2198" s="1">
        <v>2577.7199999999998</v>
      </c>
      <c r="K2198" s="1">
        <v>40</v>
      </c>
    </row>
    <row r="2199" spans="1:11" x14ac:dyDescent="0.3">
      <c r="A2199" s="245">
        <v>532376</v>
      </c>
      <c r="B2199" s="1" t="s">
        <v>1949</v>
      </c>
      <c r="C2199" s="1" t="s">
        <v>1931</v>
      </c>
      <c r="D2199" s="1">
        <v>0</v>
      </c>
      <c r="E2199" s="1">
        <v>1.6927193380000001</v>
      </c>
      <c r="F2199" s="1">
        <v>900546</v>
      </c>
      <c r="G2199" s="1">
        <v>315191.09999999998</v>
      </c>
      <c r="H2199" s="1">
        <v>2061.4299999999998</v>
      </c>
      <c r="I2199" s="1">
        <v>152</v>
      </c>
      <c r="J2199" s="1">
        <v>3947.65</v>
      </c>
      <c r="K2199" s="1">
        <v>79</v>
      </c>
    </row>
    <row r="2200" spans="1:11" x14ac:dyDescent="0.3">
      <c r="A2200" s="245">
        <v>532377</v>
      </c>
      <c r="B2200" s="1" t="s">
        <v>1950</v>
      </c>
      <c r="C2200" s="1" t="s">
        <v>1931</v>
      </c>
      <c r="D2200" s="1">
        <v>0.87728551399999999</v>
      </c>
      <c r="E2200" s="1">
        <v>0.92913808200000003</v>
      </c>
      <c r="F2200" s="1"/>
      <c r="G2200" s="1"/>
      <c r="H2200" s="1"/>
      <c r="I2200" s="1" t="s">
        <v>2133</v>
      </c>
      <c r="J2200" s="1"/>
      <c r="K2200" s="1" t="s">
        <v>2133</v>
      </c>
    </row>
    <row r="2201" spans="1:11" x14ac:dyDescent="0.3">
      <c r="A2201" s="245">
        <v>532378</v>
      </c>
      <c r="B2201" s="1" t="s">
        <v>1951</v>
      </c>
      <c r="C2201" s="1" t="s">
        <v>1931</v>
      </c>
      <c r="D2201" s="1">
        <v>0</v>
      </c>
      <c r="E2201" s="1">
        <v>0.202029499</v>
      </c>
      <c r="F2201" s="1">
        <v>647082</v>
      </c>
      <c r="G2201" s="1">
        <v>226478.7</v>
      </c>
      <c r="H2201" s="1">
        <v>2061.4299999999998</v>
      </c>
      <c r="I2201" s="1">
        <v>109</v>
      </c>
      <c r="J2201" s="1">
        <v>17685.27</v>
      </c>
      <c r="K2201" s="1">
        <v>12</v>
      </c>
    </row>
    <row r="2202" spans="1:11" x14ac:dyDescent="0.3">
      <c r="A2202" s="245">
        <v>532383</v>
      </c>
      <c r="B2202" s="1" t="s">
        <v>1953</v>
      </c>
      <c r="C2202" s="1" t="s">
        <v>1931</v>
      </c>
      <c r="D2202" s="1">
        <v>0.98339388999999999</v>
      </c>
      <c r="E2202" s="1">
        <v>20.776722464999999</v>
      </c>
      <c r="F2202" s="1"/>
      <c r="G2202" s="1"/>
      <c r="H2202" s="1"/>
      <c r="I2202" s="1" t="s">
        <v>2133</v>
      </c>
      <c r="J2202" s="1"/>
      <c r="K2202" s="1" t="s">
        <v>2133</v>
      </c>
    </row>
    <row r="2203" spans="1:11" x14ac:dyDescent="0.3">
      <c r="A2203" s="245">
        <v>532384</v>
      </c>
      <c r="B2203" s="1" t="s">
        <v>1955</v>
      </c>
      <c r="C2203" s="1" t="s">
        <v>1931</v>
      </c>
      <c r="D2203" s="1">
        <v>0.98458509900000002</v>
      </c>
      <c r="E2203" s="1">
        <v>22.333172480999998</v>
      </c>
      <c r="F2203" s="1"/>
      <c r="G2203" s="1"/>
      <c r="H2203" s="1"/>
      <c r="I2203" s="1" t="s">
        <v>2133</v>
      </c>
      <c r="J2203" s="1"/>
      <c r="K2203" s="1" t="s">
        <v>2133</v>
      </c>
    </row>
    <row r="2204" spans="1:11" x14ac:dyDescent="0.3">
      <c r="A2204" s="245">
        <v>532385</v>
      </c>
      <c r="B2204" s="1" t="s">
        <v>1957</v>
      </c>
      <c r="C2204" s="1" t="s">
        <v>1931</v>
      </c>
      <c r="D2204" s="1">
        <v>2.62312E-2</v>
      </c>
      <c r="E2204" s="1">
        <v>21.411472291999999</v>
      </c>
      <c r="F2204" s="1">
        <v>1297052</v>
      </c>
      <c r="G2204" s="1">
        <v>453968.2</v>
      </c>
      <c r="H2204" s="1">
        <v>1091.8499999999999</v>
      </c>
      <c r="I2204" s="1">
        <v>415</v>
      </c>
      <c r="J2204" s="1">
        <v>1290.33</v>
      </c>
      <c r="K2204" s="1">
        <v>351</v>
      </c>
    </row>
    <row r="2205" spans="1:11" x14ac:dyDescent="0.3">
      <c r="A2205" s="245">
        <v>532386</v>
      </c>
      <c r="B2205" s="1" t="s">
        <v>1958</v>
      </c>
      <c r="C2205" s="1" t="s">
        <v>1931</v>
      </c>
      <c r="D2205" s="1">
        <v>0.93621534699999998</v>
      </c>
      <c r="E2205" s="1">
        <v>93.446449032000004</v>
      </c>
      <c r="F2205" s="1"/>
      <c r="G2205" s="1"/>
      <c r="H2205" s="1"/>
      <c r="I2205" s="1" t="s">
        <v>2133</v>
      </c>
      <c r="J2205" s="1"/>
      <c r="K2205" s="1" t="s">
        <v>2133</v>
      </c>
    </row>
    <row r="2206" spans="1:11" x14ac:dyDescent="0.3">
      <c r="A2206" s="245">
        <v>532387</v>
      </c>
      <c r="B2206" s="1" t="s">
        <v>1959</v>
      </c>
      <c r="C2206" s="1" t="s">
        <v>1931</v>
      </c>
      <c r="D2206" s="1">
        <v>0.45453583800000003</v>
      </c>
      <c r="E2206" s="1">
        <v>10.018292312</v>
      </c>
      <c r="F2206" s="1">
        <v>1674404</v>
      </c>
      <c r="G2206" s="1">
        <v>334880.8</v>
      </c>
      <c r="H2206" s="1">
        <v>1475.8</v>
      </c>
      <c r="I2206" s="1">
        <v>226</v>
      </c>
      <c r="J2206" s="1">
        <v>4487.1099999999997</v>
      </c>
      <c r="K2206" s="1">
        <v>74</v>
      </c>
    </row>
    <row r="2207" spans="1:11" x14ac:dyDescent="0.3">
      <c r="A2207" s="245">
        <v>532388</v>
      </c>
      <c r="B2207" s="1" t="s">
        <v>1960</v>
      </c>
      <c r="C2207" s="1" t="s">
        <v>1931</v>
      </c>
      <c r="D2207" s="1">
        <v>0.92009730700000003</v>
      </c>
      <c r="E2207" s="1">
        <v>1.5995146200000001</v>
      </c>
      <c r="F2207" s="1"/>
      <c r="G2207" s="1"/>
      <c r="H2207" s="1"/>
      <c r="I2207" s="1" t="s">
        <v>2133</v>
      </c>
      <c r="J2207" s="1"/>
      <c r="K2207" s="1" t="s">
        <v>2133</v>
      </c>
    </row>
    <row r="2208" spans="1:11" x14ac:dyDescent="0.3">
      <c r="A2208" s="245">
        <v>532389</v>
      </c>
      <c r="B2208" s="1" t="s">
        <v>1961</v>
      </c>
      <c r="C2208" s="1" t="s">
        <v>1931</v>
      </c>
      <c r="D2208" s="1">
        <v>0.90867118400000002</v>
      </c>
      <c r="E2208" s="1">
        <v>1.30866733</v>
      </c>
      <c r="F2208" s="1"/>
      <c r="G2208" s="1"/>
      <c r="H2208" s="1"/>
      <c r="I2208" s="1" t="s">
        <v>2133</v>
      </c>
      <c r="J2208" s="1"/>
      <c r="K2208" s="1" t="s">
        <v>2133</v>
      </c>
    </row>
    <row r="2209" spans="1:11" x14ac:dyDescent="0.3">
      <c r="A2209" s="245">
        <v>532390</v>
      </c>
      <c r="B2209" s="1" t="s">
        <v>1963</v>
      </c>
      <c r="C2209" s="1" t="s">
        <v>1931</v>
      </c>
      <c r="D2209" s="1">
        <v>0.61698497699999999</v>
      </c>
      <c r="E2209" s="1">
        <v>0.14128143000000001</v>
      </c>
      <c r="F2209" s="1">
        <v>3598656</v>
      </c>
      <c r="G2209" s="1">
        <v>719731.19999999995</v>
      </c>
      <c r="H2209" s="1">
        <v>2070.63</v>
      </c>
      <c r="I2209" s="1">
        <v>347</v>
      </c>
      <c r="J2209" s="1">
        <v>9917.17</v>
      </c>
      <c r="K2209" s="1">
        <v>72</v>
      </c>
    </row>
    <row r="2210" spans="1:11" x14ac:dyDescent="0.3">
      <c r="A2210" s="245">
        <v>532391</v>
      </c>
      <c r="B2210" s="1" t="s">
        <v>1965</v>
      </c>
      <c r="C2210" s="1" t="s">
        <v>1931</v>
      </c>
      <c r="D2210" s="1">
        <v>0.91263418299999999</v>
      </c>
      <c r="E2210" s="1">
        <v>18.237863855000001</v>
      </c>
      <c r="F2210" s="1"/>
      <c r="G2210" s="1"/>
      <c r="H2210" s="1"/>
      <c r="I2210" s="1" t="s">
        <v>2133</v>
      </c>
      <c r="J2210" s="1"/>
      <c r="K2210" s="1" t="s">
        <v>2133</v>
      </c>
    </row>
    <row r="2211" spans="1:11" x14ac:dyDescent="0.3">
      <c r="A2211" s="245">
        <v>532392</v>
      </c>
      <c r="B2211" s="1" t="s">
        <v>1966</v>
      </c>
      <c r="C2211" s="1" t="s">
        <v>1931</v>
      </c>
      <c r="D2211" s="1">
        <v>0.44241730499999998</v>
      </c>
      <c r="E2211" s="1">
        <v>1.7649559939999999</v>
      </c>
      <c r="F2211" s="1">
        <v>5127669</v>
      </c>
      <c r="G2211" s="1">
        <v>1025533.8</v>
      </c>
      <c r="H2211" s="1">
        <v>2534.89</v>
      </c>
      <c r="I2211" s="1">
        <v>404</v>
      </c>
      <c r="J2211" s="1">
        <v>3303.07</v>
      </c>
      <c r="K2211" s="1">
        <v>310</v>
      </c>
    </row>
    <row r="2212" spans="1:11" x14ac:dyDescent="0.3">
      <c r="A2212" s="245">
        <v>532393</v>
      </c>
      <c r="B2212" s="1" t="s">
        <v>1968</v>
      </c>
      <c r="C2212" s="1" t="s">
        <v>1931</v>
      </c>
      <c r="D2212" s="1">
        <v>0</v>
      </c>
      <c r="E2212" s="1">
        <v>10.49925796</v>
      </c>
      <c r="F2212" s="1">
        <v>13376236</v>
      </c>
      <c r="G2212" s="1">
        <v>4681682.5999999996</v>
      </c>
      <c r="H2212" s="1">
        <v>1527.87</v>
      </c>
      <c r="I2212" s="1">
        <v>3064</v>
      </c>
      <c r="J2212" s="1">
        <v>1550.04</v>
      </c>
      <c r="K2212" s="1">
        <v>3020</v>
      </c>
    </row>
    <row r="2213" spans="1:11" x14ac:dyDescent="0.3">
      <c r="A2213" s="245">
        <v>532396</v>
      </c>
      <c r="B2213" s="1" t="s">
        <v>1970</v>
      </c>
      <c r="C2213" s="1" t="s">
        <v>1931</v>
      </c>
      <c r="D2213" s="1">
        <v>0.93456525700000004</v>
      </c>
      <c r="E2213" s="1">
        <v>11.345473720999999</v>
      </c>
      <c r="F2213" s="1"/>
      <c r="G2213" s="1"/>
      <c r="H2213" s="1"/>
      <c r="I2213" s="1" t="s">
        <v>2133</v>
      </c>
      <c r="J2213" s="1"/>
      <c r="K2213" s="1" t="s">
        <v>2133</v>
      </c>
    </row>
    <row r="2214" spans="1:11" x14ac:dyDescent="0.3">
      <c r="A2214" s="245">
        <v>532397</v>
      </c>
      <c r="B2214" s="1" t="s">
        <v>1972</v>
      </c>
      <c r="C2214" s="1" t="s">
        <v>1931</v>
      </c>
      <c r="D2214" s="1">
        <v>0.92671787299999997</v>
      </c>
      <c r="E2214" s="1">
        <v>15.673415575</v>
      </c>
      <c r="F2214" s="1"/>
      <c r="G2214" s="1"/>
      <c r="H2214" s="1"/>
      <c r="I2214" s="1" t="s">
        <v>2133</v>
      </c>
      <c r="J2214" s="1"/>
      <c r="K2214" s="1" t="s">
        <v>2133</v>
      </c>
    </row>
    <row r="2215" spans="1:11" x14ac:dyDescent="0.3">
      <c r="A2215" s="245">
        <v>532399</v>
      </c>
      <c r="B2215" s="1" t="s">
        <v>1973</v>
      </c>
      <c r="C2215" s="1" t="s">
        <v>1931</v>
      </c>
      <c r="D2215" s="1">
        <v>0.955388605</v>
      </c>
      <c r="E2215" s="1">
        <v>56.460329979999997</v>
      </c>
      <c r="F2215" s="1"/>
      <c r="G2215" s="1"/>
      <c r="H2215" s="1"/>
      <c r="I2215" s="1" t="s">
        <v>2133</v>
      </c>
      <c r="J2215" s="1"/>
      <c r="K2215" s="1" t="s">
        <v>2133</v>
      </c>
    </row>
    <row r="2216" spans="1:11" x14ac:dyDescent="0.3">
      <c r="A2216" s="245">
        <v>532404</v>
      </c>
      <c r="B2216" s="1" t="s">
        <v>1974</v>
      </c>
      <c r="C2216" s="1" t="s">
        <v>1931</v>
      </c>
      <c r="D2216" s="1">
        <v>0</v>
      </c>
      <c r="E2216" s="1">
        <v>0.82480758799999998</v>
      </c>
      <c r="F2216" s="1">
        <v>104081</v>
      </c>
      <c r="G2216" s="1">
        <v>36428.35</v>
      </c>
      <c r="H2216" s="1">
        <v>2061.4299999999998</v>
      </c>
      <c r="I2216" s="1">
        <v>17</v>
      </c>
      <c r="J2216" s="1">
        <v>5760.33</v>
      </c>
      <c r="K2216" s="1">
        <v>6</v>
      </c>
    </row>
    <row r="2217" spans="1:11" x14ac:dyDescent="0.3">
      <c r="A2217" s="245">
        <v>533336</v>
      </c>
      <c r="B2217" s="1" t="s">
        <v>1975</v>
      </c>
      <c r="C2217" s="1" t="s">
        <v>1931</v>
      </c>
      <c r="D2217" s="1">
        <v>0.57165328299999996</v>
      </c>
      <c r="E2217" s="1">
        <v>0.36258342599999999</v>
      </c>
      <c r="F2217" s="1">
        <v>273662</v>
      </c>
      <c r="G2217" s="1">
        <v>54732.4</v>
      </c>
      <c r="H2217" s="1">
        <v>2070.63</v>
      </c>
      <c r="I2217" s="1">
        <v>26</v>
      </c>
      <c r="J2217" s="1">
        <v>10184.32</v>
      </c>
      <c r="K2217" s="1">
        <v>5</v>
      </c>
    </row>
    <row r="2218" spans="1:11" x14ac:dyDescent="0.3">
      <c r="A2218" s="245">
        <v>542301</v>
      </c>
      <c r="B2218" s="1" t="s">
        <v>1978</v>
      </c>
      <c r="C2218" s="1" t="s">
        <v>1976</v>
      </c>
      <c r="D2218" s="1">
        <v>0.82607808100000002</v>
      </c>
      <c r="E2218" s="1">
        <v>19.300960441000001</v>
      </c>
      <c r="F2218" s="1"/>
      <c r="G2218" s="1"/>
      <c r="H2218" s="1"/>
      <c r="I2218" s="1" t="s">
        <v>2133</v>
      </c>
      <c r="J2218" s="1"/>
      <c r="K2218" s="1" t="s">
        <v>2133</v>
      </c>
    </row>
    <row r="2219" spans="1:11" x14ac:dyDescent="0.3">
      <c r="A2219" s="245">
        <v>542311</v>
      </c>
      <c r="B2219" s="1" t="s">
        <v>1979</v>
      </c>
      <c r="C2219" s="1" t="s">
        <v>1976</v>
      </c>
      <c r="D2219" s="1">
        <v>0.41810418599999999</v>
      </c>
      <c r="E2219" s="1">
        <v>2.740067421</v>
      </c>
      <c r="F2219" s="1">
        <v>5123097</v>
      </c>
      <c r="G2219" s="1">
        <v>1024619.4</v>
      </c>
      <c r="H2219" s="1">
        <v>2534.89</v>
      </c>
      <c r="I2219" s="1">
        <v>404</v>
      </c>
      <c r="J2219" s="1">
        <v>3455.07</v>
      </c>
      <c r="K2219" s="1">
        <v>296</v>
      </c>
    </row>
    <row r="2220" spans="1:11" x14ac:dyDescent="0.3">
      <c r="A2220" s="245">
        <v>542313</v>
      </c>
      <c r="B2220" s="1" t="s">
        <v>1981</v>
      </c>
      <c r="C2220" s="1" t="s">
        <v>1976</v>
      </c>
      <c r="D2220" s="1">
        <v>0</v>
      </c>
      <c r="E2220" s="1">
        <v>4.0848881920000002</v>
      </c>
      <c r="F2220" s="1">
        <v>2908583</v>
      </c>
      <c r="G2220" s="1">
        <v>1018004.05</v>
      </c>
      <c r="H2220" s="1">
        <v>1527.87</v>
      </c>
      <c r="I2220" s="1">
        <v>666</v>
      </c>
      <c r="J2220" s="1">
        <v>2304.36</v>
      </c>
      <c r="K2220" s="1">
        <v>441</v>
      </c>
    </row>
    <row r="2221" spans="1:11" x14ac:dyDescent="0.3">
      <c r="A2221" s="245">
        <v>542318</v>
      </c>
      <c r="B2221" s="1" t="s">
        <v>1983</v>
      </c>
      <c r="C2221" s="1" t="s">
        <v>1976</v>
      </c>
      <c r="D2221" s="1">
        <v>1</v>
      </c>
      <c r="E2221" s="1">
        <v>20.937490560000001</v>
      </c>
      <c r="F2221" s="1"/>
      <c r="G2221" s="1"/>
      <c r="H2221" s="1"/>
      <c r="I2221" s="1" t="s">
        <v>2133</v>
      </c>
      <c r="J2221" s="1"/>
      <c r="K2221" s="1" t="s">
        <v>2133</v>
      </c>
    </row>
    <row r="2222" spans="1:11" x14ac:dyDescent="0.3">
      <c r="A2222" s="245">
        <v>542321</v>
      </c>
      <c r="B2222" s="1" t="s">
        <v>1984</v>
      </c>
      <c r="C2222" s="1" t="s">
        <v>1976</v>
      </c>
      <c r="D2222" s="1">
        <v>0.19380146000000001</v>
      </c>
      <c r="E2222" s="1">
        <v>5.272363447</v>
      </c>
      <c r="F2222" s="1">
        <v>1579562</v>
      </c>
      <c r="G2222" s="1">
        <v>552846.69999999995</v>
      </c>
      <c r="H2222" s="1">
        <v>1475.8</v>
      </c>
      <c r="I2222" s="1">
        <v>374</v>
      </c>
      <c r="J2222" s="1">
        <v>1501.32</v>
      </c>
      <c r="K2222" s="1">
        <v>368</v>
      </c>
    </row>
    <row r="2223" spans="1:11" x14ac:dyDescent="0.3">
      <c r="A2223" s="245">
        <v>542322</v>
      </c>
      <c r="B2223" s="1" t="s">
        <v>1985</v>
      </c>
      <c r="C2223" s="1" t="s">
        <v>1976</v>
      </c>
      <c r="D2223" s="1">
        <v>0</v>
      </c>
      <c r="E2223" s="1">
        <v>3.12067286</v>
      </c>
      <c r="F2223" s="1">
        <v>405568</v>
      </c>
      <c r="G2223" s="1">
        <v>141948.79999999999</v>
      </c>
      <c r="H2223" s="1">
        <v>2061.4299999999998</v>
      </c>
      <c r="I2223" s="1">
        <v>68</v>
      </c>
      <c r="J2223" s="1">
        <v>2361.98</v>
      </c>
      <c r="K2223" s="1">
        <v>60</v>
      </c>
    </row>
    <row r="2224" spans="1:11" x14ac:dyDescent="0.3">
      <c r="A2224" s="245">
        <v>542323</v>
      </c>
      <c r="B2224" s="1" t="s">
        <v>1986</v>
      </c>
      <c r="C2224" s="1" t="s">
        <v>1976</v>
      </c>
      <c r="D2224" s="1">
        <v>0</v>
      </c>
      <c r="E2224" s="1">
        <v>22.673617688</v>
      </c>
      <c r="F2224" s="1">
        <v>1319222</v>
      </c>
      <c r="G2224" s="1">
        <v>461727.7</v>
      </c>
      <c r="H2224" s="1">
        <v>1684.19</v>
      </c>
      <c r="I2224" s="1">
        <v>274</v>
      </c>
      <c r="J2224" s="1">
        <v>1067.25</v>
      </c>
      <c r="K2224" s="1">
        <v>432</v>
      </c>
    </row>
    <row r="2225" spans="1:11" x14ac:dyDescent="0.3">
      <c r="A2225" s="245">
        <v>542324</v>
      </c>
      <c r="B2225" s="1" t="s">
        <v>1987</v>
      </c>
      <c r="C2225" s="1" t="s">
        <v>1976</v>
      </c>
      <c r="D2225" s="1">
        <v>0.99990351600000005</v>
      </c>
      <c r="E2225" s="1">
        <v>38.124635394000002</v>
      </c>
      <c r="F2225" s="1"/>
      <c r="G2225" s="1"/>
      <c r="H2225" s="1"/>
      <c r="I2225" s="1" t="s">
        <v>2133</v>
      </c>
      <c r="J2225" s="1"/>
      <c r="K2225" s="1" t="s">
        <v>2133</v>
      </c>
    </row>
    <row r="2226" spans="1:11" x14ac:dyDescent="0.3">
      <c r="A2226" s="245">
        <v>542332</v>
      </c>
      <c r="B2226" s="1" t="s">
        <v>1988</v>
      </c>
      <c r="C2226" s="1" t="s">
        <v>1976</v>
      </c>
      <c r="D2226" s="1">
        <v>0.93021783700000005</v>
      </c>
      <c r="E2226" s="1">
        <v>2.4430611099999999</v>
      </c>
      <c r="F2226" s="1"/>
      <c r="G2226" s="1"/>
      <c r="H2226" s="1"/>
      <c r="I2226" s="1" t="s">
        <v>2133</v>
      </c>
      <c r="J2226" s="1"/>
      <c r="K2226" s="1" t="s">
        <v>2133</v>
      </c>
    </row>
    <row r="2227" spans="1:11" x14ac:dyDescent="0.3">
      <c r="A2227" s="245">
        <v>542338</v>
      </c>
      <c r="B2227" s="1" t="s">
        <v>1990</v>
      </c>
      <c r="C2227" s="1" t="s">
        <v>1976</v>
      </c>
      <c r="D2227" s="1">
        <v>0.98177801600000003</v>
      </c>
      <c r="E2227" s="1">
        <v>23.886989581000002</v>
      </c>
      <c r="F2227" s="1"/>
      <c r="G2227" s="1"/>
      <c r="H2227" s="1"/>
      <c r="I2227" s="1" t="s">
        <v>2133</v>
      </c>
      <c r="J2227" s="1"/>
      <c r="K2227" s="1" t="s">
        <v>2133</v>
      </c>
    </row>
    <row r="2228" spans="1:11" x14ac:dyDescent="0.3">
      <c r="A2228" s="245">
        <v>542339</v>
      </c>
      <c r="B2228" s="1" t="s">
        <v>1992</v>
      </c>
      <c r="C2228" s="1" t="s">
        <v>1976</v>
      </c>
      <c r="D2228" s="1">
        <v>0.95596756900000002</v>
      </c>
      <c r="E2228" s="1">
        <v>1.807705347</v>
      </c>
      <c r="F2228" s="1"/>
      <c r="G2228" s="1"/>
      <c r="H2228" s="1"/>
      <c r="I2228" s="1" t="s">
        <v>2133</v>
      </c>
      <c r="J2228" s="1"/>
      <c r="K2228" s="1" t="s">
        <v>2133</v>
      </c>
    </row>
    <row r="2229" spans="1:11" x14ac:dyDescent="0.3">
      <c r="A2229" s="245">
        <v>542343</v>
      </c>
      <c r="B2229" s="1" t="s">
        <v>1994</v>
      </c>
      <c r="C2229" s="1" t="s">
        <v>1976</v>
      </c>
      <c r="D2229" s="1">
        <v>0.98882269199999995</v>
      </c>
      <c r="E2229" s="1">
        <v>25.616570684999999</v>
      </c>
      <c r="F2229" s="1"/>
      <c r="G2229" s="1"/>
      <c r="H2229" s="1"/>
      <c r="I2229" s="1" t="s">
        <v>2133</v>
      </c>
      <c r="J2229" s="1"/>
      <c r="K2229" s="1" t="s">
        <v>2133</v>
      </c>
    </row>
    <row r="2230" spans="1:11" x14ac:dyDescent="0.3">
      <c r="A2230" s="245">
        <v>542346</v>
      </c>
      <c r="B2230" s="1" t="s">
        <v>1996</v>
      </c>
      <c r="C2230" s="1" t="s">
        <v>1976</v>
      </c>
      <c r="D2230" s="1">
        <v>0.77561834299999999</v>
      </c>
      <c r="E2230" s="1">
        <v>0.624118116</v>
      </c>
      <c r="F2230" s="1">
        <v>976817</v>
      </c>
      <c r="G2230" s="1">
        <v>195363.4</v>
      </c>
      <c r="H2230" s="1">
        <v>2070.63</v>
      </c>
      <c r="I2230" s="1">
        <v>94</v>
      </c>
      <c r="J2230" s="1">
        <v>11853.37</v>
      </c>
      <c r="K2230" s="1">
        <v>16</v>
      </c>
    </row>
    <row r="2231" spans="1:11" x14ac:dyDescent="0.3">
      <c r="A2231" s="245">
        <v>552220</v>
      </c>
      <c r="B2231" s="1" t="s">
        <v>1998</v>
      </c>
      <c r="C2231" s="1" t="s">
        <v>1997</v>
      </c>
      <c r="D2231" s="1">
        <v>0.92169699400000005</v>
      </c>
      <c r="E2231" s="1">
        <v>1.8701220350000001</v>
      </c>
      <c r="F2231" s="1"/>
      <c r="G2231" s="1"/>
      <c r="H2231" s="1"/>
      <c r="I2231" s="1" t="s">
        <v>2133</v>
      </c>
      <c r="J2231" s="1"/>
      <c r="K2231" s="1" t="s">
        <v>2133</v>
      </c>
    </row>
    <row r="2232" spans="1:11" x14ac:dyDescent="0.3">
      <c r="A2232" s="245">
        <v>552233</v>
      </c>
      <c r="B2232" s="1" t="s">
        <v>1999</v>
      </c>
      <c r="C2232" s="1" t="s">
        <v>1997</v>
      </c>
      <c r="D2232" s="1">
        <v>0.432006485</v>
      </c>
      <c r="E2232" s="1">
        <v>0.23189410399999999</v>
      </c>
      <c r="F2232" s="1">
        <v>2288508</v>
      </c>
      <c r="G2232" s="1">
        <v>457701.6</v>
      </c>
      <c r="H2232" s="1">
        <v>2534.89</v>
      </c>
      <c r="I2232" s="1">
        <v>180</v>
      </c>
      <c r="J2232" s="1">
        <v>4850.54</v>
      </c>
      <c r="K2232" s="1">
        <v>94</v>
      </c>
    </row>
    <row r="2233" spans="1:11" x14ac:dyDescent="0.3">
      <c r="A2233" s="245">
        <v>552284</v>
      </c>
      <c r="B2233" s="1" t="s">
        <v>2000</v>
      </c>
      <c r="C2233" s="1" t="s">
        <v>1997</v>
      </c>
      <c r="D2233" s="1">
        <v>0</v>
      </c>
      <c r="E2233" s="1">
        <v>8.7483794000000004E-2</v>
      </c>
      <c r="F2233" s="1">
        <v>873860</v>
      </c>
      <c r="G2233" s="1">
        <v>305851</v>
      </c>
      <c r="H2233" s="1">
        <v>2061.4299999999998</v>
      </c>
      <c r="I2233" s="1">
        <v>148</v>
      </c>
      <c r="J2233" s="1">
        <v>10843.51</v>
      </c>
      <c r="K2233" s="1">
        <v>28</v>
      </c>
    </row>
    <row r="2234" spans="1:11" x14ac:dyDescent="0.3">
      <c r="A2234" s="245">
        <v>552349</v>
      </c>
      <c r="B2234" s="1" t="s">
        <v>2002</v>
      </c>
      <c r="C2234" s="1" t="s">
        <v>1997</v>
      </c>
      <c r="D2234" s="1">
        <v>0.90459318399999999</v>
      </c>
      <c r="E2234" s="1">
        <v>2.2051601120000002</v>
      </c>
      <c r="F2234" s="1"/>
      <c r="G2234" s="1"/>
      <c r="H2234" s="1"/>
      <c r="I2234" s="1" t="s">
        <v>2133</v>
      </c>
      <c r="J2234" s="1"/>
      <c r="K2234" s="1" t="s">
        <v>2133</v>
      </c>
    </row>
    <row r="2235" spans="1:11" x14ac:dyDescent="0.3">
      <c r="A2235" s="245">
        <v>552351</v>
      </c>
      <c r="B2235" s="1" t="s">
        <v>2004</v>
      </c>
      <c r="C2235" s="1" t="s">
        <v>1997</v>
      </c>
      <c r="D2235" s="1">
        <v>0.93558060200000004</v>
      </c>
      <c r="E2235" s="1">
        <v>0.25737253599999999</v>
      </c>
      <c r="F2235" s="1"/>
      <c r="G2235" s="1"/>
      <c r="H2235" s="1"/>
      <c r="I2235" s="1" t="s">
        <v>2133</v>
      </c>
      <c r="J2235" s="1"/>
      <c r="K2235" s="1" t="s">
        <v>2133</v>
      </c>
    </row>
    <row r="2236" spans="1:11" x14ac:dyDescent="0.3">
      <c r="A2236" s="245">
        <v>552353</v>
      </c>
      <c r="B2236" s="1" t="s">
        <v>2006</v>
      </c>
      <c r="C2236" s="1" t="s">
        <v>1997</v>
      </c>
      <c r="D2236" s="1">
        <v>0.87708741499999998</v>
      </c>
      <c r="E2236" s="1">
        <v>2.5412524009999999</v>
      </c>
      <c r="F2236" s="1"/>
      <c r="G2236" s="1"/>
      <c r="H2236" s="1"/>
      <c r="I2236" s="1" t="s">
        <v>2133</v>
      </c>
      <c r="J2236" s="1"/>
      <c r="K2236" s="1" t="s">
        <v>2133</v>
      </c>
    </row>
    <row r="2237" spans="1:11" x14ac:dyDescent="0.3">
      <c r="A2237" s="245">
        <v>552356</v>
      </c>
      <c r="B2237" s="1" t="s">
        <v>2007</v>
      </c>
      <c r="C2237" s="1" t="s">
        <v>1997</v>
      </c>
      <c r="D2237" s="1">
        <v>0.86</v>
      </c>
      <c r="E2237" s="1">
        <v>17.427</v>
      </c>
      <c r="F2237" s="1"/>
      <c r="G2237" s="1"/>
      <c r="H2237" s="1"/>
      <c r="I2237" s="1" t="s">
        <v>2133</v>
      </c>
      <c r="J2237" s="1"/>
      <c r="K2237" s="1" t="s">
        <v>2133</v>
      </c>
    </row>
    <row r="2238" spans="1:11" x14ac:dyDescent="0.3">
      <c r="A2238" s="245">
        <v>553304</v>
      </c>
      <c r="B2238" s="1" t="s">
        <v>2008</v>
      </c>
      <c r="C2238" s="1" t="s">
        <v>1997</v>
      </c>
      <c r="D2238" s="1">
        <v>0.655455605</v>
      </c>
      <c r="E2238" s="1">
        <v>0.19737649800000001</v>
      </c>
      <c r="F2238" s="1">
        <v>3311834</v>
      </c>
      <c r="G2238" s="1">
        <v>662366.80000000005</v>
      </c>
      <c r="H2238" s="1">
        <v>2070.63</v>
      </c>
      <c r="I2238" s="1">
        <v>319</v>
      </c>
      <c r="J2238" s="1">
        <v>10140.07</v>
      </c>
      <c r="K2238" s="1">
        <v>65</v>
      </c>
    </row>
    <row r="2239" spans="1:11" x14ac:dyDescent="0.3">
      <c r="A2239" s="245">
        <v>610989</v>
      </c>
      <c r="B2239" s="1" t="s">
        <v>2011</v>
      </c>
      <c r="C2239" s="1" t="s">
        <v>2009</v>
      </c>
      <c r="D2239" s="1">
        <v>0</v>
      </c>
      <c r="E2239" s="1">
        <v>3.592443093</v>
      </c>
      <c r="F2239" s="1">
        <v>696779</v>
      </c>
      <c r="G2239" s="1">
        <v>243872.65</v>
      </c>
      <c r="H2239" s="1">
        <v>2061.4299999999998</v>
      </c>
      <c r="I2239" s="1">
        <v>118</v>
      </c>
      <c r="J2239" s="1">
        <v>17177.349999999999</v>
      </c>
      <c r="K2239" s="1">
        <v>14</v>
      </c>
    </row>
    <row r="2240" spans="1:11" x14ac:dyDescent="0.3">
      <c r="A2240" s="245">
        <v>613001</v>
      </c>
      <c r="B2240" s="1" t="s">
        <v>2013</v>
      </c>
      <c r="C2240" s="1" t="s">
        <v>2009</v>
      </c>
      <c r="D2240" s="1">
        <v>0</v>
      </c>
      <c r="E2240" s="1">
        <v>0.446463159</v>
      </c>
      <c r="F2240" s="1">
        <v>10407209</v>
      </c>
      <c r="G2240" s="1">
        <v>3642523.15</v>
      </c>
      <c r="H2240" s="1">
        <v>2061.4299999999998</v>
      </c>
      <c r="I2240" s="1">
        <v>1766</v>
      </c>
      <c r="J2240" s="1">
        <v>4183.32</v>
      </c>
      <c r="K2240" s="1">
        <v>870</v>
      </c>
    </row>
    <row r="2241" spans="1:11" x14ac:dyDescent="0.3">
      <c r="A2241" s="245">
        <v>613002</v>
      </c>
      <c r="B2241" s="1" t="s">
        <v>2015</v>
      </c>
      <c r="C2241" s="1" t="s">
        <v>2009</v>
      </c>
      <c r="D2241" s="1">
        <v>0</v>
      </c>
      <c r="E2241" s="1">
        <v>1.089581712</v>
      </c>
      <c r="F2241" s="1">
        <v>81795</v>
      </c>
      <c r="G2241" s="1">
        <v>28628.25</v>
      </c>
      <c r="H2241" s="1">
        <v>2061.4299999999998</v>
      </c>
      <c r="I2241" s="1">
        <v>13</v>
      </c>
      <c r="J2241" s="1">
        <v>2506.9</v>
      </c>
      <c r="K2241" s="1">
        <v>11</v>
      </c>
    </row>
    <row r="2242" spans="1:11" x14ac:dyDescent="0.3">
      <c r="A2242" s="245">
        <v>613003</v>
      </c>
      <c r="B2242" s="1" t="s">
        <v>2017</v>
      </c>
      <c r="C2242" s="1" t="s">
        <v>2009</v>
      </c>
      <c r="D2242" s="1">
        <v>0</v>
      </c>
      <c r="E2242" s="1">
        <v>6.0696935520000004</v>
      </c>
      <c r="F2242" s="1">
        <v>2389921</v>
      </c>
      <c r="G2242" s="1">
        <v>836472.35</v>
      </c>
      <c r="H2242" s="1">
        <v>1527.87</v>
      </c>
      <c r="I2242" s="1">
        <v>547</v>
      </c>
      <c r="J2242" s="1">
        <v>1909.64</v>
      </c>
      <c r="K2242" s="1">
        <v>438</v>
      </c>
    </row>
    <row r="2243" spans="1:11" x14ac:dyDescent="0.3">
      <c r="A2243" s="245">
        <v>613004</v>
      </c>
      <c r="B2243" s="1" t="s">
        <v>2019</v>
      </c>
      <c r="C2243" s="1" t="s">
        <v>2009</v>
      </c>
      <c r="D2243" s="1">
        <v>0</v>
      </c>
      <c r="E2243" s="1">
        <v>2.8125276540000002</v>
      </c>
      <c r="F2243" s="1">
        <v>1789365</v>
      </c>
      <c r="G2243" s="1">
        <v>626277.75</v>
      </c>
      <c r="H2243" s="1">
        <v>2061.4299999999998</v>
      </c>
      <c r="I2243" s="1">
        <v>303</v>
      </c>
      <c r="J2243" s="1">
        <v>2252.16</v>
      </c>
      <c r="K2243" s="1">
        <v>278</v>
      </c>
    </row>
    <row r="2244" spans="1:11" x14ac:dyDescent="0.3">
      <c r="A2244" s="245">
        <v>613005</v>
      </c>
      <c r="B2244" s="1" t="s">
        <v>2021</v>
      </c>
      <c r="C2244" s="1" t="s">
        <v>2009</v>
      </c>
      <c r="D2244" s="1">
        <v>0</v>
      </c>
      <c r="E2244" s="1">
        <v>0.498078309</v>
      </c>
      <c r="F2244" s="1">
        <v>140656</v>
      </c>
      <c r="G2244" s="1">
        <v>49229.599999999999</v>
      </c>
      <c r="H2244" s="1">
        <v>2061.4299999999998</v>
      </c>
      <c r="I2244" s="1">
        <v>23</v>
      </c>
      <c r="J2244" s="1">
        <v>5797.56</v>
      </c>
      <c r="K2244" s="1">
        <v>8</v>
      </c>
    </row>
    <row r="2245" spans="1:11" x14ac:dyDescent="0.3">
      <c r="A2245" s="245">
        <v>613006</v>
      </c>
      <c r="B2245" s="1" t="s">
        <v>2023</v>
      </c>
      <c r="C2245" s="1" t="s">
        <v>2009</v>
      </c>
      <c r="D2245" s="1">
        <v>0.76472281499999994</v>
      </c>
      <c r="E2245" s="1">
        <v>0.55192479500000002</v>
      </c>
      <c r="F2245" s="1">
        <v>16016924</v>
      </c>
      <c r="G2245" s="1">
        <v>3203384.8</v>
      </c>
      <c r="H2245" s="1">
        <v>2070.63</v>
      </c>
      <c r="I2245" s="1">
        <v>1547</v>
      </c>
      <c r="J2245" s="1">
        <v>5930.09</v>
      </c>
      <c r="K2245" s="1">
        <v>540</v>
      </c>
    </row>
    <row r="2246" spans="1:11" x14ac:dyDescent="0.3">
      <c r="A2246" s="245">
        <v>613007</v>
      </c>
      <c r="B2246" s="1" t="s">
        <v>2025</v>
      </c>
      <c r="C2246" s="1" t="s">
        <v>2009</v>
      </c>
      <c r="D2246" s="1">
        <v>0.85903001000000001</v>
      </c>
      <c r="E2246" s="1">
        <v>0.79785325100000004</v>
      </c>
      <c r="F2246" s="1"/>
      <c r="G2246" s="1"/>
      <c r="H2246" s="1"/>
      <c r="I2246" s="1" t="s">
        <v>2133</v>
      </c>
      <c r="J2246" s="1"/>
      <c r="K2246" s="1" t="s">
        <v>2133</v>
      </c>
    </row>
    <row r="2247" spans="1:11" x14ac:dyDescent="0.3">
      <c r="A2247" s="245">
        <v>613011</v>
      </c>
      <c r="B2247" s="1" t="s">
        <v>2026</v>
      </c>
      <c r="C2247" s="1" t="s">
        <v>2009</v>
      </c>
      <c r="D2247" s="1">
        <v>0</v>
      </c>
      <c r="E2247" s="1">
        <v>1.3037184850000001</v>
      </c>
      <c r="F2247" s="1">
        <v>9225318</v>
      </c>
      <c r="G2247" s="1">
        <v>3228861.3</v>
      </c>
      <c r="H2247" s="1">
        <v>2061.4299999999998</v>
      </c>
      <c r="I2247" s="1">
        <v>1566</v>
      </c>
      <c r="J2247" s="1">
        <v>1797.29</v>
      </c>
      <c r="K2247" s="1">
        <v>1796</v>
      </c>
    </row>
    <row r="2248" spans="1:11" x14ac:dyDescent="0.3">
      <c r="A2248" s="245">
        <v>613013</v>
      </c>
      <c r="B2248" s="1" t="s">
        <v>2028</v>
      </c>
      <c r="C2248" s="1" t="s">
        <v>2009</v>
      </c>
      <c r="D2248" s="1">
        <v>0.99789240700000004</v>
      </c>
      <c r="E2248" s="1">
        <v>23.050423545000001</v>
      </c>
      <c r="F2248" s="1"/>
      <c r="G2248" s="1"/>
      <c r="H2248" s="1"/>
      <c r="I2248" s="1" t="s">
        <v>2133</v>
      </c>
      <c r="J2248" s="1"/>
      <c r="K2248" s="1" t="s">
        <v>2133</v>
      </c>
    </row>
    <row r="2249" spans="1:11" x14ac:dyDescent="0.3">
      <c r="A2249" s="245">
        <v>613015</v>
      </c>
      <c r="B2249" s="1" t="s">
        <v>2030</v>
      </c>
      <c r="C2249" s="1" t="s">
        <v>2009</v>
      </c>
      <c r="D2249" s="1">
        <v>0.85953618300000001</v>
      </c>
      <c r="E2249" s="1">
        <v>6.2002800000000002</v>
      </c>
      <c r="F2249" s="1"/>
      <c r="G2249" s="1"/>
      <c r="H2249" s="1"/>
      <c r="I2249" s="1" t="s">
        <v>2133</v>
      </c>
      <c r="J2249" s="1"/>
      <c r="K2249" s="1" t="s">
        <v>2133</v>
      </c>
    </row>
    <row r="2250" spans="1:11" x14ac:dyDescent="0.3">
      <c r="A2250" s="245">
        <v>613016</v>
      </c>
      <c r="B2250" s="1" t="s">
        <v>2031</v>
      </c>
      <c r="C2250" s="1" t="s">
        <v>2009</v>
      </c>
      <c r="D2250" s="1">
        <v>0</v>
      </c>
      <c r="E2250" s="1">
        <v>0.153961021</v>
      </c>
      <c r="F2250" s="1">
        <v>4090037</v>
      </c>
      <c r="G2250" s="1">
        <v>1431512.95</v>
      </c>
      <c r="H2250" s="1">
        <v>2061.4299999999998</v>
      </c>
      <c r="I2250" s="1">
        <v>694</v>
      </c>
      <c r="J2250" s="1">
        <v>3333.82</v>
      </c>
      <c r="K2250" s="1">
        <v>429</v>
      </c>
    </row>
    <row r="2251" spans="1:11" x14ac:dyDescent="0.3">
      <c r="A2251" s="245">
        <v>613017</v>
      </c>
      <c r="B2251" s="1" t="s">
        <v>2032</v>
      </c>
      <c r="C2251" s="1" t="s">
        <v>2009</v>
      </c>
      <c r="D2251" s="1">
        <v>0</v>
      </c>
      <c r="E2251" s="1">
        <v>2.9987025699999998</v>
      </c>
      <c r="F2251" s="1">
        <v>7579683</v>
      </c>
      <c r="G2251" s="1">
        <v>2652889.0499999998</v>
      </c>
      <c r="H2251" s="1">
        <v>2061.4299999999998</v>
      </c>
      <c r="I2251" s="1">
        <v>1286</v>
      </c>
      <c r="J2251" s="1">
        <v>1848.89</v>
      </c>
      <c r="K2251" s="1">
        <v>1434</v>
      </c>
    </row>
    <row r="2252" spans="1:11" x14ac:dyDescent="0.3">
      <c r="A2252" s="245">
        <v>613018</v>
      </c>
      <c r="B2252" s="1" t="s">
        <v>2034</v>
      </c>
      <c r="C2252" s="1" t="s">
        <v>2009</v>
      </c>
      <c r="D2252" s="1">
        <v>0</v>
      </c>
      <c r="E2252" s="1">
        <v>0.377648237</v>
      </c>
      <c r="F2252" s="1">
        <v>2774528</v>
      </c>
      <c r="G2252" s="1">
        <v>971084.80000000005</v>
      </c>
      <c r="H2252" s="1">
        <v>2061.4299999999998</v>
      </c>
      <c r="I2252" s="1">
        <v>471</v>
      </c>
      <c r="J2252" s="1">
        <v>1953.97</v>
      </c>
      <c r="K2252" s="1">
        <v>496</v>
      </c>
    </row>
    <row r="2253" spans="1:11" x14ac:dyDescent="0.3">
      <c r="A2253" s="245">
        <v>613019</v>
      </c>
      <c r="B2253" s="1" t="s">
        <v>2036</v>
      </c>
      <c r="C2253" s="1" t="s">
        <v>2009</v>
      </c>
      <c r="D2253" s="1">
        <v>0</v>
      </c>
      <c r="E2253" s="1">
        <v>7.6355395000000006E-2</v>
      </c>
      <c r="F2253" s="1">
        <v>5422371</v>
      </c>
      <c r="G2253" s="1">
        <v>1897829.85</v>
      </c>
      <c r="H2253" s="1">
        <v>2061.4299999999998</v>
      </c>
      <c r="I2253" s="1">
        <v>920</v>
      </c>
      <c r="J2253" s="1">
        <v>3894.27</v>
      </c>
      <c r="K2253" s="1">
        <v>487</v>
      </c>
    </row>
    <row r="2254" spans="1:11" x14ac:dyDescent="0.3">
      <c r="A2254" s="245">
        <v>613023</v>
      </c>
      <c r="B2254" s="1" t="s">
        <v>2038</v>
      </c>
      <c r="C2254" s="1" t="s">
        <v>2009</v>
      </c>
      <c r="D2254" s="1">
        <v>0</v>
      </c>
      <c r="E2254" s="1">
        <v>0.162602523</v>
      </c>
      <c r="F2254" s="1">
        <v>13616428</v>
      </c>
      <c r="G2254" s="1">
        <v>4765749.8</v>
      </c>
      <c r="H2254" s="1">
        <v>2061.4299999999998</v>
      </c>
      <c r="I2254" s="1">
        <v>2311</v>
      </c>
      <c r="J2254" s="1">
        <v>2744.67</v>
      </c>
      <c r="K2254" s="1">
        <v>1736</v>
      </c>
    </row>
    <row r="2255" spans="1:11" x14ac:dyDescent="0.3">
      <c r="A2255" s="245">
        <v>613025</v>
      </c>
      <c r="B2255" s="1" t="s">
        <v>2039</v>
      </c>
      <c r="C2255" s="1" t="s">
        <v>2009</v>
      </c>
      <c r="D2255" s="1">
        <v>0.64096271500000002</v>
      </c>
      <c r="E2255" s="1">
        <v>0.57091359200000003</v>
      </c>
      <c r="F2255" s="1">
        <v>587598</v>
      </c>
      <c r="G2255" s="1">
        <v>117519.6</v>
      </c>
      <c r="H2255" s="1">
        <v>2070.63</v>
      </c>
      <c r="I2255" s="1">
        <v>56</v>
      </c>
      <c r="J2255" s="1">
        <v>2205.69</v>
      </c>
      <c r="K2255" s="1">
        <v>53</v>
      </c>
    </row>
    <row r="2256" spans="1:11" x14ac:dyDescent="0.3">
      <c r="A2256" s="245">
        <v>613026</v>
      </c>
      <c r="B2256" s="1" t="s">
        <v>2040</v>
      </c>
      <c r="C2256" s="1" t="s">
        <v>2009</v>
      </c>
      <c r="D2256" s="1">
        <v>0</v>
      </c>
      <c r="E2256" s="1">
        <v>2.659871898</v>
      </c>
      <c r="F2256" s="1">
        <v>281994</v>
      </c>
      <c r="G2256" s="1">
        <v>98697.9</v>
      </c>
      <c r="H2256" s="1">
        <v>2061.4299999999998</v>
      </c>
      <c r="I2256" s="1">
        <v>47</v>
      </c>
      <c r="J2256" s="1">
        <v>6280.75</v>
      </c>
      <c r="K2256" s="1">
        <v>15</v>
      </c>
    </row>
    <row r="2257" spans="1:11" x14ac:dyDescent="0.3">
      <c r="A2257" s="245">
        <v>613028</v>
      </c>
      <c r="B2257" s="1" t="s">
        <v>2042</v>
      </c>
      <c r="C2257" s="1" t="s">
        <v>2009</v>
      </c>
      <c r="D2257" s="1">
        <v>0</v>
      </c>
      <c r="E2257" s="1">
        <v>1.2609910090000001</v>
      </c>
      <c r="F2257" s="1">
        <v>1408029</v>
      </c>
      <c r="G2257" s="1">
        <v>492810.15</v>
      </c>
      <c r="H2257" s="1">
        <v>2061.4299999999998</v>
      </c>
      <c r="I2257" s="1">
        <v>239</v>
      </c>
      <c r="J2257" s="1">
        <v>4451.8599999999997</v>
      </c>
      <c r="K2257" s="1">
        <v>110</v>
      </c>
    </row>
    <row r="2258" spans="1:11" x14ac:dyDescent="0.3">
      <c r="A2258" s="245">
        <v>623021</v>
      </c>
      <c r="B2258" s="1" t="s">
        <v>2045</v>
      </c>
      <c r="C2258" s="1" t="s">
        <v>2043</v>
      </c>
      <c r="D2258" s="1">
        <v>0.35211985299999998</v>
      </c>
      <c r="E2258" s="1">
        <v>23.588986397999999</v>
      </c>
      <c r="F2258" s="1">
        <v>28838830</v>
      </c>
      <c r="G2258" s="1">
        <v>7209707.5</v>
      </c>
      <c r="H2258" s="1">
        <v>1091.8499999999999</v>
      </c>
      <c r="I2258" s="1">
        <v>6603</v>
      </c>
      <c r="J2258" s="1">
        <v>3616.43</v>
      </c>
      <c r="K2258" s="1">
        <v>1993</v>
      </c>
    </row>
    <row r="2259" spans="1:11" x14ac:dyDescent="0.3">
      <c r="A2259" s="245">
        <v>663800</v>
      </c>
      <c r="B2259" s="1" t="s">
        <v>2048</v>
      </c>
      <c r="C2259" s="1" t="s">
        <v>2046</v>
      </c>
      <c r="D2259" s="1">
        <v>1</v>
      </c>
      <c r="E2259" s="1">
        <v>241.63290485799999</v>
      </c>
      <c r="F2259" s="1"/>
      <c r="G2259" s="1"/>
      <c r="H2259" s="1"/>
      <c r="I2259" s="1" t="s">
        <v>2133</v>
      </c>
      <c r="J2259" s="1"/>
      <c r="K2259" s="1" t="s">
        <v>2133</v>
      </c>
    </row>
    <row r="2260" spans="1:11" x14ac:dyDescent="0.3">
      <c r="A2260" s="245">
        <v>673900</v>
      </c>
      <c r="B2260" s="1" t="s">
        <v>2051</v>
      </c>
      <c r="C2260" s="1" t="s">
        <v>2049</v>
      </c>
      <c r="D2260" s="1">
        <v>0</v>
      </c>
      <c r="E2260" s="1">
        <v>145.73903060000001</v>
      </c>
      <c r="F2260" s="1">
        <v>5035109</v>
      </c>
      <c r="G2260" s="1">
        <v>1762288.15</v>
      </c>
      <c r="H2260" s="1">
        <v>1082.5899999999999</v>
      </c>
      <c r="I2260" s="1">
        <v>1627</v>
      </c>
      <c r="J2260" s="1">
        <v>822.9</v>
      </c>
      <c r="K2260" s="1">
        <v>2141</v>
      </c>
    </row>
    <row r="2261" spans="1:11" x14ac:dyDescent="0.3">
      <c r="A2261" s="1"/>
      <c r="B2261" s="1"/>
      <c r="C2261" s="1"/>
      <c r="D2261" s="26"/>
      <c r="E2261" s="1"/>
      <c r="F2261" s="1"/>
      <c r="G2261" s="1"/>
      <c r="H2261" s="1"/>
      <c r="I2261" s="1"/>
      <c r="J2261" s="1"/>
      <c r="K2261" s="1"/>
    </row>
    <row r="2262" spans="1:11" x14ac:dyDescent="0.3">
      <c r="B2262" s="214" t="s">
        <v>2087</v>
      </c>
      <c r="C2262" s="214"/>
      <c r="D2262" s="214">
        <v>5493560.0461892206</v>
      </c>
      <c r="E2262" s="214">
        <v>4086842.6330499798</v>
      </c>
      <c r="F2262" s="237">
        <v>0.74393336901540597</v>
      </c>
      <c r="G2262" s="243">
        <f>+ROUND(F2262,6)</f>
        <v>0.74393299999999996</v>
      </c>
    </row>
    <row r="2263" spans="1:11" x14ac:dyDescent="0.3">
      <c r="A2263"/>
      <c r="B2263"/>
      <c r="C2263"/>
      <c r="D2263"/>
      <c r="E2263"/>
      <c r="F2263"/>
      <c r="G2263"/>
    </row>
    <row r="2264" spans="1:11" x14ac:dyDescent="0.3">
      <c r="F2264" s="232"/>
      <c r="G2264" s="232"/>
      <c r="H2264" s="232"/>
      <c r="I2264" s="232"/>
      <c r="J2264" s="232"/>
      <c r="K2264" s="232"/>
    </row>
    <row r="2265" spans="1:11" x14ac:dyDescent="0.3">
      <c r="A2265" s="222" t="s">
        <v>2092</v>
      </c>
      <c r="B2265" s="222"/>
      <c r="C2265" s="222"/>
      <c r="D2265" s="222"/>
      <c r="E2265" s="222"/>
      <c r="F2265" s="222"/>
      <c r="G2265" s="222"/>
      <c r="H2265" s="222"/>
      <c r="I2265" s="222"/>
      <c r="J2265" s="222"/>
      <c r="K2265" s="222"/>
    </row>
    <row r="2266" spans="1:11" x14ac:dyDescent="0.3">
      <c r="A2266" s="223" t="s">
        <v>2080</v>
      </c>
      <c r="B2266" s="223" t="s">
        <v>2093</v>
      </c>
      <c r="C2266" s="223" t="s">
        <v>2094</v>
      </c>
      <c r="D2266" s="223" t="s">
        <v>2095</v>
      </c>
      <c r="E2266" s="223" t="s">
        <v>2096</v>
      </c>
      <c r="F2266" s="223" t="s">
        <v>2097</v>
      </c>
      <c r="G2266" s="223" t="s">
        <v>2098</v>
      </c>
      <c r="H2266" s="223" t="s">
        <v>2099</v>
      </c>
      <c r="I2266" s="223" t="s">
        <v>2100</v>
      </c>
      <c r="J2266" s="224" t="s">
        <v>2101</v>
      </c>
      <c r="K2266" s="224" t="s">
        <v>2102</v>
      </c>
    </row>
    <row r="2267" spans="1:11" x14ac:dyDescent="0.3">
      <c r="A2267" s="225">
        <v>100002</v>
      </c>
      <c r="B2267" s="225" t="s">
        <v>204</v>
      </c>
      <c r="C2267" s="225" t="s">
        <v>206</v>
      </c>
      <c r="D2267" s="226">
        <v>0</v>
      </c>
      <c r="E2267" s="226">
        <v>0</v>
      </c>
      <c r="F2267" s="226">
        <v>513666</v>
      </c>
      <c r="G2267" s="226">
        <v>0</v>
      </c>
      <c r="H2267" s="226">
        <v>0</v>
      </c>
      <c r="I2267" s="226">
        <v>513666</v>
      </c>
      <c r="J2267" s="227">
        <v>4934</v>
      </c>
      <c r="K2267" s="226">
        <v>104.10741791649777</v>
      </c>
    </row>
    <row r="2268" spans="1:11" x14ac:dyDescent="0.3">
      <c r="A2268" s="225">
        <v>100003</v>
      </c>
      <c r="B2268" s="225" t="s">
        <v>204</v>
      </c>
      <c r="C2268" s="225" t="s">
        <v>208</v>
      </c>
      <c r="D2268" s="226">
        <v>0</v>
      </c>
      <c r="E2268" s="226">
        <v>0</v>
      </c>
      <c r="F2268" s="226">
        <v>662814</v>
      </c>
      <c r="G2268" s="226">
        <v>0</v>
      </c>
      <c r="H2268" s="226">
        <v>0</v>
      </c>
      <c r="I2268" s="226">
        <v>662814</v>
      </c>
      <c r="J2268" s="227">
        <v>10365</v>
      </c>
      <c r="K2268" s="226">
        <v>63.947322720694643</v>
      </c>
    </row>
    <row r="2269" spans="1:11" x14ac:dyDescent="0.3">
      <c r="A2269" s="225">
        <v>100005</v>
      </c>
      <c r="B2269" s="225" t="s">
        <v>204</v>
      </c>
      <c r="C2269" s="225" t="s">
        <v>210</v>
      </c>
      <c r="D2269" s="226">
        <v>0</v>
      </c>
      <c r="E2269" s="226">
        <v>21480</v>
      </c>
      <c r="F2269" s="226">
        <v>93450</v>
      </c>
      <c r="G2269" s="226">
        <v>0</v>
      </c>
      <c r="H2269" s="226">
        <v>0</v>
      </c>
      <c r="I2269" s="226">
        <v>114930</v>
      </c>
      <c r="J2269" s="227">
        <v>430</v>
      </c>
      <c r="K2269" s="226">
        <v>267.27906976744185</v>
      </c>
    </row>
    <row r="2270" spans="1:11" x14ac:dyDescent="0.3">
      <c r="A2270" s="225">
        <v>100007</v>
      </c>
      <c r="B2270" s="225" t="s">
        <v>204</v>
      </c>
      <c r="C2270" s="225" t="s">
        <v>211</v>
      </c>
      <c r="D2270" s="226">
        <v>0</v>
      </c>
      <c r="E2270" s="226">
        <v>0</v>
      </c>
      <c r="F2270" s="226">
        <v>33078</v>
      </c>
      <c r="G2270" s="226">
        <v>0</v>
      </c>
      <c r="H2270" s="226">
        <v>0</v>
      </c>
      <c r="I2270" s="226">
        <v>33078</v>
      </c>
      <c r="J2270" s="227">
        <v>612</v>
      </c>
      <c r="K2270" s="226">
        <v>54.049019607843135</v>
      </c>
    </row>
    <row r="2271" spans="1:11" x14ac:dyDescent="0.3">
      <c r="A2271" s="225">
        <v>100010</v>
      </c>
      <c r="B2271" s="225" t="s">
        <v>204</v>
      </c>
      <c r="C2271" s="225" t="s">
        <v>212</v>
      </c>
      <c r="D2271" s="226">
        <v>0</v>
      </c>
      <c r="E2271" s="226">
        <v>0</v>
      </c>
      <c r="F2271" s="226">
        <v>262926</v>
      </c>
      <c r="G2271" s="226">
        <v>0</v>
      </c>
      <c r="H2271" s="226">
        <v>0</v>
      </c>
      <c r="I2271" s="226">
        <v>262926</v>
      </c>
      <c r="J2271" s="227">
        <v>1963</v>
      </c>
      <c r="K2271" s="226">
        <v>133.94090677534385</v>
      </c>
    </row>
    <row r="2272" spans="1:11" x14ac:dyDescent="0.3">
      <c r="A2272" s="225">
        <v>100011</v>
      </c>
      <c r="B2272" s="225" t="s">
        <v>204</v>
      </c>
      <c r="C2272" s="225" t="s">
        <v>213</v>
      </c>
      <c r="D2272" s="226">
        <v>0</v>
      </c>
      <c r="E2272" s="226">
        <v>0</v>
      </c>
      <c r="F2272" s="226">
        <v>287766</v>
      </c>
      <c r="G2272" s="226">
        <v>0</v>
      </c>
      <c r="H2272" s="226">
        <v>0</v>
      </c>
      <c r="I2272" s="226">
        <v>287766</v>
      </c>
      <c r="J2272" s="227">
        <v>2790</v>
      </c>
      <c r="K2272" s="226">
        <v>103.14193548387097</v>
      </c>
    </row>
    <row r="2273" spans="1:11" x14ac:dyDescent="0.3">
      <c r="A2273" s="225">
        <v>100019</v>
      </c>
      <c r="B2273" s="225" t="s">
        <v>204</v>
      </c>
      <c r="C2273" s="225" t="s">
        <v>214</v>
      </c>
      <c r="D2273" s="226">
        <v>0</v>
      </c>
      <c r="E2273" s="226">
        <v>0</v>
      </c>
      <c r="F2273" s="226">
        <v>726036</v>
      </c>
      <c r="G2273" s="226">
        <v>0</v>
      </c>
      <c r="H2273" s="226">
        <v>0</v>
      </c>
      <c r="I2273" s="226">
        <v>726036</v>
      </c>
      <c r="J2273" s="227">
        <v>4309</v>
      </c>
      <c r="K2273" s="226">
        <v>168.49292179159897</v>
      </c>
    </row>
    <row r="2274" spans="1:11" x14ac:dyDescent="0.3">
      <c r="A2274" s="225">
        <v>100020</v>
      </c>
      <c r="B2274" s="225" t="s">
        <v>204</v>
      </c>
      <c r="C2274" s="225" t="s">
        <v>216</v>
      </c>
      <c r="D2274" s="226">
        <v>0</v>
      </c>
      <c r="E2274" s="226">
        <v>0</v>
      </c>
      <c r="F2274" s="226">
        <v>483942</v>
      </c>
      <c r="G2274" s="226">
        <v>0</v>
      </c>
      <c r="H2274" s="226">
        <v>0</v>
      </c>
      <c r="I2274" s="226">
        <v>483942</v>
      </c>
      <c r="J2274" s="227">
        <v>3107</v>
      </c>
      <c r="K2274" s="226">
        <v>155.75860959124557</v>
      </c>
    </row>
    <row r="2275" spans="1:11" x14ac:dyDescent="0.3">
      <c r="A2275" s="225">
        <v>100022</v>
      </c>
      <c r="B2275" s="225" t="s">
        <v>204</v>
      </c>
      <c r="C2275" s="225" t="s">
        <v>217</v>
      </c>
      <c r="D2275" s="226">
        <v>0</v>
      </c>
      <c r="E2275" s="226">
        <v>0</v>
      </c>
      <c r="F2275" s="226">
        <v>590358</v>
      </c>
      <c r="G2275" s="226">
        <v>0</v>
      </c>
      <c r="H2275" s="226">
        <v>0</v>
      </c>
      <c r="I2275" s="226">
        <v>590358</v>
      </c>
      <c r="J2275" s="227">
        <v>4063</v>
      </c>
      <c r="K2275" s="226">
        <v>145.30100910657151</v>
      </c>
    </row>
    <row r="2276" spans="1:11" x14ac:dyDescent="0.3">
      <c r="A2276" s="225">
        <v>100024</v>
      </c>
      <c r="B2276" s="225" t="s">
        <v>204</v>
      </c>
      <c r="C2276" s="225" t="s">
        <v>218</v>
      </c>
      <c r="D2276" s="226">
        <v>0</v>
      </c>
      <c r="E2276" s="226">
        <v>0</v>
      </c>
      <c r="F2276" s="226">
        <v>731514</v>
      </c>
      <c r="G2276" s="226">
        <v>0</v>
      </c>
      <c r="H2276" s="226">
        <v>0</v>
      </c>
      <c r="I2276" s="226">
        <v>731514</v>
      </c>
      <c r="J2276" s="227">
        <v>8301</v>
      </c>
      <c r="K2276" s="226">
        <v>88.12359956631731</v>
      </c>
    </row>
    <row r="2277" spans="1:11" x14ac:dyDescent="0.3">
      <c r="A2277" s="225">
        <v>100027</v>
      </c>
      <c r="B2277" s="225" t="s">
        <v>204</v>
      </c>
      <c r="C2277" s="225" t="s">
        <v>220</v>
      </c>
      <c r="D2277" s="226">
        <v>0</v>
      </c>
      <c r="E2277" s="226">
        <v>539436</v>
      </c>
      <c r="F2277" s="226">
        <v>427866</v>
      </c>
      <c r="G2277" s="226">
        <v>43524</v>
      </c>
      <c r="H2277" s="226">
        <v>0</v>
      </c>
      <c r="I2277" s="226">
        <v>1010826</v>
      </c>
      <c r="J2277" s="227">
        <v>1086</v>
      </c>
      <c r="K2277" s="226">
        <v>930.77900552486187</v>
      </c>
    </row>
    <row r="2278" spans="1:11" x14ac:dyDescent="0.3">
      <c r="A2278" s="225">
        <v>100029</v>
      </c>
      <c r="B2278" s="225" t="s">
        <v>204</v>
      </c>
      <c r="C2278" s="225" t="s">
        <v>222</v>
      </c>
      <c r="D2278" s="226">
        <v>0</v>
      </c>
      <c r="E2278" s="226">
        <v>0</v>
      </c>
      <c r="F2278" s="226">
        <v>625218</v>
      </c>
      <c r="G2278" s="226">
        <v>0</v>
      </c>
      <c r="H2278" s="226">
        <v>0</v>
      </c>
      <c r="I2278" s="226">
        <v>625218</v>
      </c>
      <c r="J2278" s="227">
        <v>3527</v>
      </c>
      <c r="K2278" s="226">
        <v>177.26623192514884</v>
      </c>
    </row>
    <row r="2279" spans="1:11" x14ac:dyDescent="0.3">
      <c r="A2279" s="225">
        <v>100031</v>
      </c>
      <c r="B2279" s="225" t="s">
        <v>204</v>
      </c>
      <c r="C2279" s="225" t="s">
        <v>223</v>
      </c>
      <c r="D2279" s="226">
        <v>0</v>
      </c>
      <c r="E2279" s="226">
        <v>0</v>
      </c>
      <c r="F2279" s="226">
        <v>126720</v>
      </c>
      <c r="G2279" s="226">
        <v>0</v>
      </c>
      <c r="H2279" s="226">
        <v>0</v>
      </c>
      <c r="I2279" s="226">
        <v>126720</v>
      </c>
      <c r="J2279" s="227">
        <v>981</v>
      </c>
      <c r="K2279" s="226">
        <v>129.1743119266055</v>
      </c>
    </row>
    <row r="2280" spans="1:11" x14ac:dyDescent="0.3">
      <c r="A2280" s="225">
        <v>100034</v>
      </c>
      <c r="B2280" s="225" t="s">
        <v>204</v>
      </c>
      <c r="C2280" s="225" t="s">
        <v>224</v>
      </c>
      <c r="D2280" s="226">
        <v>0</v>
      </c>
      <c r="E2280" s="226">
        <v>0</v>
      </c>
      <c r="F2280" s="226">
        <v>177012</v>
      </c>
      <c r="G2280" s="226">
        <v>0</v>
      </c>
      <c r="H2280" s="226">
        <v>0</v>
      </c>
      <c r="I2280" s="226">
        <v>177012</v>
      </c>
      <c r="J2280" s="227">
        <v>1838</v>
      </c>
      <c r="K2280" s="226">
        <v>96.30685527747552</v>
      </c>
    </row>
    <row r="2281" spans="1:11" x14ac:dyDescent="0.3">
      <c r="A2281" s="225">
        <v>103315</v>
      </c>
      <c r="B2281" s="225" t="s">
        <v>204</v>
      </c>
      <c r="C2281" s="225" t="s">
        <v>225</v>
      </c>
      <c r="D2281" s="226">
        <v>0</v>
      </c>
      <c r="E2281" s="226">
        <v>0</v>
      </c>
      <c r="F2281" s="226">
        <v>275424</v>
      </c>
      <c r="G2281" s="226">
        <v>0</v>
      </c>
      <c r="H2281" s="226">
        <v>0</v>
      </c>
      <c r="I2281" s="226">
        <v>275424</v>
      </c>
      <c r="J2281" s="227">
        <v>3204</v>
      </c>
      <c r="K2281" s="226">
        <v>85.962546816479403</v>
      </c>
    </row>
    <row r="2282" spans="1:11" x14ac:dyDescent="0.3">
      <c r="A2282" s="225">
        <v>110036</v>
      </c>
      <c r="B2282" s="225" t="s">
        <v>226</v>
      </c>
      <c r="C2282" s="225" t="s">
        <v>227</v>
      </c>
      <c r="D2282" s="226">
        <v>0</v>
      </c>
      <c r="E2282" s="226">
        <v>0</v>
      </c>
      <c r="F2282" s="226">
        <v>79866</v>
      </c>
      <c r="G2282" s="226">
        <v>0</v>
      </c>
      <c r="H2282" s="226">
        <v>0</v>
      </c>
      <c r="I2282" s="226">
        <v>79866</v>
      </c>
      <c r="J2282" s="227">
        <v>1308</v>
      </c>
      <c r="K2282" s="226">
        <v>61.059633027522935</v>
      </c>
    </row>
    <row r="2283" spans="1:11" x14ac:dyDescent="0.3">
      <c r="A2283" s="225">
        <v>110037</v>
      </c>
      <c r="B2283" s="225" t="s">
        <v>226</v>
      </c>
      <c r="C2283" s="225" t="s">
        <v>229</v>
      </c>
      <c r="D2283" s="226">
        <v>0</v>
      </c>
      <c r="E2283" s="226">
        <v>0</v>
      </c>
      <c r="F2283" s="226">
        <v>132000</v>
      </c>
      <c r="G2283" s="226">
        <v>0</v>
      </c>
      <c r="H2283" s="226">
        <v>0</v>
      </c>
      <c r="I2283" s="226">
        <v>132000</v>
      </c>
      <c r="J2283" s="227">
        <v>810</v>
      </c>
      <c r="K2283" s="226">
        <v>162.96296296296296</v>
      </c>
    </row>
    <row r="2284" spans="1:11" x14ac:dyDescent="0.3">
      <c r="A2284" s="225">
        <v>120038</v>
      </c>
      <c r="B2284" s="225" t="s">
        <v>230</v>
      </c>
      <c r="C2284" s="225" t="s">
        <v>232</v>
      </c>
      <c r="D2284" s="226">
        <v>0</v>
      </c>
      <c r="E2284" s="226">
        <v>106284</v>
      </c>
      <c r="F2284" s="226">
        <v>272154</v>
      </c>
      <c r="G2284" s="226">
        <v>0</v>
      </c>
      <c r="H2284" s="226">
        <v>0</v>
      </c>
      <c r="I2284" s="226">
        <v>378438</v>
      </c>
      <c r="J2284" s="227">
        <v>572</v>
      </c>
      <c r="K2284" s="226">
        <v>661.60489510489515</v>
      </c>
    </row>
    <row r="2285" spans="1:11" x14ac:dyDescent="0.3">
      <c r="A2285" s="225">
        <v>120039</v>
      </c>
      <c r="B2285" s="225" t="s">
        <v>230</v>
      </c>
      <c r="C2285" s="225" t="s">
        <v>234</v>
      </c>
      <c r="D2285" s="226">
        <v>0</v>
      </c>
      <c r="E2285" s="226">
        <v>0</v>
      </c>
      <c r="F2285" s="226">
        <v>1180254</v>
      </c>
      <c r="G2285" s="226">
        <v>0</v>
      </c>
      <c r="H2285" s="226">
        <v>0</v>
      </c>
      <c r="I2285" s="226">
        <v>1180254</v>
      </c>
      <c r="J2285" s="227">
        <v>6851</v>
      </c>
      <c r="K2285" s="226">
        <v>172.27470442271201</v>
      </c>
    </row>
    <row r="2286" spans="1:11" x14ac:dyDescent="0.3">
      <c r="A2286" s="225">
        <v>120042</v>
      </c>
      <c r="B2286" s="225" t="s">
        <v>230</v>
      </c>
      <c r="C2286" s="225" t="s">
        <v>236</v>
      </c>
      <c r="D2286" s="226">
        <v>0</v>
      </c>
      <c r="E2286" s="226">
        <v>4080</v>
      </c>
      <c r="F2286" s="226">
        <v>22434</v>
      </c>
      <c r="G2286" s="226">
        <v>0</v>
      </c>
      <c r="H2286" s="226">
        <v>0</v>
      </c>
      <c r="I2286" s="226">
        <v>26514</v>
      </c>
      <c r="J2286" s="227">
        <v>27</v>
      </c>
      <c r="K2286" s="226">
        <v>982</v>
      </c>
    </row>
    <row r="2287" spans="1:11" x14ac:dyDescent="0.3">
      <c r="A2287" s="225">
        <v>120043</v>
      </c>
      <c r="B2287" s="225" t="s">
        <v>230</v>
      </c>
      <c r="C2287" s="225" t="s">
        <v>238</v>
      </c>
      <c r="D2287" s="226">
        <v>0</v>
      </c>
      <c r="E2287" s="226">
        <v>0</v>
      </c>
      <c r="F2287" s="226">
        <v>245238</v>
      </c>
      <c r="G2287" s="226">
        <v>0</v>
      </c>
      <c r="H2287" s="226">
        <v>0</v>
      </c>
      <c r="I2287" s="226">
        <v>245238</v>
      </c>
      <c r="J2287" s="227">
        <v>1464</v>
      </c>
      <c r="K2287" s="226">
        <v>167.51229508196721</v>
      </c>
    </row>
    <row r="2288" spans="1:11" x14ac:dyDescent="0.3">
      <c r="A2288" s="225">
        <v>120045</v>
      </c>
      <c r="B2288" s="225" t="s">
        <v>230</v>
      </c>
      <c r="C2288" s="225" t="s">
        <v>239</v>
      </c>
      <c r="D2288" s="226">
        <v>0</v>
      </c>
      <c r="E2288" s="226">
        <v>0</v>
      </c>
      <c r="F2288" s="226">
        <v>1020348</v>
      </c>
      <c r="G2288" s="226">
        <v>0</v>
      </c>
      <c r="H2288" s="226">
        <v>0</v>
      </c>
      <c r="I2288" s="226">
        <v>1020348</v>
      </c>
      <c r="J2288" s="227">
        <v>5906</v>
      </c>
      <c r="K2288" s="226">
        <v>172.76464612258721</v>
      </c>
    </row>
    <row r="2289" spans="1:11" x14ac:dyDescent="0.3">
      <c r="A2289" s="225">
        <v>120047</v>
      </c>
      <c r="B2289" s="225" t="s">
        <v>230</v>
      </c>
      <c r="C2289" s="225" t="s">
        <v>240</v>
      </c>
      <c r="D2289" s="226">
        <v>0</v>
      </c>
      <c r="E2289" s="226">
        <v>0</v>
      </c>
      <c r="F2289" s="226">
        <v>663846</v>
      </c>
      <c r="G2289" s="226">
        <v>0</v>
      </c>
      <c r="H2289" s="226">
        <v>0</v>
      </c>
      <c r="I2289" s="226">
        <v>663846</v>
      </c>
      <c r="J2289" s="227">
        <v>5707</v>
      </c>
      <c r="K2289" s="226">
        <v>116.32135973366042</v>
      </c>
    </row>
    <row r="2290" spans="1:11" x14ac:dyDescent="0.3">
      <c r="A2290" s="225">
        <v>120049</v>
      </c>
      <c r="B2290" s="225" t="s">
        <v>230</v>
      </c>
      <c r="C2290" s="225" t="s">
        <v>241</v>
      </c>
      <c r="D2290" s="226">
        <v>0</v>
      </c>
      <c r="E2290" s="226">
        <v>0</v>
      </c>
      <c r="F2290" s="226">
        <v>542358</v>
      </c>
      <c r="G2290" s="226">
        <v>0</v>
      </c>
      <c r="H2290" s="226">
        <v>0</v>
      </c>
      <c r="I2290" s="226">
        <v>542358</v>
      </c>
      <c r="J2290" s="227">
        <v>4350</v>
      </c>
      <c r="K2290" s="226">
        <v>124.68</v>
      </c>
    </row>
    <row r="2291" spans="1:11" x14ac:dyDescent="0.3">
      <c r="A2291" s="225">
        <v>120050</v>
      </c>
      <c r="B2291" s="225" t="s">
        <v>230</v>
      </c>
      <c r="C2291" s="225" t="s">
        <v>242</v>
      </c>
      <c r="D2291" s="226">
        <v>0</v>
      </c>
      <c r="E2291" s="226">
        <v>0</v>
      </c>
      <c r="F2291" s="226">
        <v>228672</v>
      </c>
      <c r="G2291" s="226">
        <v>0</v>
      </c>
      <c r="H2291" s="226">
        <v>0</v>
      </c>
      <c r="I2291" s="226">
        <v>228672</v>
      </c>
      <c r="J2291" s="227">
        <v>2130</v>
      </c>
      <c r="K2291" s="226">
        <v>107.35774647887324</v>
      </c>
    </row>
    <row r="2292" spans="1:11" x14ac:dyDescent="0.3">
      <c r="A2292" s="225">
        <v>123321</v>
      </c>
      <c r="B2292" s="225" t="s">
        <v>230</v>
      </c>
      <c r="C2292" s="225" t="s">
        <v>243</v>
      </c>
      <c r="D2292" s="226">
        <v>0</v>
      </c>
      <c r="E2292" s="226">
        <v>0</v>
      </c>
      <c r="F2292" s="226">
        <v>1107090</v>
      </c>
      <c r="G2292" s="226">
        <v>0</v>
      </c>
      <c r="H2292" s="226">
        <v>0</v>
      </c>
      <c r="I2292" s="226">
        <v>1107090</v>
      </c>
      <c r="J2292" s="227">
        <v>7096</v>
      </c>
      <c r="K2292" s="226">
        <v>156.01606538895152</v>
      </c>
    </row>
    <row r="2293" spans="1:11" x14ac:dyDescent="0.3">
      <c r="A2293" s="225">
        <v>140053</v>
      </c>
      <c r="B2293" s="225" t="s">
        <v>244</v>
      </c>
      <c r="C2293" s="225" t="s">
        <v>246</v>
      </c>
      <c r="D2293" s="226">
        <v>0</v>
      </c>
      <c r="E2293" s="226">
        <v>0</v>
      </c>
      <c r="F2293" s="226">
        <v>144912</v>
      </c>
      <c r="G2293" s="226">
        <v>0</v>
      </c>
      <c r="H2293" s="226">
        <v>0</v>
      </c>
      <c r="I2293" s="226">
        <v>144912</v>
      </c>
      <c r="J2293" s="227">
        <v>827</v>
      </c>
      <c r="K2293" s="226">
        <v>175.2261185006046</v>
      </c>
    </row>
    <row r="2294" spans="1:11" x14ac:dyDescent="0.3">
      <c r="A2294" s="225">
        <v>140058</v>
      </c>
      <c r="B2294" s="225" t="s">
        <v>244</v>
      </c>
      <c r="C2294" s="225" t="s">
        <v>247</v>
      </c>
      <c r="D2294" s="226">
        <v>0</v>
      </c>
      <c r="E2294" s="226">
        <v>0</v>
      </c>
      <c r="F2294" s="226">
        <v>304410</v>
      </c>
      <c r="G2294" s="226">
        <v>0</v>
      </c>
      <c r="H2294" s="226">
        <v>0</v>
      </c>
      <c r="I2294" s="226">
        <v>304410</v>
      </c>
      <c r="J2294" s="227">
        <v>3307</v>
      </c>
      <c r="K2294" s="226">
        <v>92.050196552766863</v>
      </c>
    </row>
    <row r="2295" spans="1:11" x14ac:dyDescent="0.3">
      <c r="A2295" s="225">
        <v>140061</v>
      </c>
      <c r="B2295" s="225" t="s">
        <v>244</v>
      </c>
      <c r="C2295" s="225" t="s">
        <v>248</v>
      </c>
      <c r="D2295" s="226">
        <v>0</v>
      </c>
      <c r="E2295" s="226">
        <v>0</v>
      </c>
      <c r="F2295" s="226">
        <v>64932</v>
      </c>
      <c r="G2295" s="226">
        <v>0</v>
      </c>
      <c r="H2295" s="226">
        <v>0</v>
      </c>
      <c r="I2295" s="226">
        <v>64932</v>
      </c>
      <c r="J2295" s="227">
        <v>2125</v>
      </c>
      <c r="K2295" s="226">
        <v>30.556235294117648</v>
      </c>
    </row>
    <row r="2296" spans="1:11" x14ac:dyDescent="0.3">
      <c r="A2296" s="225">
        <v>140062</v>
      </c>
      <c r="B2296" s="225" t="s">
        <v>244</v>
      </c>
      <c r="C2296" s="225" t="s">
        <v>249</v>
      </c>
      <c r="D2296" s="226">
        <v>0</v>
      </c>
      <c r="E2296" s="226">
        <v>0</v>
      </c>
      <c r="F2296" s="226">
        <v>22554</v>
      </c>
      <c r="G2296" s="226">
        <v>0</v>
      </c>
      <c r="H2296" s="226">
        <v>0</v>
      </c>
      <c r="I2296" s="226">
        <v>22554</v>
      </c>
      <c r="J2296" s="227">
        <v>694</v>
      </c>
      <c r="K2296" s="226">
        <v>32.498559077809801</v>
      </c>
    </row>
    <row r="2297" spans="1:11" x14ac:dyDescent="0.3">
      <c r="A2297" s="225">
        <v>140064</v>
      </c>
      <c r="B2297" s="225" t="s">
        <v>244</v>
      </c>
      <c r="C2297" s="225" t="s">
        <v>2103</v>
      </c>
      <c r="D2297" s="226">
        <v>0</v>
      </c>
      <c r="E2297" s="226">
        <v>80190</v>
      </c>
      <c r="F2297" s="226">
        <v>625980</v>
      </c>
      <c r="G2297" s="226">
        <v>0</v>
      </c>
      <c r="H2297" s="226">
        <v>0</v>
      </c>
      <c r="I2297" s="226">
        <v>706170</v>
      </c>
      <c r="J2297" s="227">
        <v>3182</v>
      </c>
      <c r="K2297" s="226">
        <v>221.926461345066</v>
      </c>
    </row>
    <row r="2298" spans="1:11" x14ac:dyDescent="0.3">
      <c r="A2298" s="225">
        <v>140068</v>
      </c>
      <c r="B2298" s="225" t="s">
        <v>244</v>
      </c>
      <c r="C2298" s="225" t="s">
        <v>252</v>
      </c>
      <c r="D2298" s="226">
        <v>0</v>
      </c>
      <c r="E2298" s="226">
        <v>306780</v>
      </c>
      <c r="F2298" s="226">
        <v>453036</v>
      </c>
      <c r="G2298" s="226">
        <v>0</v>
      </c>
      <c r="H2298" s="226">
        <v>0</v>
      </c>
      <c r="I2298" s="226">
        <v>759816</v>
      </c>
      <c r="J2298" s="227">
        <v>1555</v>
      </c>
      <c r="K2298" s="226">
        <v>488.62765273311896</v>
      </c>
    </row>
    <row r="2299" spans="1:11" x14ac:dyDescent="0.3">
      <c r="A2299" s="225">
        <v>140069</v>
      </c>
      <c r="B2299" s="225" t="s">
        <v>244</v>
      </c>
      <c r="C2299" s="225" t="s">
        <v>254</v>
      </c>
      <c r="D2299" s="226">
        <v>0</v>
      </c>
      <c r="E2299" s="226">
        <v>0</v>
      </c>
      <c r="F2299" s="226">
        <v>2311914</v>
      </c>
      <c r="G2299" s="226">
        <v>0</v>
      </c>
      <c r="H2299" s="226">
        <v>0</v>
      </c>
      <c r="I2299" s="226">
        <v>2311914</v>
      </c>
      <c r="J2299" s="227">
        <v>17290</v>
      </c>
      <c r="K2299" s="226">
        <v>133.71393869288607</v>
      </c>
    </row>
    <row r="2300" spans="1:11" x14ac:dyDescent="0.3">
      <c r="A2300" s="225">
        <v>147332</v>
      </c>
      <c r="B2300" s="225" t="s">
        <v>244</v>
      </c>
      <c r="C2300" s="225" t="s">
        <v>256</v>
      </c>
      <c r="D2300" s="226">
        <v>0</v>
      </c>
      <c r="E2300" s="226">
        <v>0</v>
      </c>
      <c r="F2300" s="226">
        <v>2210832</v>
      </c>
      <c r="G2300" s="226">
        <v>0</v>
      </c>
      <c r="H2300" s="226">
        <v>0</v>
      </c>
      <c r="I2300" s="226">
        <v>2210832</v>
      </c>
      <c r="J2300" s="227">
        <v>16003</v>
      </c>
      <c r="K2300" s="226">
        <v>138.15109666937448</v>
      </c>
    </row>
    <row r="2301" spans="1:11" x14ac:dyDescent="0.3">
      <c r="A2301" s="225">
        <v>150071</v>
      </c>
      <c r="B2301" s="225" t="s">
        <v>257</v>
      </c>
      <c r="C2301" s="225" t="s">
        <v>259</v>
      </c>
      <c r="D2301" s="226">
        <v>0</v>
      </c>
      <c r="E2301" s="226">
        <v>396</v>
      </c>
      <c r="F2301" s="226">
        <v>477246</v>
      </c>
      <c r="G2301" s="226">
        <v>0</v>
      </c>
      <c r="H2301" s="226">
        <v>0</v>
      </c>
      <c r="I2301" s="226">
        <v>477642</v>
      </c>
      <c r="J2301" s="227">
        <v>2627</v>
      </c>
      <c r="K2301" s="226">
        <v>181.82032736962316</v>
      </c>
    </row>
    <row r="2302" spans="1:11" x14ac:dyDescent="0.3">
      <c r="A2302" s="225">
        <v>150076</v>
      </c>
      <c r="B2302" s="225" t="s">
        <v>257</v>
      </c>
      <c r="C2302" s="225" t="s">
        <v>261</v>
      </c>
      <c r="D2302" s="226">
        <v>0</v>
      </c>
      <c r="E2302" s="226">
        <v>0</v>
      </c>
      <c r="F2302" s="226">
        <v>129174</v>
      </c>
      <c r="G2302" s="226">
        <v>0</v>
      </c>
      <c r="H2302" s="226">
        <v>0</v>
      </c>
      <c r="I2302" s="226">
        <v>129174</v>
      </c>
      <c r="J2302" s="227">
        <v>870</v>
      </c>
      <c r="K2302" s="226">
        <v>148.47586206896551</v>
      </c>
    </row>
    <row r="2303" spans="1:11" x14ac:dyDescent="0.3">
      <c r="A2303" s="225">
        <v>150077</v>
      </c>
      <c r="B2303" s="225" t="s">
        <v>257</v>
      </c>
      <c r="C2303" s="225" t="s">
        <v>263</v>
      </c>
      <c r="D2303" s="226">
        <v>0</v>
      </c>
      <c r="E2303" s="226">
        <v>0</v>
      </c>
      <c r="F2303" s="226">
        <v>511428</v>
      </c>
      <c r="G2303" s="226">
        <v>0</v>
      </c>
      <c r="H2303" s="226">
        <v>0</v>
      </c>
      <c r="I2303" s="226">
        <v>511428</v>
      </c>
      <c r="J2303" s="227">
        <v>3977</v>
      </c>
      <c r="K2303" s="226">
        <v>128.59642946944933</v>
      </c>
    </row>
    <row r="2304" spans="1:11" x14ac:dyDescent="0.3">
      <c r="A2304" s="225">
        <v>150079</v>
      </c>
      <c r="B2304" s="225" t="s">
        <v>257</v>
      </c>
      <c r="C2304" s="225" t="s">
        <v>265</v>
      </c>
      <c r="D2304" s="226">
        <v>0</v>
      </c>
      <c r="E2304" s="226">
        <v>0</v>
      </c>
      <c r="F2304" s="226">
        <v>306744</v>
      </c>
      <c r="G2304" s="226">
        <v>0</v>
      </c>
      <c r="H2304" s="226">
        <v>0</v>
      </c>
      <c r="I2304" s="226">
        <v>306744</v>
      </c>
      <c r="J2304" s="227">
        <v>2617</v>
      </c>
      <c r="K2304" s="226">
        <v>117.21207489491785</v>
      </c>
    </row>
    <row r="2305" spans="1:11" x14ac:dyDescent="0.3">
      <c r="A2305" s="225">
        <v>150081</v>
      </c>
      <c r="B2305" s="225" t="s">
        <v>257</v>
      </c>
      <c r="C2305" s="225" t="s">
        <v>267</v>
      </c>
      <c r="D2305" s="226">
        <v>0</v>
      </c>
      <c r="E2305" s="226">
        <v>192072</v>
      </c>
      <c r="F2305" s="226">
        <v>311322</v>
      </c>
      <c r="G2305" s="226">
        <v>0</v>
      </c>
      <c r="H2305" s="226">
        <v>0</v>
      </c>
      <c r="I2305" s="226">
        <v>503394</v>
      </c>
      <c r="J2305" s="227">
        <v>870</v>
      </c>
      <c r="K2305" s="226">
        <v>578.6137931034483</v>
      </c>
    </row>
    <row r="2306" spans="1:11" x14ac:dyDescent="0.3">
      <c r="A2306" s="225">
        <v>150085</v>
      </c>
      <c r="B2306" s="225" t="s">
        <v>257</v>
      </c>
      <c r="C2306" s="225" t="s">
        <v>269</v>
      </c>
      <c r="D2306" s="226">
        <v>0</v>
      </c>
      <c r="E2306" s="226">
        <v>271548</v>
      </c>
      <c r="F2306" s="226">
        <v>253956</v>
      </c>
      <c r="G2306" s="226">
        <v>0</v>
      </c>
      <c r="H2306" s="226">
        <v>0</v>
      </c>
      <c r="I2306" s="226">
        <v>525504</v>
      </c>
      <c r="J2306" s="227">
        <v>740</v>
      </c>
      <c r="K2306" s="226">
        <v>710.14054054054054</v>
      </c>
    </row>
    <row r="2307" spans="1:11" x14ac:dyDescent="0.3">
      <c r="A2307" s="225">
        <v>150088</v>
      </c>
      <c r="B2307" s="225" t="s">
        <v>257</v>
      </c>
      <c r="C2307" s="225" t="s">
        <v>271</v>
      </c>
      <c r="D2307" s="226">
        <v>0</v>
      </c>
      <c r="E2307" s="226">
        <v>145656</v>
      </c>
      <c r="F2307" s="226">
        <v>546114</v>
      </c>
      <c r="G2307" s="226">
        <v>0</v>
      </c>
      <c r="H2307" s="226">
        <v>0</v>
      </c>
      <c r="I2307" s="226">
        <v>691770</v>
      </c>
      <c r="J2307" s="227">
        <v>3257</v>
      </c>
      <c r="K2307" s="226">
        <v>212.39484187902977</v>
      </c>
    </row>
    <row r="2308" spans="1:11" x14ac:dyDescent="0.3">
      <c r="A2308" s="225">
        <v>150089</v>
      </c>
      <c r="B2308" s="225" t="s">
        <v>257</v>
      </c>
      <c r="C2308" s="225" t="s">
        <v>272</v>
      </c>
      <c r="D2308" s="226">
        <v>0</v>
      </c>
      <c r="E2308" s="226">
        <v>0</v>
      </c>
      <c r="F2308" s="226">
        <v>604518</v>
      </c>
      <c r="G2308" s="226">
        <v>0</v>
      </c>
      <c r="H2308" s="226">
        <v>0</v>
      </c>
      <c r="I2308" s="226">
        <v>604518</v>
      </c>
      <c r="J2308" s="227">
        <v>5731</v>
      </c>
      <c r="K2308" s="226">
        <v>105.48211481416855</v>
      </c>
    </row>
    <row r="2309" spans="1:11" x14ac:dyDescent="0.3">
      <c r="A2309" s="225">
        <v>150091</v>
      </c>
      <c r="B2309" s="225" t="s">
        <v>257</v>
      </c>
      <c r="C2309" s="225" t="s">
        <v>273</v>
      </c>
      <c r="D2309" s="226">
        <v>0</v>
      </c>
      <c r="E2309" s="226">
        <v>0</v>
      </c>
      <c r="F2309" s="226">
        <v>504366</v>
      </c>
      <c r="G2309" s="226">
        <v>0</v>
      </c>
      <c r="H2309" s="226">
        <v>0</v>
      </c>
      <c r="I2309" s="226">
        <v>504366</v>
      </c>
      <c r="J2309" s="227">
        <v>5216</v>
      </c>
      <c r="K2309" s="226">
        <v>96.695935582822088</v>
      </c>
    </row>
    <row r="2310" spans="1:11" x14ac:dyDescent="0.3">
      <c r="A2310" s="225">
        <v>150092</v>
      </c>
      <c r="B2310" s="225" t="s">
        <v>257</v>
      </c>
      <c r="C2310" s="225" t="s">
        <v>274</v>
      </c>
      <c r="D2310" s="226">
        <v>0</v>
      </c>
      <c r="E2310" s="226">
        <v>146358</v>
      </c>
      <c r="F2310" s="226">
        <v>322896</v>
      </c>
      <c r="G2310" s="226">
        <v>0</v>
      </c>
      <c r="H2310" s="226">
        <v>0</v>
      </c>
      <c r="I2310" s="226">
        <v>469254</v>
      </c>
      <c r="J2310" s="227">
        <v>1571</v>
      </c>
      <c r="K2310" s="226">
        <v>298.69764481222154</v>
      </c>
    </row>
    <row r="2311" spans="1:11" x14ac:dyDescent="0.3">
      <c r="A2311" s="225">
        <v>150093</v>
      </c>
      <c r="B2311" s="225" t="s">
        <v>257</v>
      </c>
      <c r="C2311" s="225" t="s">
        <v>276</v>
      </c>
      <c r="D2311" s="226">
        <v>0</v>
      </c>
      <c r="E2311" s="226">
        <v>0</v>
      </c>
      <c r="F2311" s="226">
        <v>755406</v>
      </c>
      <c r="G2311" s="226">
        <v>0</v>
      </c>
      <c r="H2311" s="226">
        <v>0</v>
      </c>
      <c r="I2311" s="226">
        <v>755406</v>
      </c>
      <c r="J2311" s="227">
        <v>4774</v>
      </c>
      <c r="K2311" s="226">
        <v>158.23334729786342</v>
      </c>
    </row>
    <row r="2312" spans="1:11" x14ac:dyDescent="0.3">
      <c r="A2312" s="225">
        <v>150095</v>
      </c>
      <c r="B2312" s="225" t="s">
        <v>257</v>
      </c>
      <c r="C2312" s="225" t="s">
        <v>278</v>
      </c>
      <c r="D2312" s="226">
        <v>0</v>
      </c>
      <c r="E2312" s="226">
        <v>0</v>
      </c>
      <c r="F2312" s="226">
        <v>120288</v>
      </c>
      <c r="G2312" s="226">
        <v>0</v>
      </c>
      <c r="H2312" s="226">
        <v>0</v>
      </c>
      <c r="I2312" s="226">
        <v>120288</v>
      </c>
      <c r="J2312" s="227">
        <v>947</v>
      </c>
      <c r="K2312" s="226">
        <v>127.02006335797255</v>
      </c>
    </row>
    <row r="2313" spans="1:11" x14ac:dyDescent="0.3">
      <c r="A2313" s="225">
        <v>150097</v>
      </c>
      <c r="B2313" s="225" t="s">
        <v>257</v>
      </c>
      <c r="C2313" s="225" t="s">
        <v>280</v>
      </c>
      <c r="D2313" s="226">
        <v>0</v>
      </c>
      <c r="E2313" s="226">
        <v>0</v>
      </c>
      <c r="F2313" s="226">
        <v>396300</v>
      </c>
      <c r="G2313" s="226">
        <v>0</v>
      </c>
      <c r="H2313" s="226">
        <v>0</v>
      </c>
      <c r="I2313" s="226">
        <v>396300</v>
      </c>
      <c r="J2313" s="227">
        <v>2209</v>
      </c>
      <c r="K2313" s="226">
        <v>179.40244454504301</v>
      </c>
    </row>
    <row r="2314" spans="1:11" x14ac:dyDescent="0.3">
      <c r="A2314" s="225">
        <v>150099</v>
      </c>
      <c r="B2314" s="225" t="s">
        <v>257</v>
      </c>
      <c r="C2314" s="225" t="s">
        <v>282</v>
      </c>
      <c r="D2314" s="226">
        <v>0</v>
      </c>
      <c r="E2314" s="226">
        <v>0</v>
      </c>
      <c r="F2314" s="226">
        <v>202422</v>
      </c>
      <c r="G2314" s="226">
        <v>0</v>
      </c>
      <c r="H2314" s="226">
        <v>0</v>
      </c>
      <c r="I2314" s="226">
        <v>202422</v>
      </c>
      <c r="J2314" s="227">
        <v>1474</v>
      </c>
      <c r="K2314" s="226">
        <v>137.32835820895522</v>
      </c>
    </row>
    <row r="2315" spans="1:11" x14ac:dyDescent="0.3">
      <c r="A2315" s="225">
        <v>150104</v>
      </c>
      <c r="B2315" s="225" t="s">
        <v>257</v>
      </c>
      <c r="C2315" s="225" t="s">
        <v>284</v>
      </c>
      <c r="D2315" s="226">
        <v>0</v>
      </c>
      <c r="E2315" s="226">
        <v>0</v>
      </c>
      <c r="F2315" s="226">
        <v>302448</v>
      </c>
      <c r="G2315" s="226">
        <v>0</v>
      </c>
      <c r="H2315" s="226">
        <v>0</v>
      </c>
      <c r="I2315" s="226">
        <v>302448</v>
      </c>
      <c r="J2315" s="227">
        <v>2863</v>
      </c>
      <c r="K2315" s="226">
        <v>105.64023751309814</v>
      </c>
    </row>
    <row r="2316" spans="1:11" x14ac:dyDescent="0.3">
      <c r="A2316" s="225">
        <v>150105</v>
      </c>
      <c r="B2316" s="225" t="s">
        <v>257</v>
      </c>
      <c r="C2316" s="225" t="s">
        <v>286</v>
      </c>
      <c r="D2316" s="226">
        <v>0</v>
      </c>
      <c r="E2316" s="226">
        <v>0</v>
      </c>
      <c r="F2316" s="226">
        <v>357276</v>
      </c>
      <c r="G2316" s="226">
        <v>0</v>
      </c>
      <c r="H2316" s="226">
        <v>0</v>
      </c>
      <c r="I2316" s="226">
        <v>357276</v>
      </c>
      <c r="J2316" s="227">
        <v>5286</v>
      </c>
      <c r="K2316" s="226">
        <v>67.589103291713968</v>
      </c>
    </row>
    <row r="2317" spans="1:11" x14ac:dyDescent="0.3">
      <c r="A2317" s="225">
        <v>150107</v>
      </c>
      <c r="B2317" s="225" t="s">
        <v>257</v>
      </c>
      <c r="C2317" s="225" t="s">
        <v>288</v>
      </c>
      <c r="D2317" s="226">
        <v>0</v>
      </c>
      <c r="E2317" s="226">
        <v>0</v>
      </c>
      <c r="F2317" s="226">
        <v>326916</v>
      </c>
      <c r="G2317" s="226">
        <v>0</v>
      </c>
      <c r="H2317" s="226">
        <v>0</v>
      </c>
      <c r="I2317" s="226">
        <v>326916</v>
      </c>
      <c r="J2317" s="227">
        <v>2528</v>
      </c>
      <c r="K2317" s="226">
        <v>129.31803797468353</v>
      </c>
    </row>
    <row r="2318" spans="1:11" x14ac:dyDescent="0.3">
      <c r="A2318" s="225">
        <v>150108</v>
      </c>
      <c r="B2318" s="225" t="s">
        <v>257</v>
      </c>
      <c r="C2318" s="225" t="s">
        <v>290</v>
      </c>
      <c r="D2318" s="226">
        <v>0</v>
      </c>
      <c r="E2318" s="226">
        <v>0</v>
      </c>
      <c r="F2318" s="226">
        <v>219942</v>
      </c>
      <c r="G2318" s="226">
        <v>0</v>
      </c>
      <c r="H2318" s="226">
        <v>0</v>
      </c>
      <c r="I2318" s="226">
        <v>219942</v>
      </c>
      <c r="J2318" s="227">
        <v>1352</v>
      </c>
      <c r="K2318" s="226">
        <v>162.67899408284023</v>
      </c>
    </row>
    <row r="2319" spans="1:11" x14ac:dyDescent="0.3">
      <c r="A2319" s="225">
        <v>150111</v>
      </c>
      <c r="B2319" s="225" t="s">
        <v>257</v>
      </c>
      <c r="C2319" s="225" t="s">
        <v>292</v>
      </c>
      <c r="D2319" s="226">
        <v>0</v>
      </c>
      <c r="E2319" s="226">
        <v>0</v>
      </c>
      <c r="F2319" s="226">
        <v>364518</v>
      </c>
      <c r="G2319" s="226">
        <v>0</v>
      </c>
      <c r="H2319" s="226">
        <v>0</v>
      </c>
      <c r="I2319" s="226">
        <v>364518</v>
      </c>
      <c r="J2319" s="227">
        <v>1849</v>
      </c>
      <c r="K2319" s="226">
        <v>197.14332071389941</v>
      </c>
    </row>
    <row r="2320" spans="1:11" x14ac:dyDescent="0.3">
      <c r="A2320" s="225">
        <v>150112</v>
      </c>
      <c r="B2320" s="225" t="s">
        <v>257</v>
      </c>
      <c r="C2320" s="225" t="s">
        <v>294</v>
      </c>
      <c r="D2320" s="226">
        <v>0</v>
      </c>
      <c r="E2320" s="226">
        <v>397596</v>
      </c>
      <c r="F2320" s="226">
        <v>509562</v>
      </c>
      <c r="G2320" s="226">
        <v>0</v>
      </c>
      <c r="H2320" s="226">
        <v>0</v>
      </c>
      <c r="I2320" s="226">
        <v>907158</v>
      </c>
      <c r="J2320" s="227">
        <v>2055</v>
      </c>
      <c r="K2320" s="226">
        <v>441.43941605839416</v>
      </c>
    </row>
    <row r="2321" spans="1:11" x14ac:dyDescent="0.3">
      <c r="A2321" s="225">
        <v>150114</v>
      </c>
      <c r="B2321" s="225" t="s">
        <v>257</v>
      </c>
      <c r="C2321" s="225" t="s">
        <v>295</v>
      </c>
      <c r="D2321" s="226">
        <v>0</v>
      </c>
      <c r="E2321" s="226">
        <v>9174</v>
      </c>
      <c r="F2321" s="226">
        <v>43416</v>
      </c>
      <c r="G2321" s="226">
        <v>0</v>
      </c>
      <c r="H2321" s="226">
        <v>0</v>
      </c>
      <c r="I2321" s="226">
        <v>52590</v>
      </c>
      <c r="J2321" s="227">
        <v>341</v>
      </c>
      <c r="K2321" s="226">
        <v>154.22287390029325</v>
      </c>
    </row>
    <row r="2322" spans="1:11" x14ac:dyDescent="0.3">
      <c r="A2322" s="225">
        <v>150116</v>
      </c>
      <c r="B2322" s="225" t="s">
        <v>257</v>
      </c>
      <c r="C2322" s="225" t="s">
        <v>297</v>
      </c>
      <c r="D2322" s="226">
        <v>0</v>
      </c>
      <c r="E2322" s="226">
        <v>0</v>
      </c>
      <c r="F2322" s="226">
        <v>134682</v>
      </c>
      <c r="G2322" s="226">
        <v>0</v>
      </c>
      <c r="H2322" s="226">
        <v>0</v>
      </c>
      <c r="I2322" s="226">
        <v>134682</v>
      </c>
      <c r="J2322" s="227">
        <v>706</v>
      </c>
      <c r="K2322" s="226">
        <v>190.76770538243625</v>
      </c>
    </row>
    <row r="2323" spans="1:11" x14ac:dyDescent="0.3">
      <c r="A2323" s="225">
        <v>150118</v>
      </c>
      <c r="B2323" s="225" t="s">
        <v>257</v>
      </c>
      <c r="C2323" s="225" t="s">
        <v>298</v>
      </c>
      <c r="D2323" s="226">
        <v>0</v>
      </c>
      <c r="E2323" s="226">
        <v>0</v>
      </c>
      <c r="F2323" s="226">
        <v>285750</v>
      </c>
      <c r="G2323" s="226">
        <v>0</v>
      </c>
      <c r="H2323" s="226">
        <v>0</v>
      </c>
      <c r="I2323" s="226">
        <v>285750</v>
      </c>
      <c r="J2323" s="227">
        <v>2003</v>
      </c>
      <c r="K2323" s="226">
        <v>142.6610084872691</v>
      </c>
    </row>
    <row r="2324" spans="1:11" x14ac:dyDescent="0.3">
      <c r="A2324" s="225">
        <v>150125</v>
      </c>
      <c r="B2324" s="225" t="s">
        <v>257</v>
      </c>
      <c r="C2324" s="225" t="s">
        <v>300</v>
      </c>
      <c r="D2324" s="226">
        <v>0</v>
      </c>
      <c r="E2324" s="226">
        <v>0</v>
      </c>
      <c r="F2324" s="226">
        <v>661464</v>
      </c>
      <c r="G2324" s="226">
        <v>0</v>
      </c>
      <c r="H2324" s="226">
        <v>0</v>
      </c>
      <c r="I2324" s="226">
        <v>661464</v>
      </c>
      <c r="J2324" s="227">
        <v>5389</v>
      </c>
      <c r="K2324" s="226">
        <v>122.74336611616255</v>
      </c>
    </row>
    <row r="2325" spans="1:11" x14ac:dyDescent="0.3">
      <c r="A2325" s="225">
        <v>150129</v>
      </c>
      <c r="B2325" s="225" t="s">
        <v>257</v>
      </c>
      <c r="C2325" s="225" t="s">
        <v>301</v>
      </c>
      <c r="D2325" s="226">
        <v>0</v>
      </c>
      <c r="E2325" s="226">
        <v>87984</v>
      </c>
      <c r="F2325" s="226">
        <v>444936</v>
      </c>
      <c r="G2325" s="226">
        <v>0</v>
      </c>
      <c r="H2325" s="226">
        <v>0</v>
      </c>
      <c r="I2325" s="226">
        <v>532920</v>
      </c>
      <c r="J2325" s="227">
        <v>2115</v>
      </c>
      <c r="K2325" s="226">
        <v>251.97163120567376</v>
      </c>
    </row>
    <row r="2326" spans="1:11" x14ac:dyDescent="0.3">
      <c r="A2326" s="225">
        <v>150131</v>
      </c>
      <c r="B2326" s="225" t="s">
        <v>257</v>
      </c>
      <c r="C2326" s="225" t="s">
        <v>302</v>
      </c>
      <c r="D2326" s="226">
        <v>0</v>
      </c>
      <c r="E2326" s="226">
        <v>11508</v>
      </c>
      <c r="F2326" s="226">
        <v>715218</v>
      </c>
      <c r="G2326" s="226">
        <v>0</v>
      </c>
      <c r="H2326" s="226">
        <v>0</v>
      </c>
      <c r="I2326" s="226">
        <v>726726</v>
      </c>
      <c r="J2326" s="227">
        <v>3614</v>
      </c>
      <c r="K2326" s="226">
        <v>201.08633093525179</v>
      </c>
    </row>
    <row r="2327" spans="1:11" x14ac:dyDescent="0.3">
      <c r="A2327" s="225">
        <v>150133</v>
      </c>
      <c r="B2327" s="225" t="s">
        <v>257</v>
      </c>
      <c r="C2327" s="225" t="s">
        <v>303</v>
      </c>
      <c r="D2327" s="226">
        <v>0</v>
      </c>
      <c r="E2327" s="226">
        <v>0</v>
      </c>
      <c r="F2327" s="226">
        <v>193008</v>
      </c>
      <c r="G2327" s="226">
        <v>0</v>
      </c>
      <c r="H2327" s="226">
        <v>0</v>
      </c>
      <c r="I2327" s="226">
        <v>193008</v>
      </c>
      <c r="J2327" s="227">
        <v>1421</v>
      </c>
      <c r="K2327" s="226">
        <v>135.82547501759325</v>
      </c>
    </row>
    <row r="2328" spans="1:11" x14ac:dyDescent="0.3">
      <c r="A2328" s="225">
        <v>150135</v>
      </c>
      <c r="B2328" s="225" t="s">
        <v>257</v>
      </c>
      <c r="C2328" s="225" t="s">
        <v>305</v>
      </c>
      <c r="D2328" s="226">
        <v>0</v>
      </c>
      <c r="E2328" s="226">
        <v>0</v>
      </c>
      <c r="F2328" s="226">
        <v>591738</v>
      </c>
      <c r="G2328" s="226">
        <v>0</v>
      </c>
      <c r="H2328" s="226">
        <v>0</v>
      </c>
      <c r="I2328" s="226">
        <v>591738</v>
      </c>
      <c r="J2328" s="227">
        <v>7179</v>
      </c>
      <c r="K2328" s="226">
        <v>82.426243209360635</v>
      </c>
    </row>
    <row r="2329" spans="1:11" x14ac:dyDescent="0.3">
      <c r="A2329" s="225">
        <v>160135</v>
      </c>
      <c r="B2329" s="225" t="s">
        <v>306</v>
      </c>
      <c r="C2329" s="225" t="s">
        <v>307</v>
      </c>
      <c r="D2329" s="226">
        <v>0</v>
      </c>
      <c r="E2329" s="226">
        <v>0</v>
      </c>
      <c r="F2329" s="226">
        <v>312324</v>
      </c>
      <c r="G2329" s="226">
        <v>0</v>
      </c>
      <c r="H2329" s="226">
        <v>0</v>
      </c>
      <c r="I2329" s="226">
        <v>312324</v>
      </c>
      <c r="J2329" s="227">
        <v>4077</v>
      </c>
      <c r="K2329" s="226">
        <v>76.606328182487118</v>
      </c>
    </row>
    <row r="2330" spans="1:11" x14ac:dyDescent="0.3">
      <c r="A2330" s="225">
        <v>170156</v>
      </c>
      <c r="B2330" s="225" t="s">
        <v>308</v>
      </c>
      <c r="C2330" s="225" t="s">
        <v>310</v>
      </c>
      <c r="D2330" s="226">
        <v>0</v>
      </c>
      <c r="E2330" s="226">
        <v>0</v>
      </c>
      <c r="F2330" s="226">
        <v>399168</v>
      </c>
      <c r="G2330" s="226">
        <v>0</v>
      </c>
      <c r="H2330" s="226">
        <v>0</v>
      </c>
      <c r="I2330" s="226">
        <v>399168</v>
      </c>
      <c r="J2330" s="227">
        <v>3502</v>
      </c>
      <c r="K2330" s="226">
        <v>113.98286693318104</v>
      </c>
    </row>
    <row r="2331" spans="1:11" x14ac:dyDescent="0.3">
      <c r="A2331" s="225">
        <v>170171</v>
      </c>
      <c r="B2331" s="225" t="s">
        <v>308</v>
      </c>
      <c r="C2331" s="225" t="s">
        <v>312</v>
      </c>
      <c r="D2331" s="226">
        <v>0</v>
      </c>
      <c r="E2331" s="226">
        <v>0</v>
      </c>
      <c r="F2331" s="226">
        <v>184710</v>
      </c>
      <c r="G2331" s="226">
        <v>0</v>
      </c>
      <c r="H2331" s="226">
        <v>0</v>
      </c>
      <c r="I2331" s="226">
        <v>184710</v>
      </c>
      <c r="J2331" s="227">
        <v>1074</v>
      </c>
      <c r="K2331" s="226">
        <v>171.9832402234637</v>
      </c>
    </row>
    <row r="2332" spans="1:11" x14ac:dyDescent="0.3">
      <c r="A2332" s="225">
        <v>170175</v>
      </c>
      <c r="B2332" s="225" t="s">
        <v>308</v>
      </c>
      <c r="C2332" s="225" t="s">
        <v>314</v>
      </c>
      <c r="D2332" s="226">
        <v>0</v>
      </c>
      <c r="E2332" s="226">
        <v>0</v>
      </c>
      <c r="F2332" s="226">
        <v>464436</v>
      </c>
      <c r="G2332" s="226">
        <v>0</v>
      </c>
      <c r="H2332" s="226">
        <v>0</v>
      </c>
      <c r="I2332" s="226">
        <v>464436</v>
      </c>
      <c r="J2332" s="227">
        <v>3332</v>
      </c>
      <c r="K2332" s="226">
        <v>139.38655462184875</v>
      </c>
    </row>
    <row r="2333" spans="1:11" x14ac:dyDescent="0.3">
      <c r="A2333" s="225">
        <v>170177</v>
      </c>
      <c r="B2333" s="225" t="s">
        <v>308</v>
      </c>
      <c r="C2333" s="225" t="s">
        <v>316</v>
      </c>
      <c r="D2333" s="226">
        <v>0</v>
      </c>
      <c r="E2333" s="226">
        <v>0</v>
      </c>
      <c r="F2333" s="226">
        <v>318144</v>
      </c>
      <c r="G2333" s="226">
        <v>0</v>
      </c>
      <c r="H2333" s="226">
        <v>0</v>
      </c>
      <c r="I2333" s="226">
        <v>318144</v>
      </c>
      <c r="J2333" s="227">
        <v>2112</v>
      </c>
      <c r="K2333" s="226">
        <v>150.63636363636363</v>
      </c>
    </row>
    <row r="2334" spans="1:11" x14ac:dyDescent="0.3">
      <c r="A2334" s="225">
        <v>170179</v>
      </c>
      <c r="B2334" s="225" t="s">
        <v>308</v>
      </c>
      <c r="C2334" s="225" t="s">
        <v>318</v>
      </c>
      <c r="D2334" s="226">
        <v>0</v>
      </c>
      <c r="E2334" s="226">
        <v>0</v>
      </c>
      <c r="F2334" s="226">
        <v>866928</v>
      </c>
      <c r="G2334" s="226">
        <v>0</v>
      </c>
      <c r="H2334" s="226">
        <v>0</v>
      </c>
      <c r="I2334" s="226">
        <v>866928</v>
      </c>
      <c r="J2334" s="227">
        <v>4197</v>
      </c>
      <c r="K2334" s="226">
        <v>206.55897069335239</v>
      </c>
    </row>
    <row r="2335" spans="1:11" x14ac:dyDescent="0.3">
      <c r="A2335" s="225">
        <v>170183</v>
      </c>
      <c r="B2335" s="225" t="s">
        <v>308</v>
      </c>
      <c r="C2335" s="225" t="s">
        <v>319</v>
      </c>
      <c r="D2335" s="226">
        <v>0</v>
      </c>
      <c r="E2335" s="226">
        <v>0</v>
      </c>
      <c r="F2335" s="226">
        <v>136308</v>
      </c>
      <c r="G2335" s="226">
        <v>0</v>
      </c>
      <c r="H2335" s="226">
        <v>0</v>
      </c>
      <c r="I2335" s="226">
        <v>136308</v>
      </c>
      <c r="J2335" s="227">
        <v>2893</v>
      </c>
      <c r="K2335" s="226">
        <v>47.116488074662982</v>
      </c>
    </row>
    <row r="2336" spans="1:11" x14ac:dyDescent="0.3">
      <c r="A2336" s="225">
        <v>170189</v>
      </c>
      <c r="B2336" s="225" t="s">
        <v>308</v>
      </c>
      <c r="C2336" s="225" t="s">
        <v>320</v>
      </c>
      <c r="D2336" s="226">
        <v>0</v>
      </c>
      <c r="E2336" s="226">
        <v>336828</v>
      </c>
      <c r="F2336" s="226">
        <v>426954</v>
      </c>
      <c r="G2336" s="226">
        <v>0</v>
      </c>
      <c r="H2336" s="226">
        <v>0</v>
      </c>
      <c r="I2336" s="226">
        <v>763782</v>
      </c>
      <c r="J2336" s="227">
        <v>1459</v>
      </c>
      <c r="K2336" s="226">
        <v>523.49691569568199</v>
      </c>
    </row>
    <row r="2337" spans="1:11" x14ac:dyDescent="0.3">
      <c r="A2337" s="225">
        <v>170191</v>
      </c>
      <c r="B2337" s="225" t="s">
        <v>308</v>
      </c>
      <c r="C2337" s="225" t="s">
        <v>322</v>
      </c>
      <c r="D2337" s="226">
        <v>0</v>
      </c>
      <c r="E2337" s="226">
        <v>0</v>
      </c>
      <c r="F2337" s="226">
        <v>1470216</v>
      </c>
      <c r="G2337" s="226">
        <v>0</v>
      </c>
      <c r="H2337" s="226">
        <v>0</v>
      </c>
      <c r="I2337" s="226">
        <v>1470216</v>
      </c>
      <c r="J2337" s="227">
        <v>9358</v>
      </c>
      <c r="K2337" s="226">
        <v>157.10792904466766</v>
      </c>
    </row>
    <row r="2338" spans="1:11" x14ac:dyDescent="0.3">
      <c r="A2338" s="225">
        <v>170192</v>
      </c>
      <c r="B2338" s="225" t="s">
        <v>308</v>
      </c>
      <c r="C2338" s="225" t="s">
        <v>323</v>
      </c>
      <c r="D2338" s="226">
        <v>0</v>
      </c>
      <c r="E2338" s="226">
        <v>0</v>
      </c>
      <c r="F2338" s="226">
        <v>901704</v>
      </c>
      <c r="G2338" s="226">
        <v>0</v>
      </c>
      <c r="H2338" s="226">
        <v>0</v>
      </c>
      <c r="I2338" s="226">
        <v>901704</v>
      </c>
      <c r="J2338" s="227">
        <v>4595</v>
      </c>
      <c r="K2338" s="226">
        <v>196.23590859630033</v>
      </c>
    </row>
    <row r="2339" spans="1:11" x14ac:dyDescent="0.3">
      <c r="A2339" s="225">
        <v>170195</v>
      </c>
      <c r="B2339" s="225" t="s">
        <v>308</v>
      </c>
      <c r="C2339" s="225" t="s">
        <v>324</v>
      </c>
      <c r="D2339" s="226">
        <v>0</v>
      </c>
      <c r="E2339" s="226">
        <v>20757</v>
      </c>
      <c r="F2339" s="226">
        <v>105414</v>
      </c>
      <c r="G2339" s="226">
        <v>0</v>
      </c>
      <c r="H2339" s="226">
        <v>0</v>
      </c>
      <c r="I2339" s="226">
        <v>126171</v>
      </c>
      <c r="J2339" s="227">
        <v>440</v>
      </c>
      <c r="K2339" s="226">
        <v>286.75227272727273</v>
      </c>
    </row>
    <row r="2340" spans="1:11" x14ac:dyDescent="0.3">
      <c r="A2340" s="225">
        <v>170196</v>
      </c>
      <c r="B2340" s="225" t="s">
        <v>308</v>
      </c>
      <c r="C2340" s="225" t="s">
        <v>326</v>
      </c>
      <c r="D2340" s="226">
        <v>0</v>
      </c>
      <c r="E2340" s="226">
        <v>0</v>
      </c>
      <c r="F2340" s="226">
        <v>791088</v>
      </c>
      <c r="G2340" s="226">
        <v>0</v>
      </c>
      <c r="H2340" s="226">
        <v>0</v>
      </c>
      <c r="I2340" s="226">
        <v>791088</v>
      </c>
      <c r="J2340" s="227">
        <v>5522</v>
      </c>
      <c r="K2340" s="226">
        <v>143.2611372691054</v>
      </c>
    </row>
    <row r="2341" spans="1:11" x14ac:dyDescent="0.3">
      <c r="A2341" s="225">
        <v>170197</v>
      </c>
      <c r="B2341" s="225" t="s">
        <v>308</v>
      </c>
      <c r="C2341" s="225" t="s">
        <v>328</v>
      </c>
      <c r="D2341" s="226">
        <v>0</v>
      </c>
      <c r="E2341" s="226">
        <v>0</v>
      </c>
      <c r="F2341" s="226">
        <v>182052</v>
      </c>
      <c r="G2341" s="226">
        <v>0</v>
      </c>
      <c r="H2341" s="226">
        <v>0</v>
      </c>
      <c r="I2341" s="226">
        <v>182052</v>
      </c>
      <c r="J2341" s="227">
        <v>1188</v>
      </c>
      <c r="K2341" s="226">
        <v>153.24242424242425</v>
      </c>
    </row>
    <row r="2342" spans="1:11" x14ac:dyDescent="0.3">
      <c r="A2342" s="225">
        <v>170200</v>
      </c>
      <c r="B2342" s="225" t="s">
        <v>308</v>
      </c>
      <c r="C2342" s="225" t="s">
        <v>330</v>
      </c>
      <c r="D2342" s="226">
        <v>0</v>
      </c>
      <c r="E2342" s="226">
        <v>0</v>
      </c>
      <c r="F2342" s="226">
        <v>172980</v>
      </c>
      <c r="G2342" s="226">
        <v>0</v>
      </c>
      <c r="H2342" s="226">
        <v>0</v>
      </c>
      <c r="I2342" s="226">
        <v>172980</v>
      </c>
      <c r="J2342" s="227">
        <v>1311</v>
      </c>
      <c r="K2342" s="226">
        <v>131.94508009153319</v>
      </c>
    </row>
    <row r="2343" spans="1:11" x14ac:dyDescent="0.3">
      <c r="A2343" s="225">
        <v>170205</v>
      </c>
      <c r="B2343" s="225" t="s">
        <v>308</v>
      </c>
      <c r="C2343" s="225" t="s">
        <v>331</v>
      </c>
      <c r="D2343" s="226">
        <v>0</v>
      </c>
      <c r="E2343" s="226">
        <v>0</v>
      </c>
      <c r="F2343" s="226">
        <v>320586</v>
      </c>
      <c r="G2343" s="226">
        <v>0</v>
      </c>
      <c r="H2343" s="226">
        <v>0</v>
      </c>
      <c r="I2343" s="226">
        <v>320586</v>
      </c>
      <c r="J2343" s="227">
        <v>2052</v>
      </c>
      <c r="K2343" s="226">
        <v>156.23099415204678</v>
      </c>
    </row>
    <row r="2344" spans="1:11" x14ac:dyDescent="0.3">
      <c r="A2344" s="225">
        <v>170206</v>
      </c>
      <c r="B2344" s="225" t="s">
        <v>308</v>
      </c>
      <c r="C2344" s="225" t="s">
        <v>332</v>
      </c>
      <c r="D2344" s="226">
        <v>0</v>
      </c>
      <c r="E2344" s="226">
        <v>0</v>
      </c>
      <c r="F2344" s="226">
        <v>112932</v>
      </c>
      <c r="G2344" s="226">
        <v>0</v>
      </c>
      <c r="H2344" s="226">
        <v>0</v>
      </c>
      <c r="I2344" s="226">
        <v>112932</v>
      </c>
      <c r="J2344" s="227">
        <v>980</v>
      </c>
      <c r="K2344" s="226">
        <v>115.23673469387755</v>
      </c>
    </row>
    <row r="2345" spans="1:11" x14ac:dyDescent="0.3">
      <c r="A2345" s="225">
        <v>170210</v>
      </c>
      <c r="B2345" s="225" t="s">
        <v>308</v>
      </c>
      <c r="C2345" s="225" t="s">
        <v>334</v>
      </c>
      <c r="D2345" s="226">
        <v>0</v>
      </c>
      <c r="E2345" s="226">
        <v>0</v>
      </c>
      <c r="F2345" s="226">
        <v>180654</v>
      </c>
      <c r="G2345" s="226">
        <v>0</v>
      </c>
      <c r="H2345" s="226">
        <v>0</v>
      </c>
      <c r="I2345" s="226">
        <v>180654</v>
      </c>
      <c r="J2345" s="227">
        <v>1143</v>
      </c>
      <c r="K2345" s="226">
        <v>158.0524934383202</v>
      </c>
    </row>
    <row r="2346" spans="1:11" x14ac:dyDescent="0.3">
      <c r="A2346" s="225">
        <v>170215</v>
      </c>
      <c r="B2346" s="225" t="s">
        <v>308</v>
      </c>
      <c r="C2346" s="225" t="s">
        <v>335</v>
      </c>
      <c r="D2346" s="226">
        <v>0</v>
      </c>
      <c r="E2346" s="226">
        <v>0</v>
      </c>
      <c r="F2346" s="226">
        <v>162762</v>
      </c>
      <c r="G2346" s="226">
        <v>44856</v>
      </c>
      <c r="H2346" s="226">
        <v>0</v>
      </c>
      <c r="I2346" s="226">
        <v>207618</v>
      </c>
      <c r="J2346" s="227">
        <v>661</v>
      </c>
      <c r="K2346" s="226">
        <v>314.09682299546142</v>
      </c>
    </row>
    <row r="2347" spans="1:11" x14ac:dyDescent="0.3">
      <c r="A2347" s="225">
        <v>170277</v>
      </c>
      <c r="B2347" s="225" t="s">
        <v>308</v>
      </c>
      <c r="C2347" s="225" t="s">
        <v>337</v>
      </c>
      <c r="D2347" s="226">
        <v>0</v>
      </c>
      <c r="E2347" s="226">
        <v>5208</v>
      </c>
      <c r="F2347" s="226">
        <v>20094</v>
      </c>
      <c r="G2347" s="226">
        <v>0</v>
      </c>
      <c r="H2347" s="226">
        <v>0</v>
      </c>
      <c r="I2347" s="226">
        <v>25302</v>
      </c>
      <c r="J2347" s="227">
        <v>35</v>
      </c>
      <c r="K2347" s="226">
        <v>722.91428571428571</v>
      </c>
    </row>
    <row r="2348" spans="1:11" x14ac:dyDescent="0.3">
      <c r="A2348" s="225">
        <v>180216</v>
      </c>
      <c r="B2348" s="225" t="s">
        <v>338</v>
      </c>
      <c r="C2348" s="225" t="s">
        <v>339</v>
      </c>
      <c r="D2348" s="226">
        <v>0</v>
      </c>
      <c r="E2348" s="226">
        <v>0</v>
      </c>
      <c r="F2348" s="226">
        <v>1046352</v>
      </c>
      <c r="G2348" s="226">
        <v>0</v>
      </c>
      <c r="H2348" s="226">
        <v>0</v>
      </c>
      <c r="I2348" s="226">
        <v>1046352</v>
      </c>
      <c r="J2348" s="227">
        <v>4994</v>
      </c>
      <c r="K2348" s="226">
        <v>209.52182619142971</v>
      </c>
    </row>
    <row r="2349" spans="1:11" x14ac:dyDescent="0.3">
      <c r="A2349" s="225">
        <v>190217</v>
      </c>
      <c r="B2349" s="225" t="s">
        <v>340</v>
      </c>
      <c r="C2349" s="225" t="s">
        <v>341</v>
      </c>
      <c r="D2349" s="226">
        <v>0</v>
      </c>
      <c r="E2349" s="226">
        <v>0</v>
      </c>
      <c r="F2349" s="226">
        <v>305544</v>
      </c>
      <c r="G2349" s="226">
        <v>0</v>
      </c>
      <c r="H2349" s="226">
        <v>0</v>
      </c>
      <c r="I2349" s="226">
        <v>305544</v>
      </c>
      <c r="J2349" s="227">
        <v>4581</v>
      </c>
      <c r="K2349" s="226">
        <v>66.698100851342502</v>
      </c>
    </row>
    <row r="2350" spans="1:11" x14ac:dyDescent="0.3">
      <c r="A2350" s="225">
        <v>190219</v>
      </c>
      <c r="B2350" s="225" t="s">
        <v>340</v>
      </c>
      <c r="C2350" s="225" t="s">
        <v>343</v>
      </c>
      <c r="D2350" s="226">
        <v>0</v>
      </c>
      <c r="E2350" s="226">
        <v>0</v>
      </c>
      <c r="F2350" s="226">
        <v>280242</v>
      </c>
      <c r="G2350" s="226">
        <v>0</v>
      </c>
      <c r="H2350" s="226">
        <v>0</v>
      </c>
      <c r="I2350" s="226">
        <v>280242</v>
      </c>
      <c r="J2350" s="227">
        <v>3394</v>
      </c>
      <c r="K2350" s="226">
        <v>82.569829110194462</v>
      </c>
    </row>
    <row r="2351" spans="1:11" x14ac:dyDescent="0.3">
      <c r="A2351" s="225">
        <v>190220</v>
      </c>
      <c r="B2351" s="225" t="s">
        <v>340</v>
      </c>
      <c r="C2351" s="225" t="s">
        <v>345</v>
      </c>
      <c r="D2351" s="226">
        <v>0</v>
      </c>
      <c r="E2351" s="226">
        <v>19272</v>
      </c>
      <c r="F2351" s="226">
        <v>51570</v>
      </c>
      <c r="G2351" s="226">
        <v>0</v>
      </c>
      <c r="H2351" s="226">
        <v>0</v>
      </c>
      <c r="I2351" s="226">
        <v>70842</v>
      </c>
      <c r="J2351" s="227">
        <v>161</v>
      </c>
      <c r="K2351" s="226">
        <v>440.01242236024842</v>
      </c>
    </row>
    <row r="2352" spans="1:11" x14ac:dyDescent="0.3">
      <c r="A2352" s="225">
        <v>190225</v>
      </c>
      <c r="B2352" s="225" t="s">
        <v>340</v>
      </c>
      <c r="C2352" s="225" t="s">
        <v>347</v>
      </c>
      <c r="D2352" s="226">
        <v>0</v>
      </c>
      <c r="E2352" s="226">
        <v>0</v>
      </c>
      <c r="F2352" s="226">
        <v>999540</v>
      </c>
      <c r="G2352" s="226">
        <v>0</v>
      </c>
      <c r="H2352" s="226">
        <v>0</v>
      </c>
      <c r="I2352" s="226">
        <v>999540</v>
      </c>
      <c r="J2352" s="227">
        <v>6677</v>
      </c>
      <c r="K2352" s="226">
        <v>149.69896660176727</v>
      </c>
    </row>
    <row r="2353" spans="1:11" x14ac:dyDescent="0.3">
      <c r="A2353" s="225">
        <v>190226</v>
      </c>
      <c r="B2353" s="225" t="s">
        <v>340</v>
      </c>
      <c r="C2353" s="225" t="s">
        <v>349</v>
      </c>
      <c r="D2353" s="226">
        <v>0</v>
      </c>
      <c r="E2353" s="226">
        <v>0</v>
      </c>
      <c r="F2353" s="226">
        <v>1757046</v>
      </c>
      <c r="G2353" s="226">
        <v>0</v>
      </c>
      <c r="H2353" s="226">
        <v>0</v>
      </c>
      <c r="I2353" s="226">
        <v>1757046</v>
      </c>
      <c r="J2353" s="227">
        <v>19986</v>
      </c>
      <c r="K2353" s="226">
        <v>87.913839687781447</v>
      </c>
    </row>
    <row r="2354" spans="1:11" x14ac:dyDescent="0.3">
      <c r="A2354" s="225">
        <v>190237</v>
      </c>
      <c r="B2354" s="225" t="s">
        <v>340</v>
      </c>
      <c r="C2354" s="225" t="s">
        <v>351</v>
      </c>
      <c r="D2354" s="226">
        <v>0</v>
      </c>
      <c r="E2354" s="226">
        <v>62706</v>
      </c>
      <c r="F2354" s="226">
        <v>278226</v>
      </c>
      <c r="G2354" s="226">
        <v>0</v>
      </c>
      <c r="H2354" s="226">
        <v>0</v>
      </c>
      <c r="I2354" s="226">
        <v>340932</v>
      </c>
      <c r="J2354" s="227">
        <v>1315</v>
      </c>
      <c r="K2354" s="226">
        <v>259.26387832699618</v>
      </c>
    </row>
    <row r="2355" spans="1:11" x14ac:dyDescent="0.3">
      <c r="A2355" s="225">
        <v>190238</v>
      </c>
      <c r="B2355" s="225" t="s">
        <v>340</v>
      </c>
      <c r="C2355" s="225" t="s">
        <v>353</v>
      </c>
      <c r="D2355" s="226">
        <v>0</v>
      </c>
      <c r="E2355" s="226">
        <v>123246</v>
      </c>
      <c r="F2355" s="226">
        <v>394434</v>
      </c>
      <c r="G2355" s="226">
        <v>0</v>
      </c>
      <c r="H2355" s="226">
        <v>0</v>
      </c>
      <c r="I2355" s="226">
        <v>517680</v>
      </c>
      <c r="J2355" s="227">
        <v>1540</v>
      </c>
      <c r="K2355" s="226">
        <v>336.15584415584414</v>
      </c>
    </row>
    <row r="2356" spans="1:11" x14ac:dyDescent="0.3">
      <c r="A2356" s="225">
        <v>190239</v>
      </c>
      <c r="B2356" s="225" t="s">
        <v>340</v>
      </c>
      <c r="C2356" s="225" t="s">
        <v>355</v>
      </c>
      <c r="D2356" s="226">
        <v>0</v>
      </c>
      <c r="E2356" s="226">
        <v>0</v>
      </c>
      <c r="F2356" s="226">
        <v>116436</v>
      </c>
      <c r="G2356" s="226">
        <v>0</v>
      </c>
      <c r="H2356" s="226">
        <v>0</v>
      </c>
      <c r="I2356" s="226">
        <v>116436</v>
      </c>
      <c r="J2356" s="227">
        <v>690</v>
      </c>
      <c r="K2356" s="226">
        <v>168.74782608695651</v>
      </c>
    </row>
    <row r="2357" spans="1:11" x14ac:dyDescent="0.3">
      <c r="A2357" s="225">
        <v>190243</v>
      </c>
      <c r="B2357" s="225" t="s">
        <v>340</v>
      </c>
      <c r="C2357" s="225" t="s">
        <v>357</v>
      </c>
      <c r="D2357" s="226">
        <v>0</v>
      </c>
      <c r="E2357" s="226">
        <v>0</v>
      </c>
      <c r="F2357" s="226">
        <v>359994</v>
      </c>
      <c r="G2357" s="226">
        <v>0</v>
      </c>
      <c r="H2357" s="226">
        <v>0</v>
      </c>
      <c r="I2357" s="226">
        <v>359994</v>
      </c>
      <c r="J2357" s="227">
        <v>2477</v>
      </c>
      <c r="K2357" s="226">
        <v>145.33467904723454</v>
      </c>
    </row>
    <row r="2358" spans="1:11" x14ac:dyDescent="0.3">
      <c r="A2358" s="225">
        <v>190248</v>
      </c>
      <c r="B2358" s="225" t="s">
        <v>340</v>
      </c>
      <c r="C2358" s="225" t="s">
        <v>359</v>
      </c>
      <c r="D2358" s="226">
        <v>0</v>
      </c>
      <c r="E2358" s="226">
        <v>356628</v>
      </c>
      <c r="F2358" s="226">
        <v>1078992</v>
      </c>
      <c r="G2358" s="226">
        <v>0</v>
      </c>
      <c r="H2358" s="226">
        <v>0</v>
      </c>
      <c r="I2358" s="226">
        <v>1435620</v>
      </c>
      <c r="J2358" s="227">
        <v>5492</v>
      </c>
      <c r="K2358" s="226">
        <v>261.40203932993444</v>
      </c>
    </row>
    <row r="2359" spans="1:11" x14ac:dyDescent="0.3">
      <c r="A2359" s="225">
        <v>190249</v>
      </c>
      <c r="B2359" s="225" t="s">
        <v>340</v>
      </c>
      <c r="C2359" s="225" t="s">
        <v>360</v>
      </c>
      <c r="D2359" s="226">
        <v>0</v>
      </c>
      <c r="E2359" s="226">
        <v>626340</v>
      </c>
      <c r="F2359" s="226">
        <v>1366776</v>
      </c>
      <c r="G2359" s="226">
        <v>0</v>
      </c>
      <c r="H2359" s="226">
        <v>0</v>
      </c>
      <c r="I2359" s="226">
        <v>1993116</v>
      </c>
      <c r="J2359" s="227">
        <v>7273</v>
      </c>
      <c r="K2359" s="226">
        <v>274.04317338099821</v>
      </c>
    </row>
    <row r="2360" spans="1:11" x14ac:dyDescent="0.3">
      <c r="A2360" s="225">
        <v>190250</v>
      </c>
      <c r="B2360" s="225" t="s">
        <v>340</v>
      </c>
      <c r="C2360" s="225" t="s">
        <v>362</v>
      </c>
      <c r="D2360" s="226">
        <v>0</v>
      </c>
      <c r="E2360" s="226">
        <v>0</v>
      </c>
      <c r="F2360" s="226">
        <v>2708730</v>
      </c>
      <c r="G2360" s="226">
        <v>0</v>
      </c>
      <c r="H2360" s="226">
        <v>0</v>
      </c>
      <c r="I2360" s="226">
        <v>2708730</v>
      </c>
      <c r="J2360" s="227">
        <v>21999</v>
      </c>
      <c r="K2360" s="226">
        <v>123.12968771307787</v>
      </c>
    </row>
    <row r="2361" spans="1:11" x14ac:dyDescent="0.3">
      <c r="A2361" s="225">
        <v>190253</v>
      </c>
      <c r="B2361" s="225" t="s">
        <v>340</v>
      </c>
      <c r="C2361" s="225" t="s">
        <v>363</v>
      </c>
      <c r="D2361" s="226">
        <v>0</v>
      </c>
      <c r="E2361" s="226">
        <v>0</v>
      </c>
      <c r="F2361" s="226">
        <v>256428</v>
      </c>
      <c r="G2361" s="226">
        <v>0</v>
      </c>
      <c r="H2361" s="226">
        <v>0</v>
      </c>
      <c r="I2361" s="226">
        <v>256428</v>
      </c>
      <c r="J2361" s="227">
        <v>1811</v>
      </c>
      <c r="K2361" s="226">
        <v>141.59469906129209</v>
      </c>
    </row>
    <row r="2362" spans="1:11" x14ac:dyDescent="0.3">
      <c r="A2362" s="225">
        <v>193029</v>
      </c>
      <c r="B2362" s="225" t="s">
        <v>340</v>
      </c>
      <c r="C2362" s="225" t="s">
        <v>364</v>
      </c>
      <c r="D2362" s="226">
        <v>0</v>
      </c>
      <c r="E2362" s="226">
        <v>0</v>
      </c>
      <c r="F2362" s="226">
        <v>204282</v>
      </c>
      <c r="G2362" s="226">
        <v>0</v>
      </c>
      <c r="H2362" s="226">
        <v>0</v>
      </c>
      <c r="I2362" s="226">
        <v>204282</v>
      </c>
      <c r="J2362" s="227">
        <v>1973</v>
      </c>
      <c r="K2362" s="226">
        <v>103.53877344145971</v>
      </c>
    </row>
    <row r="2363" spans="1:11" x14ac:dyDescent="0.3">
      <c r="A2363" s="225">
        <v>197251</v>
      </c>
      <c r="B2363" s="225" t="s">
        <v>340</v>
      </c>
      <c r="C2363" s="225" t="s">
        <v>2104</v>
      </c>
      <c r="D2363" s="226">
        <v>0</v>
      </c>
      <c r="E2363" s="226">
        <v>0</v>
      </c>
      <c r="F2363" s="226">
        <v>121794</v>
      </c>
      <c r="G2363" s="226">
        <v>0</v>
      </c>
      <c r="H2363" s="226">
        <v>0</v>
      </c>
      <c r="I2363" s="226">
        <v>121794</v>
      </c>
      <c r="J2363" s="227">
        <v>779</v>
      </c>
      <c r="K2363" s="226">
        <v>156.34659820282414</v>
      </c>
    </row>
    <row r="2364" spans="1:11" x14ac:dyDescent="0.3">
      <c r="A2364" s="225">
        <v>200256</v>
      </c>
      <c r="B2364" s="225" t="s">
        <v>366</v>
      </c>
      <c r="C2364" s="225" t="s">
        <v>367</v>
      </c>
      <c r="D2364" s="226">
        <v>0</v>
      </c>
      <c r="E2364" s="226">
        <v>0</v>
      </c>
      <c r="F2364" s="226">
        <v>419250</v>
      </c>
      <c r="G2364" s="226">
        <v>0</v>
      </c>
      <c r="H2364" s="226">
        <v>0</v>
      </c>
      <c r="I2364" s="226">
        <v>419250</v>
      </c>
      <c r="J2364" s="227">
        <v>2278</v>
      </c>
      <c r="K2364" s="226">
        <v>184.04302019315188</v>
      </c>
    </row>
    <row r="2365" spans="1:11" x14ac:dyDescent="0.3">
      <c r="A2365" s="225">
        <v>200257</v>
      </c>
      <c r="B2365" s="225" t="s">
        <v>366</v>
      </c>
      <c r="C2365" s="225" t="s">
        <v>369</v>
      </c>
      <c r="D2365" s="226">
        <v>0</v>
      </c>
      <c r="E2365" s="226">
        <v>961608</v>
      </c>
      <c r="F2365" s="226">
        <v>521316</v>
      </c>
      <c r="G2365" s="226">
        <v>80700</v>
      </c>
      <c r="H2365" s="226">
        <v>0</v>
      </c>
      <c r="I2365" s="226">
        <v>1563624</v>
      </c>
      <c r="J2365" s="227">
        <v>1126</v>
      </c>
      <c r="K2365" s="226">
        <v>1388.6536412078153</v>
      </c>
    </row>
    <row r="2366" spans="1:11" x14ac:dyDescent="0.3">
      <c r="A2366" s="225">
        <v>200258</v>
      </c>
      <c r="B2366" s="225" t="s">
        <v>366</v>
      </c>
      <c r="C2366" s="225" t="s">
        <v>2105</v>
      </c>
      <c r="D2366" s="226">
        <v>0</v>
      </c>
      <c r="E2366" s="226">
        <v>0</v>
      </c>
      <c r="F2366" s="226">
        <v>191604</v>
      </c>
      <c r="G2366" s="226">
        <v>0</v>
      </c>
      <c r="H2366" s="226">
        <v>0</v>
      </c>
      <c r="I2366" s="226">
        <v>191604</v>
      </c>
      <c r="J2366" s="227">
        <v>1029</v>
      </c>
      <c r="K2366" s="226">
        <v>186.20408163265307</v>
      </c>
    </row>
    <row r="2367" spans="1:11" x14ac:dyDescent="0.3">
      <c r="A2367" s="225">
        <v>200259</v>
      </c>
      <c r="B2367" s="225" t="s">
        <v>366</v>
      </c>
      <c r="C2367" s="225" t="s">
        <v>372</v>
      </c>
      <c r="D2367" s="226">
        <v>0</v>
      </c>
      <c r="E2367" s="226">
        <v>483312</v>
      </c>
      <c r="F2367" s="226">
        <v>1166034</v>
      </c>
      <c r="G2367" s="226">
        <v>0</v>
      </c>
      <c r="H2367" s="226">
        <v>0</v>
      </c>
      <c r="I2367" s="226">
        <v>1649346</v>
      </c>
      <c r="J2367" s="227">
        <v>3505</v>
      </c>
      <c r="K2367" s="226">
        <v>470.56947218259631</v>
      </c>
    </row>
    <row r="2368" spans="1:11" x14ac:dyDescent="0.3">
      <c r="A2368" s="225">
        <v>200267</v>
      </c>
      <c r="B2368" s="225" t="s">
        <v>366</v>
      </c>
      <c r="C2368" s="225" t="s">
        <v>373</v>
      </c>
      <c r="D2368" s="226">
        <v>0</v>
      </c>
      <c r="E2368" s="226">
        <v>0</v>
      </c>
      <c r="F2368" s="226">
        <v>707754</v>
      </c>
      <c r="G2368" s="226">
        <v>0</v>
      </c>
      <c r="H2368" s="226">
        <v>0</v>
      </c>
      <c r="I2368" s="226">
        <v>707754</v>
      </c>
      <c r="J2368" s="227">
        <v>4396</v>
      </c>
      <c r="K2368" s="226">
        <v>160.99954504094632</v>
      </c>
    </row>
    <row r="2369" spans="1:11" x14ac:dyDescent="0.3">
      <c r="A2369" s="225">
        <v>200277</v>
      </c>
      <c r="B2369" s="225" t="s">
        <v>366</v>
      </c>
      <c r="C2369" s="225" t="s">
        <v>374</v>
      </c>
      <c r="D2369" s="226">
        <v>0</v>
      </c>
      <c r="E2369" s="226">
        <v>0</v>
      </c>
      <c r="F2369" s="226">
        <v>301308</v>
      </c>
      <c r="G2369" s="226">
        <v>0</v>
      </c>
      <c r="H2369" s="226">
        <v>0</v>
      </c>
      <c r="I2369" s="226">
        <v>301308</v>
      </c>
      <c r="J2369" s="227">
        <v>2135</v>
      </c>
      <c r="K2369" s="226">
        <v>141.12786885245902</v>
      </c>
    </row>
    <row r="2370" spans="1:11" x14ac:dyDescent="0.3">
      <c r="A2370" s="225">
        <v>210330</v>
      </c>
      <c r="B2370" s="225" t="s">
        <v>375</v>
      </c>
      <c r="C2370" s="225" t="s">
        <v>377</v>
      </c>
      <c r="D2370" s="226">
        <v>0</v>
      </c>
      <c r="E2370" s="226">
        <v>147360</v>
      </c>
      <c r="F2370" s="226">
        <v>1685796</v>
      </c>
      <c r="G2370" s="226">
        <v>0</v>
      </c>
      <c r="H2370" s="226">
        <v>0</v>
      </c>
      <c r="I2370" s="226">
        <v>1833156</v>
      </c>
      <c r="J2370" s="227">
        <v>7910</v>
      </c>
      <c r="K2370" s="226">
        <v>231.75170670037926</v>
      </c>
    </row>
    <row r="2371" spans="1:11" x14ac:dyDescent="0.3">
      <c r="A2371" s="225">
        <v>210331</v>
      </c>
      <c r="B2371" s="225" t="s">
        <v>375</v>
      </c>
      <c r="C2371" s="225" t="s">
        <v>379</v>
      </c>
      <c r="D2371" s="226">
        <v>0</v>
      </c>
      <c r="E2371" s="226">
        <v>1344267</v>
      </c>
      <c r="F2371" s="226">
        <v>969162</v>
      </c>
      <c r="G2371" s="226">
        <v>94392</v>
      </c>
      <c r="H2371" s="226">
        <v>0</v>
      </c>
      <c r="I2371" s="226">
        <v>2407821</v>
      </c>
      <c r="J2371" s="227">
        <v>2445</v>
      </c>
      <c r="K2371" s="226">
        <v>984.79386503067485</v>
      </c>
    </row>
    <row r="2372" spans="1:11" x14ac:dyDescent="0.3">
      <c r="A2372" s="225">
        <v>210335</v>
      </c>
      <c r="B2372" s="225" t="s">
        <v>375</v>
      </c>
      <c r="C2372" s="225" t="s">
        <v>380</v>
      </c>
      <c r="D2372" s="226">
        <v>0</v>
      </c>
      <c r="E2372" s="226">
        <v>0</v>
      </c>
      <c r="F2372" s="226">
        <v>683238</v>
      </c>
      <c r="G2372" s="226">
        <v>0</v>
      </c>
      <c r="H2372" s="226">
        <v>0</v>
      </c>
      <c r="I2372" s="226">
        <v>683238</v>
      </c>
      <c r="J2372" s="227">
        <v>6306</v>
      </c>
      <c r="K2372" s="226">
        <v>108.34728829686013</v>
      </c>
    </row>
    <row r="2373" spans="1:11" x14ac:dyDescent="0.3">
      <c r="A2373" s="225">
        <v>210338</v>
      </c>
      <c r="B2373" s="225" t="s">
        <v>375</v>
      </c>
      <c r="C2373" s="225" t="s">
        <v>381</v>
      </c>
      <c r="D2373" s="226">
        <v>0</v>
      </c>
      <c r="E2373" s="226">
        <v>0</v>
      </c>
      <c r="F2373" s="226">
        <v>710784</v>
      </c>
      <c r="G2373" s="226">
        <v>0</v>
      </c>
      <c r="H2373" s="226">
        <v>0</v>
      </c>
      <c r="I2373" s="226">
        <v>710784</v>
      </c>
      <c r="J2373" s="227">
        <v>7978</v>
      </c>
      <c r="K2373" s="226">
        <v>89.093005765856105</v>
      </c>
    </row>
    <row r="2374" spans="1:11" x14ac:dyDescent="0.3">
      <c r="A2374" s="225">
        <v>220324</v>
      </c>
      <c r="B2374" s="225" t="s">
        <v>382</v>
      </c>
      <c r="C2374" s="225" t="s">
        <v>384</v>
      </c>
      <c r="D2374" s="226">
        <v>0</v>
      </c>
      <c r="E2374" s="226">
        <v>0</v>
      </c>
      <c r="F2374" s="226">
        <v>262560</v>
      </c>
      <c r="G2374" s="226">
        <v>0</v>
      </c>
      <c r="H2374" s="226">
        <v>0</v>
      </c>
      <c r="I2374" s="226">
        <v>262560</v>
      </c>
      <c r="J2374" s="227">
        <v>2037</v>
      </c>
      <c r="K2374" s="226">
        <v>128.89543446244477</v>
      </c>
    </row>
    <row r="2375" spans="1:11" x14ac:dyDescent="0.3">
      <c r="A2375" s="225">
        <v>220338</v>
      </c>
      <c r="B2375" s="225" t="s">
        <v>382</v>
      </c>
      <c r="C2375" s="225" t="s">
        <v>385</v>
      </c>
      <c r="D2375" s="226">
        <v>0</v>
      </c>
      <c r="E2375" s="226">
        <v>0</v>
      </c>
      <c r="F2375" s="226">
        <v>79932</v>
      </c>
      <c r="G2375" s="226">
        <v>0</v>
      </c>
      <c r="H2375" s="226">
        <v>0</v>
      </c>
      <c r="I2375" s="226">
        <v>79932</v>
      </c>
      <c r="J2375" s="227">
        <v>458</v>
      </c>
      <c r="K2375" s="226">
        <v>174.52401746724891</v>
      </c>
    </row>
    <row r="2376" spans="1:11" x14ac:dyDescent="0.3">
      <c r="A2376" s="225">
        <v>220344</v>
      </c>
      <c r="B2376" s="225" t="s">
        <v>382</v>
      </c>
      <c r="C2376" s="225" t="s">
        <v>387</v>
      </c>
      <c r="D2376" s="226">
        <v>0</v>
      </c>
      <c r="E2376" s="226">
        <v>0</v>
      </c>
      <c r="F2376" s="226">
        <v>348948</v>
      </c>
      <c r="G2376" s="226">
        <v>0</v>
      </c>
      <c r="H2376" s="226">
        <v>0</v>
      </c>
      <c r="I2376" s="226">
        <v>348948</v>
      </c>
      <c r="J2376" s="227">
        <v>4951</v>
      </c>
      <c r="K2376" s="226">
        <v>70.480307008685116</v>
      </c>
    </row>
    <row r="2377" spans="1:11" x14ac:dyDescent="0.3">
      <c r="A2377" s="225">
        <v>220346</v>
      </c>
      <c r="B2377" s="225" t="s">
        <v>382</v>
      </c>
      <c r="C2377" s="225" t="s">
        <v>388</v>
      </c>
      <c r="D2377" s="226">
        <v>0</v>
      </c>
      <c r="E2377" s="226">
        <v>0</v>
      </c>
      <c r="F2377" s="226">
        <v>1622532</v>
      </c>
      <c r="G2377" s="226">
        <v>0</v>
      </c>
      <c r="H2377" s="226">
        <v>0</v>
      </c>
      <c r="I2377" s="226">
        <v>1622532</v>
      </c>
      <c r="J2377" s="227">
        <v>9626</v>
      </c>
      <c r="K2377" s="226">
        <v>168.55724080615002</v>
      </c>
    </row>
    <row r="2378" spans="1:11" x14ac:dyDescent="0.3">
      <c r="A2378" s="225">
        <v>220347</v>
      </c>
      <c r="B2378" s="225" t="s">
        <v>382</v>
      </c>
      <c r="C2378" s="225" t="s">
        <v>390</v>
      </c>
      <c r="D2378" s="226">
        <v>0</v>
      </c>
      <c r="E2378" s="226">
        <v>1970448</v>
      </c>
      <c r="F2378" s="226">
        <v>1567890</v>
      </c>
      <c r="G2378" s="226">
        <v>140688</v>
      </c>
      <c r="H2378" s="226">
        <v>0</v>
      </c>
      <c r="I2378" s="226">
        <v>3679026</v>
      </c>
      <c r="J2378" s="227">
        <v>4218</v>
      </c>
      <c r="K2378" s="226">
        <v>872.22048364153625</v>
      </c>
    </row>
    <row r="2379" spans="1:11" x14ac:dyDescent="0.3">
      <c r="A2379" s="225">
        <v>220348</v>
      </c>
      <c r="B2379" s="225" t="s">
        <v>382</v>
      </c>
      <c r="C2379" s="225" t="s">
        <v>392</v>
      </c>
      <c r="D2379" s="226">
        <v>0</v>
      </c>
      <c r="E2379" s="226">
        <v>538884</v>
      </c>
      <c r="F2379" s="226">
        <v>1597956</v>
      </c>
      <c r="G2379" s="226">
        <v>0</v>
      </c>
      <c r="H2379" s="226">
        <v>0</v>
      </c>
      <c r="I2379" s="226">
        <v>2136840</v>
      </c>
      <c r="J2379" s="227">
        <v>8211</v>
      </c>
      <c r="K2379" s="226">
        <v>260.24113993423458</v>
      </c>
    </row>
    <row r="2380" spans="1:11" x14ac:dyDescent="0.3">
      <c r="A2380" s="225">
        <v>220351</v>
      </c>
      <c r="B2380" s="225" t="s">
        <v>382</v>
      </c>
      <c r="C2380" s="225" t="s">
        <v>393</v>
      </c>
      <c r="D2380" s="226">
        <v>0</v>
      </c>
      <c r="E2380" s="226">
        <v>0</v>
      </c>
      <c r="F2380" s="226">
        <v>2098980</v>
      </c>
      <c r="G2380" s="226">
        <v>644436</v>
      </c>
      <c r="H2380" s="226">
        <v>0</v>
      </c>
      <c r="I2380" s="226">
        <v>2743416</v>
      </c>
      <c r="J2380" s="227">
        <v>15487</v>
      </c>
      <c r="K2380" s="226">
        <v>177.14315232130173</v>
      </c>
    </row>
    <row r="2381" spans="1:11" x14ac:dyDescent="0.3">
      <c r="A2381" s="225">
        <v>220354</v>
      </c>
      <c r="B2381" s="225" t="s">
        <v>382</v>
      </c>
      <c r="C2381" s="225" t="s">
        <v>395</v>
      </c>
      <c r="D2381" s="226">
        <v>0</v>
      </c>
      <c r="E2381" s="226">
        <v>1005852</v>
      </c>
      <c r="F2381" s="226">
        <v>766278</v>
      </c>
      <c r="G2381" s="226">
        <v>0</v>
      </c>
      <c r="H2381" s="226">
        <v>0</v>
      </c>
      <c r="I2381" s="226">
        <v>1772130</v>
      </c>
      <c r="J2381" s="227">
        <v>3849</v>
      </c>
      <c r="K2381" s="226">
        <v>460.41309431021045</v>
      </c>
    </row>
    <row r="2382" spans="1:11" x14ac:dyDescent="0.3">
      <c r="A2382" s="225">
        <v>220355</v>
      </c>
      <c r="B2382" s="225" t="s">
        <v>382</v>
      </c>
      <c r="C2382" s="225" t="s">
        <v>397</v>
      </c>
      <c r="D2382" s="226">
        <v>0</v>
      </c>
      <c r="E2382" s="226">
        <v>0</v>
      </c>
      <c r="F2382" s="226">
        <v>494670</v>
      </c>
      <c r="G2382" s="226">
        <v>0</v>
      </c>
      <c r="H2382" s="226">
        <v>0</v>
      </c>
      <c r="I2382" s="226">
        <v>494670</v>
      </c>
      <c r="J2382" s="227">
        <v>2766</v>
      </c>
      <c r="K2382" s="226">
        <v>178.83947939262472</v>
      </c>
    </row>
    <row r="2383" spans="1:11" x14ac:dyDescent="0.3">
      <c r="A2383" s="225">
        <v>220358</v>
      </c>
      <c r="B2383" s="225" t="s">
        <v>382</v>
      </c>
      <c r="C2383" s="225" t="s">
        <v>399</v>
      </c>
      <c r="D2383" s="226">
        <v>0</v>
      </c>
      <c r="E2383" s="226">
        <v>1163397</v>
      </c>
      <c r="F2383" s="226">
        <v>1204776</v>
      </c>
      <c r="G2383" s="226">
        <v>0</v>
      </c>
      <c r="H2383" s="226">
        <v>0</v>
      </c>
      <c r="I2383" s="226">
        <v>2368173</v>
      </c>
      <c r="J2383" s="227">
        <v>3920</v>
      </c>
      <c r="K2383" s="226">
        <v>604.1257653061225</v>
      </c>
    </row>
    <row r="2384" spans="1:11" x14ac:dyDescent="0.3">
      <c r="A2384" s="225">
        <v>220360</v>
      </c>
      <c r="B2384" s="225" t="s">
        <v>382</v>
      </c>
      <c r="C2384" s="225" t="s">
        <v>401</v>
      </c>
      <c r="D2384" s="226">
        <v>0</v>
      </c>
      <c r="E2384" s="226">
        <v>1110174</v>
      </c>
      <c r="F2384" s="226">
        <v>2029056</v>
      </c>
      <c r="G2384" s="226">
        <v>0</v>
      </c>
      <c r="H2384" s="226">
        <v>0</v>
      </c>
      <c r="I2384" s="226">
        <v>3139230</v>
      </c>
      <c r="J2384" s="227">
        <v>9286</v>
      </c>
      <c r="K2384" s="226">
        <v>338.06052121473186</v>
      </c>
    </row>
    <row r="2385" spans="1:11" x14ac:dyDescent="0.3">
      <c r="A2385" s="225">
        <v>220365</v>
      </c>
      <c r="B2385" s="225" t="s">
        <v>382</v>
      </c>
      <c r="C2385" s="225" t="s">
        <v>403</v>
      </c>
      <c r="D2385" s="226">
        <v>0</v>
      </c>
      <c r="E2385" s="226">
        <v>395004</v>
      </c>
      <c r="F2385" s="226">
        <v>206706</v>
      </c>
      <c r="G2385" s="226">
        <v>0</v>
      </c>
      <c r="H2385" s="226">
        <v>0</v>
      </c>
      <c r="I2385" s="226">
        <v>601710</v>
      </c>
      <c r="J2385" s="227">
        <v>658</v>
      </c>
      <c r="K2385" s="226">
        <v>914.45288753799389</v>
      </c>
    </row>
    <row r="2386" spans="1:11" x14ac:dyDescent="0.3">
      <c r="A2386" s="225">
        <v>220368</v>
      </c>
      <c r="B2386" s="225" t="s">
        <v>382</v>
      </c>
      <c r="C2386" s="225" t="s">
        <v>405</v>
      </c>
      <c r="D2386" s="226">
        <v>0</v>
      </c>
      <c r="E2386" s="226">
        <v>0</v>
      </c>
      <c r="F2386" s="226">
        <v>1146666</v>
      </c>
      <c r="G2386" s="226">
        <v>0</v>
      </c>
      <c r="H2386" s="226">
        <v>0</v>
      </c>
      <c r="I2386" s="226">
        <v>1146666</v>
      </c>
      <c r="J2386" s="227">
        <v>6347</v>
      </c>
      <c r="K2386" s="226">
        <v>180.66267527965968</v>
      </c>
    </row>
    <row r="2387" spans="1:11" x14ac:dyDescent="0.3">
      <c r="A2387" s="225">
        <v>220369</v>
      </c>
      <c r="B2387" s="225" t="s">
        <v>382</v>
      </c>
      <c r="C2387" s="225" t="s">
        <v>407</v>
      </c>
      <c r="D2387" s="226">
        <v>0</v>
      </c>
      <c r="E2387" s="226">
        <v>102264</v>
      </c>
      <c r="F2387" s="226">
        <v>612534</v>
      </c>
      <c r="G2387" s="226">
        <v>0</v>
      </c>
      <c r="H2387" s="226">
        <v>0</v>
      </c>
      <c r="I2387" s="226">
        <v>714798</v>
      </c>
      <c r="J2387" s="227">
        <v>3525</v>
      </c>
      <c r="K2387" s="226">
        <v>202.77957446808512</v>
      </c>
    </row>
    <row r="2388" spans="1:11" x14ac:dyDescent="0.3">
      <c r="A2388" s="225">
        <v>220371</v>
      </c>
      <c r="B2388" s="225" t="s">
        <v>382</v>
      </c>
      <c r="C2388" s="225" t="s">
        <v>2106</v>
      </c>
      <c r="D2388" s="226">
        <v>0</v>
      </c>
      <c r="E2388" s="226">
        <v>0</v>
      </c>
      <c r="F2388" s="226">
        <v>796008</v>
      </c>
      <c r="G2388" s="226">
        <v>0</v>
      </c>
      <c r="H2388" s="226">
        <v>0</v>
      </c>
      <c r="I2388" s="226">
        <v>796008</v>
      </c>
      <c r="J2388" s="227">
        <v>6105</v>
      </c>
      <c r="K2388" s="226">
        <v>130.38624078624079</v>
      </c>
    </row>
    <row r="2389" spans="1:11" x14ac:dyDescent="0.3">
      <c r="A2389" s="225">
        <v>220375</v>
      </c>
      <c r="B2389" s="225" t="s">
        <v>382</v>
      </c>
      <c r="C2389" s="225" t="s">
        <v>409</v>
      </c>
      <c r="D2389" s="226">
        <v>0</v>
      </c>
      <c r="E2389" s="226">
        <v>0</v>
      </c>
      <c r="F2389" s="226">
        <v>620634</v>
      </c>
      <c r="G2389" s="226">
        <v>0</v>
      </c>
      <c r="H2389" s="226">
        <v>0</v>
      </c>
      <c r="I2389" s="226">
        <v>620634</v>
      </c>
      <c r="J2389" s="227">
        <v>6046</v>
      </c>
      <c r="K2389" s="226">
        <v>102.65200132318888</v>
      </c>
    </row>
    <row r="2390" spans="1:11" x14ac:dyDescent="0.3">
      <c r="A2390" s="225">
        <v>220376</v>
      </c>
      <c r="B2390" s="225" t="s">
        <v>382</v>
      </c>
      <c r="C2390" s="225" t="s">
        <v>411</v>
      </c>
      <c r="D2390" s="226">
        <v>0</v>
      </c>
      <c r="E2390" s="226">
        <v>1283076</v>
      </c>
      <c r="F2390" s="226">
        <v>1004598</v>
      </c>
      <c r="G2390" s="226">
        <v>0</v>
      </c>
      <c r="H2390" s="226">
        <v>0</v>
      </c>
      <c r="I2390" s="226">
        <v>2287674</v>
      </c>
      <c r="J2390" s="227">
        <v>3004</v>
      </c>
      <c r="K2390" s="226">
        <v>761.54260985352857</v>
      </c>
    </row>
    <row r="2391" spans="1:11" x14ac:dyDescent="0.3">
      <c r="A2391" s="225">
        <v>220377</v>
      </c>
      <c r="B2391" s="225" t="s">
        <v>382</v>
      </c>
      <c r="C2391" s="225" t="s">
        <v>413</v>
      </c>
      <c r="D2391" s="226">
        <v>0</v>
      </c>
      <c r="E2391" s="226">
        <v>2520834</v>
      </c>
      <c r="F2391" s="226">
        <v>2314284</v>
      </c>
      <c r="G2391" s="226">
        <v>0</v>
      </c>
      <c r="H2391" s="226">
        <v>0</v>
      </c>
      <c r="I2391" s="226">
        <v>4835118</v>
      </c>
      <c r="J2391" s="227">
        <v>9395</v>
      </c>
      <c r="K2391" s="226">
        <v>514.64800425758381</v>
      </c>
    </row>
    <row r="2392" spans="1:11" x14ac:dyDescent="0.3">
      <c r="A2392" s="225">
        <v>220378</v>
      </c>
      <c r="B2392" s="225" t="s">
        <v>382</v>
      </c>
      <c r="C2392" s="225" t="s">
        <v>415</v>
      </c>
      <c r="D2392" s="226">
        <v>0</v>
      </c>
      <c r="E2392" s="226">
        <v>3911580</v>
      </c>
      <c r="F2392" s="226">
        <v>2327202</v>
      </c>
      <c r="G2392" s="226">
        <v>393588</v>
      </c>
      <c r="H2392" s="226">
        <v>0</v>
      </c>
      <c r="I2392" s="226">
        <v>6632370</v>
      </c>
      <c r="J2392" s="227">
        <v>6240</v>
      </c>
      <c r="K2392" s="226">
        <v>1062.8798076923076</v>
      </c>
    </row>
    <row r="2393" spans="1:11" x14ac:dyDescent="0.3">
      <c r="A2393" s="225">
        <v>220379</v>
      </c>
      <c r="B2393" s="225" t="s">
        <v>382</v>
      </c>
      <c r="C2393" s="225" t="s">
        <v>417</v>
      </c>
      <c r="D2393" s="226">
        <v>0</v>
      </c>
      <c r="E2393" s="226">
        <v>217938</v>
      </c>
      <c r="F2393" s="226">
        <v>949476</v>
      </c>
      <c r="G2393" s="226">
        <v>0</v>
      </c>
      <c r="H2393" s="226">
        <v>0</v>
      </c>
      <c r="I2393" s="226">
        <v>1167414</v>
      </c>
      <c r="J2393" s="227">
        <v>6032</v>
      </c>
      <c r="K2393" s="226">
        <v>193.53680371352786</v>
      </c>
    </row>
    <row r="2394" spans="1:11" x14ac:dyDescent="0.3">
      <c r="A2394" s="225">
        <v>220380</v>
      </c>
      <c r="B2394" s="225" t="s">
        <v>382</v>
      </c>
      <c r="C2394" s="225" t="s">
        <v>419</v>
      </c>
      <c r="D2394" s="226">
        <v>0</v>
      </c>
      <c r="E2394" s="226">
        <v>0</v>
      </c>
      <c r="F2394" s="226">
        <v>703902</v>
      </c>
      <c r="G2394" s="226">
        <v>0</v>
      </c>
      <c r="H2394" s="226">
        <v>0</v>
      </c>
      <c r="I2394" s="226">
        <v>703902</v>
      </c>
      <c r="J2394" s="227">
        <v>4356</v>
      </c>
      <c r="K2394" s="226">
        <v>161.59366391184574</v>
      </c>
    </row>
    <row r="2395" spans="1:11" x14ac:dyDescent="0.3">
      <c r="A2395" s="225">
        <v>220381</v>
      </c>
      <c r="B2395" s="225" t="s">
        <v>382</v>
      </c>
      <c r="C2395" s="225" t="s">
        <v>421</v>
      </c>
      <c r="D2395" s="226">
        <v>0</v>
      </c>
      <c r="E2395" s="226">
        <v>2454600</v>
      </c>
      <c r="F2395" s="226">
        <v>2687742</v>
      </c>
      <c r="G2395" s="226">
        <v>0</v>
      </c>
      <c r="H2395" s="226">
        <v>0</v>
      </c>
      <c r="I2395" s="226">
        <v>5142342</v>
      </c>
      <c r="J2395" s="227">
        <v>7478</v>
      </c>
      <c r="K2395" s="226">
        <v>687.66274404921103</v>
      </c>
    </row>
    <row r="2396" spans="1:11" x14ac:dyDescent="0.3">
      <c r="A2396" s="225">
        <v>220382</v>
      </c>
      <c r="B2396" s="225" t="s">
        <v>382</v>
      </c>
      <c r="C2396" s="225" t="s">
        <v>423</v>
      </c>
      <c r="D2396" s="226">
        <v>0</v>
      </c>
      <c r="E2396" s="226">
        <v>0</v>
      </c>
      <c r="F2396" s="226">
        <v>1627092</v>
      </c>
      <c r="G2396" s="226">
        <v>0</v>
      </c>
      <c r="H2396" s="226">
        <v>0</v>
      </c>
      <c r="I2396" s="226">
        <v>1627092</v>
      </c>
      <c r="J2396" s="227">
        <v>8580</v>
      </c>
      <c r="K2396" s="226">
        <v>189.63776223776225</v>
      </c>
    </row>
    <row r="2397" spans="1:11" x14ac:dyDescent="0.3">
      <c r="A2397" s="225">
        <v>220389</v>
      </c>
      <c r="B2397" s="225" t="s">
        <v>382</v>
      </c>
      <c r="C2397" s="225" t="s">
        <v>425</v>
      </c>
      <c r="D2397" s="226">
        <v>0</v>
      </c>
      <c r="E2397" s="226">
        <v>0</v>
      </c>
      <c r="F2397" s="226">
        <v>585090</v>
      </c>
      <c r="G2397" s="226">
        <v>0</v>
      </c>
      <c r="H2397" s="226">
        <v>0</v>
      </c>
      <c r="I2397" s="226">
        <v>585090</v>
      </c>
      <c r="J2397" s="227">
        <v>3821</v>
      </c>
      <c r="K2397" s="226">
        <v>153.12483643025385</v>
      </c>
    </row>
    <row r="2398" spans="1:11" x14ac:dyDescent="0.3">
      <c r="A2398" s="225">
        <v>220392</v>
      </c>
      <c r="B2398" s="225" t="s">
        <v>382</v>
      </c>
      <c r="C2398" s="225" t="s">
        <v>427</v>
      </c>
      <c r="D2398" s="226">
        <v>0</v>
      </c>
      <c r="E2398" s="226">
        <v>96480</v>
      </c>
      <c r="F2398" s="226">
        <v>231738</v>
      </c>
      <c r="G2398" s="226">
        <v>0</v>
      </c>
      <c r="H2398" s="226">
        <v>0</v>
      </c>
      <c r="I2398" s="226">
        <v>328218</v>
      </c>
      <c r="J2398" s="227">
        <v>1175</v>
      </c>
      <c r="K2398" s="226">
        <v>279.33446808510638</v>
      </c>
    </row>
    <row r="2399" spans="1:11" x14ac:dyDescent="0.3">
      <c r="A2399" s="225">
        <v>220394</v>
      </c>
      <c r="B2399" s="225" t="s">
        <v>382</v>
      </c>
      <c r="C2399" s="225" t="s">
        <v>429</v>
      </c>
      <c r="D2399" s="226">
        <v>0</v>
      </c>
      <c r="E2399" s="226">
        <v>1039479</v>
      </c>
      <c r="F2399" s="226">
        <v>1870464</v>
      </c>
      <c r="G2399" s="226">
        <v>0</v>
      </c>
      <c r="H2399" s="226">
        <v>0</v>
      </c>
      <c r="I2399" s="226">
        <v>2909943</v>
      </c>
      <c r="J2399" s="227">
        <v>7914</v>
      </c>
      <c r="K2399" s="226">
        <v>367.69560272934041</v>
      </c>
    </row>
    <row r="2400" spans="1:11" x14ac:dyDescent="0.3">
      <c r="A2400" s="225">
        <v>230468</v>
      </c>
      <c r="B2400" s="225" t="s">
        <v>430</v>
      </c>
      <c r="C2400" s="225" t="s">
        <v>432</v>
      </c>
      <c r="D2400" s="226">
        <v>0</v>
      </c>
      <c r="E2400" s="226">
        <v>0</v>
      </c>
      <c r="F2400" s="226">
        <v>2086230</v>
      </c>
      <c r="G2400" s="226">
        <v>0</v>
      </c>
      <c r="H2400" s="226">
        <v>0</v>
      </c>
      <c r="I2400" s="226">
        <v>2086230</v>
      </c>
      <c r="J2400" s="227">
        <v>31857</v>
      </c>
      <c r="K2400" s="226">
        <v>65.487334023919388</v>
      </c>
    </row>
    <row r="2401" spans="1:11" x14ac:dyDescent="0.3">
      <c r="A2401" s="225">
        <v>230469</v>
      </c>
      <c r="B2401" s="225" t="s">
        <v>430</v>
      </c>
      <c r="C2401" s="225" t="s">
        <v>434</v>
      </c>
      <c r="D2401" s="226">
        <v>0</v>
      </c>
      <c r="E2401" s="226">
        <v>22920</v>
      </c>
      <c r="F2401" s="226">
        <v>149556</v>
      </c>
      <c r="G2401" s="226">
        <v>0</v>
      </c>
      <c r="H2401" s="226">
        <v>0</v>
      </c>
      <c r="I2401" s="226">
        <v>172476</v>
      </c>
      <c r="J2401" s="227">
        <v>916</v>
      </c>
      <c r="K2401" s="226">
        <v>188.29257641921399</v>
      </c>
    </row>
    <row r="2402" spans="1:11" x14ac:dyDescent="0.3">
      <c r="A2402" s="225">
        <v>230473</v>
      </c>
      <c r="B2402" s="225" t="s">
        <v>430</v>
      </c>
      <c r="C2402" s="225" t="s">
        <v>436</v>
      </c>
      <c r="D2402" s="226">
        <v>0</v>
      </c>
      <c r="E2402" s="226">
        <v>0</v>
      </c>
      <c r="F2402" s="226">
        <v>2012100</v>
      </c>
      <c r="G2402" s="226">
        <v>0</v>
      </c>
      <c r="H2402" s="226">
        <v>0</v>
      </c>
      <c r="I2402" s="226">
        <v>2012100</v>
      </c>
      <c r="J2402" s="227">
        <v>14643</v>
      </c>
      <c r="K2402" s="226">
        <v>137.41036672812947</v>
      </c>
    </row>
    <row r="2403" spans="1:11" x14ac:dyDescent="0.3">
      <c r="A2403" s="225">
        <v>230478</v>
      </c>
      <c r="B2403" s="225" t="s">
        <v>430</v>
      </c>
      <c r="C2403" s="225" t="s">
        <v>438</v>
      </c>
      <c r="D2403" s="226">
        <v>0</v>
      </c>
      <c r="E2403" s="226">
        <v>0</v>
      </c>
      <c r="F2403" s="226">
        <v>231612</v>
      </c>
      <c r="G2403" s="226">
        <v>0</v>
      </c>
      <c r="H2403" s="226">
        <v>0</v>
      </c>
      <c r="I2403" s="226">
        <v>231612</v>
      </c>
      <c r="J2403" s="227">
        <v>1488</v>
      </c>
      <c r="K2403" s="226">
        <v>155.65322580645162</v>
      </c>
    </row>
    <row r="2404" spans="1:11" x14ac:dyDescent="0.3">
      <c r="A2404" s="225">
        <v>230491</v>
      </c>
      <c r="B2404" s="225" t="s">
        <v>430</v>
      </c>
      <c r="C2404" s="225" t="s">
        <v>440</v>
      </c>
      <c r="D2404" s="226">
        <v>0</v>
      </c>
      <c r="E2404" s="226">
        <v>0</v>
      </c>
      <c r="F2404" s="226">
        <v>3960048</v>
      </c>
      <c r="G2404" s="226">
        <v>0</v>
      </c>
      <c r="H2404" s="226">
        <v>0</v>
      </c>
      <c r="I2404" s="226">
        <v>3960048</v>
      </c>
      <c r="J2404" s="227">
        <v>58426</v>
      </c>
      <c r="K2404" s="226">
        <v>67.778865573546028</v>
      </c>
    </row>
    <row r="2405" spans="1:11" x14ac:dyDescent="0.3">
      <c r="A2405" s="225">
        <v>230494</v>
      </c>
      <c r="B2405" s="225" t="s">
        <v>430</v>
      </c>
      <c r="C2405" s="225" t="s">
        <v>442</v>
      </c>
      <c r="D2405" s="226">
        <v>0</v>
      </c>
      <c r="E2405" s="226">
        <v>0</v>
      </c>
      <c r="F2405" s="226">
        <v>185406</v>
      </c>
      <c r="G2405" s="226">
        <v>0</v>
      </c>
      <c r="H2405" s="226">
        <v>0</v>
      </c>
      <c r="I2405" s="226">
        <v>185406</v>
      </c>
      <c r="J2405" s="227">
        <v>1284</v>
      </c>
      <c r="K2405" s="226">
        <v>144.39719626168224</v>
      </c>
    </row>
    <row r="2406" spans="1:11" x14ac:dyDescent="0.3">
      <c r="A2406" s="225">
        <v>230496</v>
      </c>
      <c r="B2406" s="225" t="s">
        <v>430</v>
      </c>
      <c r="C2406" s="225" t="s">
        <v>444</v>
      </c>
      <c r="D2406" s="226">
        <v>0</v>
      </c>
      <c r="E2406" s="226">
        <v>0</v>
      </c>
      <c r="F2406" s="226">
        <v>1739436</v>
      </c>
      <c r="G2406" s="226">
        <v>0</v>
      </c>
      <c r="H2406" s="226">
        <v>0</v>
      </c>
      <c r="I2406" s="226">
        <v>1739436</v>
      </c>
      <c r="J2406" s="227">
        <v>11619</v>
      </c>
      <c r="K2406" s="226">
        <v>149.70617092693004</v>
      </c>
    </row>
    <row r="2407" spans="1:11" x14ac:dyDescent="0.3">
      <c r="A2407" s="225">
        <v>230497</v>
      </c>
      <c r="B2407" s="225" t="s">
        <v>430</v>
      </c>
      <c r="C2407" s="225" t="s">
        <v>446</v>
      </c>
      <c r="D2407" s="226">
        <v>0</v>
      </c>
      <c r="E2407" s="226">
        <v>0</v>
      </c>
      <c r="F2407" s="226">
        <v>306462</v>
      </c>
      <c r="G2407" s="226">
        <v>0</v>
      </c>
      <c r="H2407" s="226">
        <v>0</v>
      </c>
      <c r="I2407" s="226">
        <v>306462</v>
      </c>
      <c r="J2407" s="227">
        <v>2209</v>
      </c>
      <c r="K2407" s="226">
        <v>138.73336351290178</v>
      </c>
    </row>
    <row r="2408" spans="1:11" x14ac:dyDescent="0.3">
      <c r="A2408" s="225">
        <v>230498</v>
      </c>
      <c r="B2408" s="225" t="s">
        <v>430</v>
      </c>
      <c r="C2408" s="225" t="s">
        <v>447</v>
      </c>
      <c r="D2408" s="226">
        <v>0</v>
      </c>
      <c r="E2408" s="226">
        <v>0</v>
      </c>
      <c r="F2408" s="226">
        <v>218778</v>
      </c>
      <c r="G2408" s="226">
        <v>0</v>
      </c>
      <c r="H2408" s="226">
        <v>0</v>
      </c>
      <c r="I2408" s="226">
        <v>218778</v>
      </c>
      <c r="J2408" s="227">
        <v>1312</v>
      </c>
      <c r="K2408" s="226">
        <v>166.7515243902439</v>
      </c>
    </row>
    <row r="2409" spans="1:11" x14ac:dyDescent="0.3">
      <c r="A2409" s="225">
        <v>230500</v>
      </c>
      <c r="B2409" s="225" t="s">
        <v>430</v>
      </c>
      <c r="C2409" s="225" t="s">
        <v>448</v>
      </c>
      <c r="D2409" s="226">
        <v>0</v>
      </c>
      <c r="E2409" s="226">
        <v>0</v>
      </c>
      <c r="F2409" s="226">
        <v>131448</v>
      </c>
      <c r="G2409" s="226">
        <v>0</v>
      </c>
      <c r="H2409" s="226">
        <v>0</v>
      </c>
      <c r="I2409" s="226">
        <v>131448</v>
      </c>
      <c r="J2409" s="227">
        <v>726</v>
      </c>
      <c r="K2409" s="226">
        <v>181.05785123966942</v>
      </c>
    </row>
    <row r="2410" spans="1:11" x14ac:dyDescent="0.3">
      <c r="A2410" s="225">
        <v>230501</v>
      </c>
      <c r="B2410" s="225" t="s">
        <v>430</v>
      </c>
      <c r="C2410" s="225" t="s">
        <v>450</v>
      </c>
      <c r="D2410" s="226">
        <v>0</v>
      </c>
      <c r="E2410" s="226">
        <v>0</v>
      </c>
      <c r="F2410" s="226">
        <v>3727008</v>
      </c>
      <c r="G2410" s="226">
        <v>0</v>
      </c>
      <c r="H2410" s="226">
        <v>0</v>
      </c>
      <c r="I2410" s="226">
        <v>3727008</v>
      </c>
      <c r="J2410" s="227">
        <v>29636</v>
      </c>
      <c r="K2410" s="226">
        <v>125.75948171143204</v>
      </c>
    </row>
    <row r="2411" spans="1:11" x14ac:dyDescent="0.3">
      <c r="A2411" s="225">
        <v>230502</v>
      </c>
      <c r="B2411" s="225" t="s">
        <v>430</v>
      </c>
      <c r="C2411" s="225" t="s">
        <v>452</v>
      </c>
      <c r="D2411" s="226">
        <v>0</v>
      </c>
      <c r="E2411" s="226">
        <v>0</v>
      </c>
      <c r="F2411" s="226">
        <v>1674828</v>
      </c>
      <c r="G2411" s="226">
        <v>0</v>
      </c>
      <c r="H2411" s="226">
        <v>0</v>
      </c>
      <c r="I2411" s="226">
        <v>1674828</v>
      </c>
      <c r="J2411" s="227">
        <v>14365</v>
      </c>
      <c r="K2411" s="226">
        <v>116.59088061260007</v>
      </c>
    </row>
    <row r="2412" spans="1:11" x14ac:dyDescent="0.3">
      <c r="A2412" s="225">
        <v>230503</v>
      </c>
      <c r="B2412" s="225" t="s">
        <v>430</v>
      </c>
      <c r="C2412" s="225" t="s">
        <v>453</v>
      </c>
      <c r="D2412" s="226">
        <v>0</v>
      </c>
      <c r="E2412" s="226">
        <v>0</v>
      </c>
      <c r="F2412" s="226">
        <v>1558428</v>
      </c>
      <c r="G2412" s="226">
        <v>0</v>
      </c>
      <c r="H2412" s="226">
        <v>0</v>
      </c>
      <c r="I2412" s="226">
        <v>1558428</v>
      </c>
      <c r="J2412" s="227">
        <v>11620</v>
      </c>
      <c r="K2412" s="226">
        <v>134.11600688468158</v>
      </c>
    </row>
    <row r="2413" spans="1:11" x14ac:dyDescent="0.3">
      <c r="A2413" s="225">
        <v>230505</v>
      </c>
      <c r="B2413" s="225" t="s">
        <v>430</v>
      </c>
      <c r="C2413" s="225" t="s">
        <v>455</v>
      </c>
      <c r="D2413" s="226">
        <v>0</v>
      </c>
      <c r="E2413" s="226">
        <v>0</v>
      </c>
      <c r="F2413" s="226">
        <v>386646</v>
      </c>
      <c r="G2413" s="226">
        <v>0</v>
      </c>
      <c r="H2413" s="226">
        <v>0</v>
      </c>
      <c r="I2413" s="226">
        <v>386646</v>
      </c>
      <c r="J2413" s="227">
        <v>2428</v>
      </c>
      <c r="K2413" s="226">
        <v>159.24464579901152</v>
      </c>
    </row>
    <row r="2414" spans="1:11" x14ac:dyDescent="0.3">
      <c r="A2414" s="225">
        <v>230510</v>
      </c>
      <c r="B2414" s="225" t="s">
        <v>430</v>
      </c>
      <c r="C2414" s="225" t="s">
        <v>456</v>
      </c>
      <c r="D2414" s="226">
        <v>0</v>
      </c>
      <c r="E2414" s="226">
        <v>3860883</v>
      </c>
      <c r="F2414" s="226">
        <v>2743482</v>
      </c>
      <c r="G2414" s="226">
        <v>728124</v>
      </c>
      <c r="H2414" s="226">
        <v>0</v>
      </c>
      <c r="I2414" s="226">
        <v>7332489</v>
      </c>
      <c r="J2414" s="227">
        <v>8991</v>
      </c>
      <c r="K2414" s="226">
        <v>815.53653653653657</v>
      </c>
    </row>
    <row r="2415" spans="1:11" x14ac:dyDescent="0.3">
      <c r="A2415" s="225">
        <v>230511</v>
      </c>
      <c r="B2415" s="225" t="s">
        <v>430</v>
      </c>
      <c r="C2415" s="225" t="s">
        <v>458</v>
      </c>
      <c r="D2415" s="226">
        <v>0</v>
      </c>
      <c r="E2415" s="226">
        <v>0</v>
      </c>
      <c r="F2415" s="226">
        <v>2529018</v>
      </c>
      <c r="G2415" s="226">
        <v>0</v>
      </c>
      <c r="H2415" s="226">
        <v>0</v>
      </c>
      <c r="I2415" s="226">
        <v>2529018</v>
      </c>
      <c r="J2415" s="227">
        <v>20218</v>
      </c>
      <c r="K2415" s="226">
        <v>125.08744682955782</v>
      </c>
    </row>
    <row r="2416" spans="1:11" x14ac:dyDescent="0.3">
      <c r="A2416" s="225">
        <v>240512</v>
      </c>
      <c r="B2416" s="225" t="s">
        <v>459</v>
      </c>
      <c r="C2416" s="225" t="s">
        <v>461</v>
      </c>
      <c r="D2416" s="226">
        <v>0</v>
      </c>
      <c r="E2416" s="226">
        <v>4970718</v>
      </c>
      <c r="F2416" s="226">
        <v>3860832</v>
      </c>
      <c r="G2416" s="226">
        <v>0</v>
      </c>
      <c r="H2416" s="226">
        <v>0</v>
      </c>
      <c r="I2416" s="226">
        <v>8831550</v>
      </c>
      <c r="J2416" s="227">
        <v>17604</v>
      </c>
      <c r="K2416" s="226">
        <v>501.67859577368779</v>
      </c>
    </row>
    <row r="2417" spans="1:11" x14ac:dyDescent="0.3">
      <c r="A2417" s="225">
        <v>240515</v>
      </c>
      <c r="B2417" s="225" t="s">
        <v>459</v>
      </c>
      <c r="C2417" s="225" t="s">
        <v>463</v>
      </c>
      <c r="D2417" s="226">
        <v>0</v>
      </c>
      <c r="E2417" s="226">
        <v>0</v>
      </c>
      <c r="F2417" s="226">
        <v>432390</v>
      </c>
      <c r="G2417" s="226">
        <v>0</v>
      </c>
      <c r="H2417" s="226">
        <v>0</v>
      </c>
      <c r="I2417" s="226">
        <v>432390</v>
      </c>
      <c r="J2417" s="227">
        <v>3361</v>
      </c>
      <c r="K2417" s="226">
        <v>128.64921154418329</v>
      </c>
    </row>
    <row r="2418" spans="1:11" x14ac:dyDescent="0.3">
      <c r="A2418" s="225">
        <v>240516</v>
      </c>
      <c r="B2418" s="225" t="s">
        <v>459</v>
      </c>
      <c r="C2418" s="225" t="s">
        <v>465</v>
      </c>
      <c r="D2418" s="226">
        <v>0</v>
      </c>
      <c r="E2418" s="226">
        <v>0</v>
      </c>
      <c r="F2418" s="226">
        <v>1480068</v>
      </c>
      <c r="G2418" s="226">
        <v>0</v>
      </c>
      <c r="H2418" s="226">
        <v>0</v>
      </c>
      <c r="I2418" s="226">
        <v>1480068</v>
      </c>
      <c r="J2418" s="227">
        <v>11757</v>
      </c>
      <c r="K2418" s="226">
        <v>125.8882367951008</v>
      </c>
    </row>
    <row r="2419" spans="1:11" x14ac:dyDescent="0.3">
      <c r="A2419" s="225">
        <v>240520</v>
      </c>
      <c r="B2419" s="225" t="s">
        <v>459</v>
      </c>
      <c r="C2419" s="225" t="s">
        <v>467</v>
      </c>
      <c r="D2419" s="226">
        <v>0</v>
      </c>
      <c r="E2419" s="226">
        <v>5148852</v>
      </c>
      <c r="F2419" s="226">
        <v>8058936</v>
      </c>
      <c r="G2419" s="226">
        <v>0</v>
      </c>
      <c r="H2419" s="226">
        <v>0</v>
      </c>
      <c r="I2419" s="226">
        <v>13207788</v>
      </c>
      <c r="J2419" s="227">
        <v>39341</v>
      </c>
      <c r="K2419" s="226">
        <v>335.72578226277926</v>
      </c>
    </row>
    <row r="2420" spans="1:11" x14ac:dyDescent="0.3">
      <c r="A2420" s="225">
        <v>240521</v>
      </c>
      <c r="B2420" s="225" t="s">
        <v>459</v>
      </c>
      <c r="C2420" s="225" t="s">
        <v>468</v>
      </c>
      <c r="D2420" s="226">
        <v>0</v>
      </c>
      <c r="E2420" s="226">
        <v>0</v>
      </c>
      <c r="F2420" s="226">
        <v>2269884</v>
      </c>
      <c r="G2420" s="226">
        <v>0</v>
      </c>
      <c r="H2420" s="226">
        <v>0</v>
      </c>
      <c r="I2420" s="226">
        <v>2269884</v>
      </c>
      <c r="J2420" s="227">
        <v>18081</v>
      </c>
      <c r="K2420" s="226">
        <v>125.53973784635805</v>
      </c>
    </row>
    <row r="2421" spans="1:11" x14ac:dyDescent="0.3">
      <c r="A2421" s="225">
        <v>240523</v>
      </c>
      <c r="B2421" s="225" t="s">
        <v>459</v>
      </c>
      <c r="C2421" s="225" t="s">
        <v>469</v>
      </c>
      <c r="D2421" s="226">
        <v>0</v>
      </c>
      <c r="E2421" s="226">
        <v>655917</v>
      </c>
      <c r="F2421" s="226">
        <v>4837470</v>
      </c>
      <c r="G2421" s="226">
        <v>0</v>
      </c>
      <c r="H2421" s="226">
        <v>0</v>
      </c>
      <c r="I2421" s="226">
        <v>5493387</v>
      </c>
      <c r="J2421" s="227">
        <v>26413</v>
      </c>
      <c r="K2421" s="226">
        <v>207.98042630522849</v>
      </c>
    </row>
    <row r="2422" spans="1:11" x14ac:dyDescent="0.3">
      <c r="A2422" s="225">
        <v>240527</v>
      </c>
      <c r="B2422" s="225" t="s">
        <v>459</v>
      </c>
      <c r="C2422" s="225" t="s">
        <v>471</v>
      </c>
      <c r="D2422" s="226">
        <v>0</v>
      </c>
      <c r="E2422" s="226">
        <v>0</v>
      </c>
      <c r="F2422" s="226">
        <v>2681934</v>
      </c>
      <c r="G2422" s="226">
        <v>0</v>
      </c>
      <c r="H2422" s="226">
        <v>0</v>
      </c>
      <c r="I2422" s="226">
        <v>2681934</v>
      </c>
      <c r="J2422" s="227">
        <v>16337</v>
      </c>
      <c r="K2422" s="226">
        <v>164.16318785578747</v>
      </c>
    </row>
    <row r="2423" spans="1:11" x14ac:dyDescent="0.3">
      <c r="A2423" s="225">
        <v>240528</v>
      </c>
      <c r="B2423" s="225" t="s">
        <v>459</v>
      </c>
      <c r="C2423" s="225" t="s">
        <v>473</v>
      </c>
      <c r="D2423" s="226">
        <v>0</v>
      </c>
      <c r="E2423" s="226">
        <v>0</v>
      </c>
      <c r="F2423" s="226">
        <v>5503602</v>
      </c>
      <c r="G2423" s="226">
        <v>0</v>
      </c>
      <c r="H2423" s="226">
        <v>0</v>
      </c>
      <c r="I2423" s="226">
        <v>5503602</v>
      </c>
      <c r="J2423" s="227">
        <v>60346</v>
      </c>
      <c r="K2423" s="226">
        <v>91.200775527789745</v>
      </c>
    </row>
    <row r="2424" spans="1:11" x14ac:dyDescent="0.3">
      <c r="A2424" s="225">
        <v>240531</v>
      </c>
      <c r="B2424" s="225" t="s">
        <v>459</v>
      </c>
      <c r="C2424" s="225" t="s">
        <v>474</v>
      </c>
      <c r="D2424" s="226">
        <v>0</v>
      </c>
      <c r="E2424" s="226">
        <v>0</v>
      </c>
      <c r="F2424" s="226">
        <v>1249902</v>
      </c>
      <c r="G2424" s="226">
        <v>0</v>
      </c>
      <c r="H2424" s="226">
        <v>0</v>
      </c>
      <c r="I2424" s="226">
        <v>1249902</v>
      </c>
      <c r="J2424" s="227">
        <v>14010</v>
      </c>
      <c r="K2424" s="226">
        <v>89.214989293361882</v>
      </c>
    </row>
    <row r="2425" spans="1:11" x14ac:dyDescent="0.3">
      <c r="A2425" s="225">
        <v>240532</v>
      </c>
      <c r="B2425" s="225" t="s">
        <v>459</v>
      </c>
      <c r="C2425" s="225" t="s">
        <v>475</v>
      </c>
      <c r="D2425" s="226">
        <v>0</v>
      </c>
      <c r="E2425" s="226">
        <v>24600</v>
      </c>
      <c r="F2425" s="226">
        <v>84138</v>
      </c>
      <c r="G2425" s="226">
        <v>0</v>
      </c>
      <c r="H2425" s="226">
        <v>0</v>
      </c>
      <c r="I2425" s="226">
        <v>108738</v>
      </c>
      <c r="J2425" s="227">
        <v>350</v>
      </c>
      <c r="K2425" s="226">
        <v>310.68</v>
      </c>
    </row>
    <row r="2426" spans="1:11" x14ac:dyDescent="0.3">
      <c r="A2426" s="225">
        <v>240533</v>
      </c>
      <c r="B2426" s="225" t="s">
        <v>459</v>
      </c>
      <c r="C2426" s="225" t="s">
        <v>476</v>
      </c>
      <c r="D2426" s="226">
        <v>0</v>
      </c>
      <c r="E2426" s="226">
        <v>33324</v>
      </c>
      <c r="F2426" s="226">
        <v>141036</v>
      </c>
      <c r="G2426" s="226">
        <v>0</v>
      </c>
      <c r="H2426" s="226">
        <v>0</v>
      </c>
      <c r="I2426" s="226">
        <v>174360</v>
      </c>
      <c r="J2426" s="227">
        <v>1325</v>
      </c>
      <c r="K2426" s="226">
        <v>131.59245283018868</v>
      </c>
    </row>
    <row r="2427" spans="1:11" x14ac:dyDescent="0.3">
      <c r="A2427" s="225">
        <v>240535</v>
      </c>
      <c r="B2427" s="225" t="s">
        <v>459</v>
      </c>
      <c r="C2427" s="225" t="s">
        <v>477</v>
      </c>
      <c r="D2427" s="226">
        <v>0</v>
      </c>
      <c r="E2427" s="226">
        <v>15120</v>
      </c>
      <c r="F2427" s="226">
        <v>102030</v>
      </c>
      <c r="G2427" s="226">
        <v>0</v>
      </c>
      <c r="H2427" s="226">
        <v>0</v>
      </c>
      <c r="I2427" s="226">
        <v>117150</v>
      </c>
      <c r="J2427" s="227">
        <v>515</v>
      </c>
      <c r="K2427" s="226">
        <v>227.47572815533979</v>
      </c>
    </row>
    <row r="2428" spans="1:11" x14ac:dyDescent="0.3">
      <c r="A2428" s="225">
        <v>240536</v>
      </c>
      <c r="B2428" s="225" t="s">
        <v>459</v>
      </c>
      <c r="C2428" s="225" t="s">
        <v>479</v>
      </c>
      <c r="D2428" s="226">
        <v>0</v>
      </c>
      <c r="E2428" s="226">
        <v>945180</v>
      </c>
      <c r="F2428" s="226">
        <v>2598348</v>
      </c>
      <c r="G2428" s="226">
        <v>0</v>
      </c>
      <c r="H2428" s="226">
        <v>0</v>
      </c>
      <c r="I2428" s="226">
        <v>3543528</v>
      </c>
      <c r="J2428" s="227">
        <v>10745</v>
      </c>
      <c r="K2428" s="226">
        <v>329.78389948813401</v>
      </c>
    </row>
    <row r="2429" spans="1:11" x14ac:dyDescent="0.3">
      <c r="A2429" s="225">
        <v>240538</v>
      </c>
      <c r="B2429" s="225" t="s">
        <v>459</v>
      </c>
      <c r="C2429" s="225" t="s">
        <v>481</v>
      </c>
      <c r="D2429" s="226">
        <v>0</v>
      </c>
      <c r="E2429" s="226">
        <v>0</v>
      </c>
      <c r="F2429" s="226">
        <v>1309236</v>
      </c>
      <c r="G2429" s="226">
        <v>0</v>
      </c>
      <c r="H2429" s="226">
        <v>0</v>
      </c>
      <c r="I2429" s="226">
        <v>1309236</v>
      </c>
      <c r="J2429" s="227">
        <v>9666</v>
      </c>
      <c r="K2429" s="226">
        <v>135.44754810676599</v>
      </c>
    </row>
    <row r="2430" spans="1:11" x14ac:dyDescent="0.3">
      <c r="A2430" s="225">
        <v>240539</v>
      </c>
      <c r="B2430" s="225" t="s">
        <v>459</v>
      </c>
      <c r="C2430" s="225" t="s">
        <v>482</v>
      </c>
      <c r="D2430" s="226">
        <v>0</v>
      </c>
      <c r="E2430" s="226">
        <v>2707680</v>
      </c>
      <c r="F2430" s="226">
        <v>2974938</v>
      </c>
      <c r="G2430" s="226">
        <v>428136</v>
      </c>
      <c r="H2430" s="226">
        <v>0</v>
      </c>
      <c r="I2430" s="226">
        <v>6110754</v>
      </c>
      <c r="J2430" s="227">
        <v>11799</v>
      </c>
      <c r="K2430" s="226">
        <v>517.90439867785403</v>
      </c>
    </row>
    <row r="2431" spans="1:11" x14ac:dyDescent="0.3">
      <c r="A2431" s="225">
        <v>240541</v>
      </c>
      <c r="B2431" s="225" t="s">
        <v>459</v>
      </c>
      <c r="C2431" s="225" t="s">
        <v>483</v>
      </c>
      <c r="D2431" s="226">
        <v>0</v>
      </c>
      <c r="E2431" s="226">
        <v>0</v>
      </c>
      <c r="F2431" s="226">
        <v>283296</v>
      </c>
      <c r="G2431" s="226">
        <v>0</v>
      </c>
      <c r="H2431" s="226">
        <v>0</v>
      </c>
      <c r="I2431" s="226">
        <v>283296</v>
      </c>
      <c r="J2431" s="227">
        <v>1721</v>
      </c>
      <c r="K2431" s="226">
        <v>164.6112725159791</v>
      </c>
    </row>
    <row r="2432" spans="1:11" x14ac:dyDescent="0.3">
      <c r="A2432" s="225">
        <v>240542</v>
      </c>
      <c r="B2432" s="225" t="s">
        <v>459</v>
      </c>
      <c r="C2432" s="225" t="s">
        <v>484</v>
      </c>
      <c r="D2432" s="226">
        <v>0</v>
      </c>
      <c r="E2432" s="226">
        <v>0</v>
      </c>
      <c r="F2432" s="226">
        <v>3087600</v>
      </c>
      <c r="G2432" s="226">
        <v>0</v>
      </c>
      <c r="H2432" s="226">
        <v>0</v>
      </c>
      <c r="I2432" s="226">
        <v>3087600</v>
      </c>
      <c r="J2432" s="227">
        <v>31946</v>
      </c>
      <c r="K2432" s="226">
        <v>96.650597883929137</v>
      </c>
    </row>
    <row r="2433" spans="1:11" x14ac:dyDescent="0.3">
      <c r="A2433" s="225">
        <v>240544</v>
      </c>
      <c r="B2433" s="225" t="s">
        <v>459</v>
      </c>
      <c r="C2433" s="225" t="s">
        <v>485</v>
      </c>
      <c r="D2433" s="226">
        <v>0</v>
      </c>
      <c r="E2433" s="226">
        <v>0</v>
      </c>
      <c r="F2433" s="226">
        <v>340542</v>
      </c>
      <c r="G2433" s="226">
        <v>0</v>
      </c>
      <c r="H2433" s="226">
        <v>0</v>
      </c>
      <c r="I2433" s="226">
        <v>340542</v>
      </c>
      <c r="J2433" s="227">
        <v>3026</v>
      </c>
      <c r="K2433" s="226">
        <v>112.53866490416391</v>
      </c>
    </row>
    <row r="2434" spans="1:11" x14ac:dyDescent="0.3">
      <c r="A2434" s="225">
        <v>240546</v>
      </c>
      <c r="B2434" s="225" t="s">
        <v>459</v>
      </c>
      <c r="C2434" s="225" t="s">
        <v>487</v>
      </c>
      <c r="D2434" s="226">
        <v>0</v>
      </c>
      <c r="E2434" s="226">
        <v>0</v>
      </c>
      <c r="F2434" s="226">
        <v>1846080</v>
      </c>
      <c r="G2434" s="226">
        <v>0</v>
      </c>
      <c r="H2434" s="226">
        <v>0</v>
      </c>
      <c r="I2434" s="226">
        <v>1846080</v>
      </c>
      <c r="J2434" s="227">
        <v>13879</v>
      </c>
      <c r="K2434" s="226">
        <v>133.012464874991</v>
      </c>
    </row>
    <row r="2435" spans="1:11" x14ac:dyDescent="0.3">
      <c r="A2435" s="225">
        <v>240550</v>
      </c>
      <c r="B2435" s="225" t="s">
        <v>459</v>
      </c>
      <c r="C2435" s="225" t="s">
        <v>489</v>
      </c>
      <c r="D2435" s="226">
        <v>0</v>
      </c>
      <c r="E2435" s="226">
        <v>5820465</v>
      </c>
      <c r="F2435" s="226">
        <v>3699750</v>
      </c>
      <c r="G2435" s="226">
        <v>826296</v>
      </c>
      <c r="H2435" s="226">
        <v>0</v>
      </c>
      <c r="I2435" s="226">
        <v>10346511</v>
      </c>
      <c r="J2435" s="227">
        <v>10320</v>
      </c>
      <c r="K2435" s="226">
        <v>1002.5688953488373</v>
      </c>
    </row>
    <row r="2436" spans="1:11" x14ac:dyDescent="0.3">
      <c r="A2436" s="225">
        <v>240551</v>
      </c>
      <c r="B2436" s="225" t="s">
        <v>459</v>
      </c>
      <c r="C2436" s="225" t="s">
        <v>490</v>
      </c>
      <c r="D2436" s="226">
        <v>0</v>
      </c>
      <c r="E2436" s="226">
        <v>0</v>
      </c>
      <c r="F2436" s="226">
        <v>334956</v>
      </c>
      <c r="G2436" s="226">
        <v>0</v>
      </c>
      <c r="H2436" s="226">
        <v>0</v>
      </c>
      <c r="I2436" s="226">
        <v>334956</v>
      </c>
      <c r="J2436" s="227">
        <v>3355</v>
      </c>
      <c r="K2436" s="226">
        <v>99.837853949329357</v>
      </c>
    </row>
    <row r="2437" spans="1:11" x14ac:dyDescent="0.3">
      <c r="A2437" s="225">
        <v>250282</v>
      </c>
      <c r="B2437" s="225" t="s">
        <v>491</v>
      </c>
      <c r="C2437" s="225" t="s">
        <v>492</v>
      </c>
      <c r="D2437" s="226">
        <v>0</v>
      </c>
      <c r="E2437" s="226">
        <v>0</v>
      </c>
      <c r="F2437" s="226">
        <v>255396</v>
      </c>
      <c r="G2437" s="226">
        <v>0</v>
      </c>
      <c r="H2437" s="226">
        <v>0</v>
      </c>
      <c r="I2437" s="226">
        <v>255396</v>
      </c>
      <c r="J2437" s="227">
        <v>2420</v>
      </c>
      <c r="K2437" s="226">
        <v>105.53553719008265</v>
      </c>
    </row>
    <row r="2438" spans="1:11" x14ac:dyDescent="0.3">
      <c r="A2438" s="225">
        <v>250283</v>
      </c>
      <c r="B2438" s="225" t="s">
        <v>491</v>
      </c>
      <c r="C2438" s="225" t="s">
        <v>2107</v>
      </c>
      <c r="D2438" s="226">
        <v>0</v>
      </c>
      <c r="E2438" s="226">
        <v>0</v>
      </c>
      <c r="F2438" s="226">
        <v>1054698</v>
      </c>
      <c r="G2438" s="226">
        <v>0</v>
      </c>
      <c r="H2438" s="226">
        <v>0</v>
      </c>
      <c r="I2438" s="226">
        <v>1054698</v>
      </c>
      <c r="J2438" s="227">
        <v>7343</v>
      </c>
      <c r="K2438" s="226">
        <v>143.63311997821054</v>
      </c>
    </row>
    <row r="2439" spans="1:11" x14ac:dyDescent="0.3">
      <c r="A2439" s="225">
        <v>250284</v>
      </c>
      <c r="B2439" s="225" t="s">
        <v>491</v>
      </c>
      <c r="C2439" s="225" t="s">
        <v>494</v>
      </c>
      <c r="D2439" s="226">
        <v>0</v>
      </c>
      <c r="E2439" s="226">
        <v>0</v>
      </c>
      <c r="F2439" s="226">
        <v>470988</v>
      </c>
      <c r="G2439" s="226">
        <v>0</v>
      </c>
      <c r="H2439" s="226">
        <v>0</v>
      </c>
      <c r="I2439" s="226">
        <v>470988</v>
      </c>
      <c r="J2439" s="227">
        <v>5520</v>
      </c>
      <c r="K2439" s="226">
        <v>85.323913043478257</v>
      </c>
    </row>
    <row r="2440" spans="1:11" x14ac:dyDescent="0.3">
      <c r="A2440" s="225">
        <v>250285</v>
      </c>
      <c r="B2440" s="225" t="s">
        <v>491</v>
      </c>
      <c r="C2440" s="225" t="s">
        <v>496</v>
      </c>
      <c r="D2440" s="226">
        <v>0</v>
      </c>
      <c r="E2440" s="226">
        <v>0</v>
      </c>
      <c r="F2440" s="226">
        <v>139566</v>
      </c>
      <c r="G2440" s="226">
        <v>0</v>
      </c>
      <c r="H2440" s="226">
        <v>0</v>
      </c>
      <c r="I2440" s="226">
        <v>139566</v>
      </c>
      <c r="J2440" s="227">
        <v>705</v>
      </c>
      <c r="K2440" s="226">
        <v>197.96595744680852</v>
      </c>
    </row>
    <row r="2441" spans="1:11" x14ac:dyDescent="0.3">
      <c r="A2441" s="225">
        <v>250286</v>
      </c>
      <c r="B2441" s="225" t="s">
        <v>491</v>
      </c>
      <c r="C2441" s="225" t="s">
        <v>498</v>
      </c>
      <c r="D2441" s="226">
        <v>0</v>
      </c>
      <c r="E2441" s="226">
        <v>147480</v>
      </c>
      <c r="F2441" s="226">
        <v>319458</v>
      </c>
      <c r="G2441" s="226">
        <v>0</v>
      </c>
      <c r="H2441" s="226">
        <v>0</v>
      </c>
      <c r="I2441" s="226">
        <v>466938</v>
      </c>
      <c r="J2441" s="227">
        <v>1451</v>
      </c>
      <c r="K2441" s="226">
        <v>321.80427291523085</v>
      </c>
    </row>
    <row r="2442" spans="1:11" x14ac:dyDescent="0.3">
      <c r="A2442" s="225">
        <v>250290</v>
      </c>
      <c r="B2442" s="225" t="s">
        <v>491</v>
      </c>
      <c r="C2442" s="225" t="s">
        <v>500</v>
      </c>
      <c r="D2442" s="226">
        <v>0</v>
      </c>
      <c r="E2442" s="226">
        <v>1965126</v>
      </c>
      <c r="F2442" s="226">
        <v>2874714</v>
      </c>
      <c r="G2442" s="226">
        <v>0</v>
      </c>
      <c r="H2442" s="226">
        <v>0</v>
      </c>
      <c r="I2442" s="226">
        <v>4839840</v>
      </c>
      <c r="J2442" s="227">
        <v>13679</v>
      </c>
      <c r="K2442" s="226">
        <v>353.81533737846331</v>
      </c>
    </row>
    <row r="2443" spans="1:11" x14ac:dyDescent="0.3">
      <c r="A2443" s="225">
        <v>250295</v>
      </c>
      <c r="B2443" s="225" t="s">
        <v>491</v>
      </c>
      <c r="C2443" s="225" t="s">
        <v>2108</v>
      </c>
      <c r="D2443" s="226">
        <v>0</v>
      </c>
      <c r="E2443" s="226">
        <v>0</v>
      </c>
      <c r="F2443" s="226">
        <v>468528</v>
      </c>
      <c r="G2443" s="226">
        <v>0</v>
      </c>
      <c r="H2443" s="226">
        <v>0</v>
      </c>
      <c r="I2443" s="226">
        <v>468528</v>
      </c>
      <c r="J2443" s="227">
        <v>2787</v>
      </c>
      <c r="K2443" s="226">
        <v>168.11194833153928</v>
      </c>
    </row>
    <row r="2444" spans="1:11" x14ac:dyDescent="0.3">
      <c r="A2444" s="225">
        <v>250299</v>
      </c>
      <c r="B2444" s="225" t="s">
        <v>491</v>
      </c>
      <c r="C2444" s="225" t="s">
        <v>503</v>
      </c>
      <c r="D2444" s="226">
        <v>0</v>
      </c>
      <c r="E2444" s="226">
        <v>0</v>
      </c>
      <c r="F2444" s="226">
        <v>210072</v>
      </c>
      <c r="G2444" s="226">
        <v>0</v>
      </c>
      <c r="H2444" s="226">
        <v>0</v>
      </c>
      <c r="I2444" s="226">
        <v>210072</v>
      </c>
      <c r="J2444" s="227">
        <v>1800</v>
      </c>
      <c r="K2444" s="226">
        <v>116.70666666666666</v>
      </c>
    </row>
    <row r="2445" spans="1:11" x14ac:dyDescent="0.3">
      <c r="A2445" s="225">
        <v>250300</v>
      </c>
      <c r="B2445" s="225" t="s">
        <v>491</v>
      </c>
      <c r="C2445" s="225" t="s">
        <v>504</v>
      </c>
      <c r="D2445" s="226">
        <v>0</v>
      </c>
      <c r="E2445" s="226">
        <v>746772</v>
      </c>
      <c r="F2445" s="226">
        <v>510444</v>
      </c>
      <c r="G2445" s="226">
        <v>0</v>
      </c>
      <c r="H2445" s="226">
        <v>0</v>
      </c>
      <c r="I2445" s="226">
        <v>1257216</v>
      </c>
      <c r="J2445" s="227">
        <v>2391</v>
      </c>
      <c r="K2445" s="226">
        <v>525.81179422835635</v>
      </c>
    </row>
    <row r="2446" spans="1:11" x14ac:dyDescent="0.3">
      <c r="A2446" s="225">
        <v>250304</v>
      </c>
      <c r="B2446" s="225" t="s">
        <v>491</v>
      </c>
      <c r="C2446" s="225" t="s">
        <v>506</v>
      </c>
      <c r="D2446" s="226">
        <v>0</v>
      </c>
      <c r="E2446" s="226">
        <v>58608</v>
      </c>
      <c r="F2446" s="226">
        <v>839100</v>
      </c>
      <c r="G2446" s="226">
        <v>0</v>
      </c>
      <c r="H2446" s="226">
        <v>0</v>
      </c>
      <c r="I2446" s="226">
        <v>897708</v>
      </c>
      <c r="J2446" s="227">
        <v>5183</v>
      </c>
      <c r="K2446" s="226">
        <v>173.20239243681266</v>
      </c>
    </row>
    <row r="2447" spans="1:11" x14ac:dyDescent="0.3">
      <c r="A2447" s="225">
        <v>250305</v>
      </c>
      <c r="B2447" s="225" t="s">
        <v>491</v>
      </c>
      <c r="C2447" s="225" t="s">
        <v>508</v>
      </c>
      <c r="D2447" s="226">
        <v>0</v>
      </c>
      <c r="E2447" s="226">
        <v>806568</v>
      </c>
      <c r="F2447" s="226">
        <v>805230</v>
      </c>
      <c r="G2447" s="226">
        <v>0</v>
      </c>
      <c r="H2447" s="226">
        <v>0</v>
      </c>
      <c r="I2447" s="226">
        <v>1611798</v>
      </c>
      <c r="J2447" s="227">
        <v>2086</v>
      </c>
      <c r="K2447" s="226">
        <v>772.6740172579099</v>
      </c>
    </row>
    <row r="2448" spans="1:11" x14ac:dyDescent="0.3">
      <c r="A2448" s="225">
        <v>250307</v>
      </c>
      <c r="B2448" s="225" t="s">
        <v>491</v>
      </c>
      <c r="C2448" s="225" t="s">
        <v>510</v>
      </c>
      <c r="D2448" s="226">
        <v>0</v>
      </c>
      <c r="E2448" s="226">
        <v>154644</v>
      </c>
      <c r="F2448" s="226">
        <v>472896</v>
      </c>
      <c r="G2448" s="226">
        <v>0</v>
      </c>
      <c r="H2448" s="226">
        <v>0</v>
      </c>
      <c r="I2448" s="226">
        <v>627540</v>
      </c>
      <c r="J2448" s="227">
        <v>1107</v>
      </c>
      <c r="K2448" s="226">
        <v>566.8834688346883</v>
      </c>
    </row>
    <row r="2449" spans="1:11" x14ac:dyDescent="0.3">
      <c r="A2449" s="225">
        <v>250308</v>
      </c>
      <c r="B2449" s="225" t="s">
        <v>491</v>
      </c>
      <c r="C2449" s="225" t="s">
        <v>355</v>
      </c>
      <c r="D2449" s="226">
        <v>0</v>
      </c>
      <c r="E2449" s="226">
        <v>2508516</v>
      </c>
      <c r="F2449" s="226">
        <v>1595508</v>
      </c>
      <c r="G2449" s="226">
        <v>375732</v>
      </c>
      <c r="H2449" s="226">
        <v>0</v>
      </c>
      <c r="I2449" s="226">
        <v>4479756</v>
      </c>
      <c r="J2449" s="227">
        <v>4576</v>
      </c>
      <c r="K2449" s="226">
        <v>978.96765734265739</v>
      </c>
    </row>
    <row r="2450" spans="1:11" x14ac:dyDescent="0.3">
      <c r="A2450" s="225">
        <v>250311</v>
      </c>
      <c r="B2450" s="225" t="s">
        <v>491</v>
      </c>
      <c r="C2450" s="225" t="s">
        <v>512</v>
      </c>
      <c r="D2450" s="226">
        <v>0</v>
      </c>
      <c r="E2450" s="226">
        <v>95301</v>
      </c>
      <c r="F2450" s="226">
        <v>321414</v>
      </c>
      <c r="G2450" s="226">
        <v>0</v>
      </c>
      <c r="H2450" s="226">
        <v>0</v>
      </c>
      <c r="I2450" s="226">
        <v>416715</v>
      </c>
      <c r="J2450" s="227">
        <v>1528</v>
      </c>
      <c r="K2450" s="226">
        <v>272.71924083769636</v>
      </c>
    </row>
    <row r="2451" spans="1:11" x14ac:dyDescent="0.3">
      <c r="A2451" s="225">
        <v>250312</v>
      </c>
      <c r="B2451" s="225" t="s">
        <v>491</v>
      </c>
      <c r="C2451" s="225" t="s">
        <v>513</v>
      </c>
      <c r="D2451" s="226">
        <v>0</v>
      </c>
      <c r="E2451" s="226">
        <v>0</v>
      </c>
      <c r="F2451" s="226">
        <v>567066</v>
      </c>
      <c r="G2451" s="226">
        <v>0</v>
      </c>
      <c r="H2451" s="226">
        <v>0</v>
      </c>
      <c r="I2451" s="226">
        <v>567066</v>
      </c>
      <c r="J2451" s="227">
        <v>5381</v>
      </c>
      <c r="K2451" s="226">
        <v>105.38301430960787</v>
      </c>
    </row>
    <row r="2452" spans="1:11" x14ac:dyDescent="0.3">
      <c r="A2452" s="225">
        <v>250314</v>
      </c>
      <c r="B2452" s="225" t="s">
        <v>491</v>
      </c>
      <c r="C2452" s="225" t="s">
        <v>514</v>
      </c>
      <c r="D2452" s="226">
        <v>0</v>
      </c>
      <c r="E2452" s="226">
        <v>134424</v>
      </c>
      <c r="F2452" s="226">
        <v>1353642</v>
      </c>
      <c r="G2452" s="226">
        <v>0</v>
      </c>
      <c r="H2452" s="226">
        <v>0</v>
      </c>
      <c r="I2452" s="226">
        <v>1488066</v>
      </c>
      <c r="J2452" s="227">
        <v>9843</v>
      </c>
      <c r="K2452" s="226">
        <v>151.18012800975313</v>
      </c>
    </row>
    <row r="2453" spans="1:11" x14ac:dyDescent="0.3">
      <c r="A2453" s="225">
        <v>250315</v>
      </c>
      <c r="B2453" s="225" t="s">
        <v>491</v>
      </c>
      <c r="C2453" s="225" t="s">
        <v>516</v>
      </c>
      <c r="D2453" s="226">
        <v>0</v>
      </c>
      <c r="E2453" s="226">
        <v>873396</v>
      </c>
      <c r="F2453" s="226">
        <v>656088</v>
      </c>
      <c r="G2453" s="226">
        <v>0</v>
      </c>
      <c r="H2453" s="226">
        <v>0</v>
      </c>
      <c r="I2453" s="226">
        <v>1529484</v>
      </c>
      <c r="J2453" s="227">
        <v>2067</v>
      </c>
      <c r="K2453" s="226">
        <v>739.95355587808422</v>
      </c>
    </row>
    <row r="2454" spans="1:11" x14ac:dyDescent="0.3">
      <c r="A2454" s="225">
        <v>250316</v>
      </c>
      <c r="B2454" s="225" t="s">
        <v>491</v>
      </c>
      <c r="C2454" s="225" t="s">
        <v>518</v>
      </c>
      <c r="D2454" s="226">
        <v>0</v>
      </c>
      <c r="E2454" s="226">
        <v>872400</v>
      </c>
      <c r="F2454" s="226">
        <v>417504</v>
      </c>
      <c r="G2454" s="226">
        <v>28704</v>
      </c>
      <c r="H2454" s="226">
        <v>0</v>
      </c>
      <c r="I2454" s="226">
        <v>1318608</v>
      </c>
      <c r="J2454" s="227">
        <v>806</v>
      </c>
      <c r="K2454" s="226">
        <v>1635.9900744416873</v>
      </c>
    </row>
    <row r="2455" spans="1:11" x14ac:dyDescent="0.3">
      <c r="A2455" s="225">
        <v>250317</v>
      </c>
      <c r="B2455" s="225" t="s">
        <v>491</v>
      </c>
      <c r="C2455" s="225" t="s">
        <v>519</v>
      </c>
      <c r="D2455" s="226">
        <v>0</v>
      </c>
      <c r="E2455" s="226">
        <v>0</v>
      </c>
      <c r="F2455" s="226">
        <v>493218</v>
      </c>
      <c r="G2455" s="226">
        <v>0</v>
      </c>
      <c r="H2455" s="226">
        <v>0</v>
      </c>
      <c r="I2455" s="226">
        <v>493218</v>
      </c>
      <c r="J2455" s="227">
        <v>3192</v>
      </c>
      <c r="K2455" s="226">
        <v>154.51691729323309</v>
      </c>
    </row>
    <row r="2456" spans="1:11" x14ac:dyDescent="0.3">
      <c r="A2456" s="225">
        <v>250322</v>
      </c>
      <c r="B2456" s="225" t="s">
        <v>491</v>
      </c>
      <c r="C2456" s="225" t="s">
        <v>521</v>
      </c>
      <c r="D2456" s="226">
        <v>0</v>
      </c>
      <c r="E2456" s="226">
        <v>290424</v>
      </c>
      <c r="F2456" s="226">
        <v>798300</v>
      </c>
      <c r="G2456" s="226">
        <v>0</v>
      </c>
      <c r="H2456" s="226">
        <v>0</v>
      </c>
      <c r="I2456" s="226">
        <v>1088724</v>
      </c>
      <c r="J2456" s="227">
        <v>2863</v>
      </c>
      <c r="K2456" s="226">
        <v>380.27383863080684</v>
      </c>
    </row>
    <row r="2457" spans="1:11" x14ac:dyDescent="0.3">
      <c r="A2457" s="225">
        <v>260396</v>
      </c>
      <c r="B2457" s="225" t="s">
        <v>522</v>
      </c>
      <c r="C2457" s="225" t="s">
        <v>524</v>
      </c>
      <c r="D2457" s="226">
        <v>0</v>
      </c>
      <c r="E2457" s="226">
        <v>1613604</v>
      </c>
      <c r="F2457" s="226">
        <v>1663998</v>
      </c>
      <c r="G2457" s="226">
        <v>0</v>
      </c>
      <c r="H2457" s="226">
        <v>0</v>
      </c>
      <c r="I2457" s="226">
        <v>3277602</v>
      </c>
      <c r="J2457" s="227">
        <v>4599</v>
      </c>
      <c r="K2457" s="226">
        <v>712.67710371819965</v>
      </c>
    </row>
    <row r="2458" spans="1:11" x14ac:dyDescent="0.3">
      <c r="A2458" s="225">
        <v>260398</v>
      </c>
      <c r="B2458" s="225" t="s">
        <v>522</v>
      </c>
      <c r="C2458" s="225" t="s">
        <v>526</v>
      </c>
      <c r="D2458" s="226">
        <v>0</v>
      </c>
      <c r="E2458" s="226">
        <v>0</v>
      </c>
      <c r="F2458" s="226">
        <v>2318484</v>
      </c>
      <c r="G2458" s="226">
        <v>0</v>
      </c>
      <c r="H2458" s="226">
        <v>0</v>
      </c>
      <c r="I2458" s="226">
        <v>2318484</v>
      </c>
      <c r="J2458" s="227">
        <v>16972</v>
      </c>
      <c r="K2458" s="226">
        <v>136.60641055856706</v>
      </c>
    </row>
    <row r="2459" spans="1:11" x14ac:dyDescent="0.3">
      <c r="A2459" s="225">
        <v>260401</v>
      </c>
      <c r="B2459" s="225" t="s">
        <v>522</v>
      </c>
      <c r="C2459" s="225" t="s">
        <v>528</v>
      </c>
      <c r="D2459" s="226">
        <v>0</v>
      </c>
      <c r="E2459" s="226">
        <v>1994133</v>
      </c>
      <c r="F2459" s="226">
        <v>2473938</v>
      </c>
      <c r="G2459" s="226">
        <v>0</v>
      </c>
      <c r="H2459" s="226">
        <v>0</v>
      </c>
      <c r="I2459" s="226">
        <v>4468071</v>
      </c>
      <c r="J2459" s="227">
        <v>10741</v>
      </c>
      <c r="K2459" s="226">
        <v>415.98277627781397</v>
      </c>
    </row>
    <row r="2460" spans="1:11" x14ac:dyDescent="0.3">
      <c r="A2460" s="225">
        <v>260406</v>
      </c>
      <c r="B2460" s="225" t="s">
        <v>522</v>
      </c>
      <c r="C2460" s="225" t="s">
        <v>530</v>
      </c>
      <c r="D2460" s="226">
        <v>0</v>
      </c>
      <c r="E2460" s="226">
        <v>3755448</v>
      </c>
      <c r="F2460" s="226">
        <v>3494556</v>
      </c>
      <c r="G2460" s="226">
        <v>0</v>
      </c>
      <c r="H2460" s="226">
        <v>0</v>
      </c>
      <c r="I2460" s="226">
        <v>7250004</v>
      </c>
      <c r="J2460" s="227">
        <v>13356</v>
      </c>
      <c r="K2460" s="226">
        <v>542.82749326145552</v>
      </c>
    </row>
    <row r="2461" spans="1:11" x14ac:dyDescent="0.3">
      <c r="A2461" s="225">
        <v>260408</v>
      </c>
      <c r="B2461" s="225" t="s">
        <v>522</v>
      </c>
      <c r="C2461" s="225" t="s">
        <v>532</v>
      </c>
      <c r="D2461" s="226">
        <v>0</v>
      </c>
      <c r="E2461" s="226">
        <v>0</v>
      </c>
      <c r="F2461" s="226">
        <v>831204</v>
      </c>
      <c r="G2461" s="226">
        <v>0</v>
      </c>
      <c r="H2461" s="226">
        <v>0</v>
      </c>
      <c r="I2461" s="226">
        <v>831204</v>
      </c>
      <c r="J2461" s="227">
        <v>5254</v>
      </c>
      <c r="K2461" s="226">
        <v>158.20403502093643</v>
      </c>
    </row>
    <row r="2462" spans="1:11" x14ac:dyDescent="0.3">
      <c r="A2462" s="225">
        <v>260411</v>
      </c>
      <c r="B2462" s="225" t="s">
        <v>522</v>
      </c>
      <c r="C2462" s="225" t="s">
        <v>533</v>
      </c>
      <c r="D2462" s="226">
        <v>0</v>
      </c>
      <c r="E2462" s="226">
        <v>0</v>
      </c>
      <c r="F2462" s="226">
        <v>795486</v>
      </c>
      <c r="G2462" s="226">
        <v>0</v>
      </c>
      <c r="H2462" s="226">
        <v>0</v>
      </c>
      <c r="I2462" s="226">
        <v>795486</v>
      </c>
      <c r="J2462" s="227">
        <v>7342</v>
      </c>
      <c r="K2462" s="226">
        <v>108.34731680740943</v>
      </c>
    </row>
    <row r="2463" spans="1:11" x14ac:dyDescent="0.3">
      <c r="A2463" s="225">
        <v>260412</v>
      </c>
      <c r="B2463" s="225" t="s">
        <v>522</v>
      </c>
      <c r="C2463" s="225" t="s">
        <v>534</v>
      </c>
      <c r="D2463" s="226">
        <v>0</v>
      </c>
      <c r="E2463" s="226">
        <v>0</v>
      </c>
      <c r="F2463" s="226">
        <v>94116</v>
      </c>
      <c r="G2463" s="226">
        <v>0</v>
      </c>
      <c r="H2463" s="226">
        <v>0</v>
      </c>
      <c r="I2463" s="226">
        <v>94116</v>
      </c>
      <c r="J2463" s="227">
        <v>1169</v>
      </c>
      <c r="K2463" s="226">
        <v>80.509837467921301</v>
      </c>
    </row>
    <row r="2464" spans="1:11" x14ac:dyDescent="0.3">
      <c r="A2464" s="225">
        <v>260413</v>
      </c>
      <c r="B2464" s="225" t="s">
        <v>522</v>
      </c>
      <c r="C2464" s="225" t="s">
        <v>536</v>
      </c>
      <c r="D2464" s="226">
        <v>0</v>
      </c>
      <c r="E2464" s="226">
        <v>1173444</v>
      </c>
      <c r="F2464" s="226">
        <v>1546110</v>
      </c>
      <c r="G2464" s="226">
        <v>0</v>
      </c>
      <c r="H2464" s="226">
        <v>0</v>
      </c>
      <c r="I2464" s="226">
        <v>2719554</v>
      </c>
      <c r="J2464" s="227">
        <v>5372</v>
      </c>
      <c r="K2464" s="226">
        <v>506.24609084139985</v>
      </c>
    </row>
    <row r="2465" spans="1:11" x14ac:dyDescent="0.3">
      <c r="A2465" s="225">
        <v>260414</v>
      </c>
      <c r="B2465" s="225" t="s">
        <v>522</v>
      </c>
      <c r="C2465" s="225" t="s">
        <v>538</v>
      </c>
      <c r="D2465" s="226">
        <v>0</v>
      </c>
      <c r="E2465" s="226">
        <v>3821859</v>
      </c>
      <c r="F2465" s="226">
        <v>4331046</v>
      </c>
      <c r="G2465" s="226">
        <v>0</v>
      </c>
      <c r="H2465" s="226">
        <v>0</v>
      </c>
      <c r="I2465" s="226">
        <v>8152905</v>
      </c>
      <c r="J2465" s="227">
        <v>14599</v>
      </c>
      <c r="K2465" s="226">
        <v>558.45640112336457</v>
      </c>
    </row>
    <row r="2466" spans="1:11" x14ac:dyDescent="0.3">
      <c r="A2466" s="225">
        <v>260415</v>
      </c>
      <c r="B2466" s="225" t="s">
        <v>522</v>
      </c>
      <c r="C2466" s="225" t="s">
        <v>540</v>
      </c>
      <c r="D2466" s="226">
        <v>0</v>
      </c>
      <c r="E2466" s="226">
        <v>3839088</v>
      </c>
      <c r="F2466" s="226">
        <v>2568822</v>
      </c>
      <c r="G2466" s="226">
        <v>0</v>
      </c>
      <c r="H2466" s="226">
        <v>0</v>
      </c>
      <c r="I2466" s="226">
        <v>6407910</v>
      </c>
      <c r="J2466" s="227">
        <v>7087</v>
      </c>
      <c r="K2466" s="226">
        <v>904.17807252716239</v>
      </c>
    </row>
    <row r="2467" spans="1:11" x14ac:dyDescent="0.3">
      <c r="A2467" s="225">
        <v>260417</v>
      </c>
      <c r="B2467" s="225" t="s">
        <v>522</v>
      </c>
      <c r="C2467" s="225" t="s">
        <v>541</v>
      </c>
      <c r="D2467" s="226">
        <v>0</v>
      </c>
      <c r="E2467" s="226">
        <v>0</v>
      </c>
      <c r="F2467" s="226">
        <v>192672</v>
      </c>
      <c r="G2467" s="226">
        <v>0</v>
      </c>
      <c r="H2467" s="226">
        <v>0</v>
      </c>
      <c r="I2467" s="226">
        <v>192672</v>
      </c>
      <c r="J2467" s="227">
        <v>1579</v>
      </c>
      <c r="K2467" s="226">
        <v>122.02153261557947</v>
      </c>
    </row>
    <row r="2468" spans="1:11" x14ac:dyDescent="0.3">
      <c r="A2468" s="225">
        <v>260418</v>
      </c>
      <c r="B2468" s="225" t="s">
        <v>522</v>
      </c>
      <c r="C2468" s="225" t="s">
        <v>543</v>
      </c>
      <c r="D2468" s="226">
        <v>0</v>
      </c>
      <c r="E2468" s="226">
        <v>1822104</v>
      </c>
      <c r="F2468" s="226">
        <v>3043146</v>
      </c>
      <c r="G2468" s="226">
        <v>0</v>
      </c>
      <c r="H2468" s="226">
        <v>0</v>
      </c>
      <c r="I2468" s="226">
        <v>4865250</v>
      </c>
      <c r="J2468" s="227">
        <v>24412</v>
      </c>
      <c r="K2468" s="226">
        <v>199.29747665082746</v>
      </c>
    </row>
    <row r="2469" spans="1:11" x14ac:dyDescent="0.3">
      <c r="A2469" s="225">
        <v>260419</v>
      </c>
      <c r="B2469" s="225" t="s">
        <v>522</v>
      </c>
      <c r="C2469" s="225" t="s">
        <v>545</v>
      </c>
      <c r="D2469" s="226">
        <v>0</v>
      </c>
      <c r="E2469" s="226">
        <v>0</v>
      </c>
      <c r="F2469" s="226">
        <v>996882</v>
      </c>
      <c r="G2469" s="226">
        <v>178152</v>
      </c>
      <c r="H2469" s="226">
        <v>0</v>
      </c>
      <c r="I2469" s="226">
        <v>1175034</v>
      </c>
      <c r="J2469" s="227">
        <v>5891</v>
      </c>
      <c r="K2469" s="226">
        <v>199.46257002206755</v>
      </c>
    </row>
    <row r="2470" spans="1:11" x14ac:dyDescent="0.3">
      <c r="A2470" s="225">
        <v>260421</v>
      </c>
      <c r="B2470" s="225" t="s">
        <v>522</v>
      </c>
      <c r="C2470" s="225" t="s">
        <v>547</v>
      </c>
      <c r="D2470" s="226">
        <v>0</v>
      </c>
      <c r="E2470" s="226">
        <v>2383923</v>
      </c>
      <c r="F2470" s="226">
        <v>4150788</v>
      </c>
      <c r="G2470" s="226">
        <v>0</v>
      </c>
      <c r="H2470" s="226">
        <v>0</v>
      </c>
      <c r="I2470" s="226">
        <v>6534711</v>
      </c>
      <c r="J2470" s="227">
        <v>12680</v>
      </c>
      <c r="K2470" s="226">
        <v>515.35575709779175</v>
      </c>
    </row>
    <row r="2471" spans="1:11" x14ac:dyDescent="0.3">
      <c r="A2471" s="225">
        <v>270425</v>
      </c>
      <c r="B2471" s="225" t="s">
        <v>548</v>
      </c>
      <c r="C2471" s="225" t="s">
        <v>550</v>
      </c>
      <c r="D2471" s="226">
        <v>0</v>
      </c>
      <c r="E2471" s="226">
        <v>1417824</v>
      </c>
      <c r="F2471" s="226">
        <v>1411794</v>
      </c>
      <c r="G2471" s="226">
        <v>0</v>
      </c>
      <c r="H2471" s="226">
        <v>0</v>
      </c>
      <c r="I2471" s="226">
        <v>2829618</v>
      </c>
      <c r="J2471" s="227">
        <v>5212</v>
      </c>
      <c r="K2471" s="226">
        <v>542.90445126630857</v>
      </c>
    </row>
    <row r="2472" spans="1:11" x14ac:dyDescent="0.3">
      <c r="A2472" s="225">
        <v>270426</v>
      </c>
      <c r="B2472" s="225" t="s">
        <v>548</v>
      </c>
      <c r="C2472" s="225" t="s">
        <v>552</v>
      </c>
      <c r="D2472" s="226">
        <v>0</v>
      </c>
      <c r="E2472" s="226">
        <v>316536</v>
      </c>
      <c r="F2472" s="226">
        <v>495456</v>
      </c>
      <c r="G2472" s="226">
        <v>0</v>
      </c>
      <c r="H2472" s="226">
        <v>0</v>
      </c>
      <c r="I2472" s="226">
        <v>811992</v>
      </c>
      <c r="J2472" s="227">
        <v>1765</v>
      </c>
      <c r="K2472" s="226">
        <v>460.05212464589238</v>
      </c>
    </row>
    <row r="2473" spans="1:11" x14ac:dyDescent="0.3">
      <c r="A2473" s="225">
        <v>270428</v>
      </c>
      <c r="B2473" s="225" t="s">
        <v>548</v>
      </c>
      <c r="C2473" s="225" t="s">
        <v>554</v>
      </c>
      <c r="D2473" s="226">
        <v>0</v>
      </c>
      <c r="E2473" s="226">
        <v>0</v>
      </c>
      <c r="F2473" s="226">
        <v>152424</v>
      </c>
      <c r="G2473" s="226">
        <v>32268</v>
      </c>
      <c r="H2473" s="226">
        <v>0</v>
      </c>
      <c r="I2473" s="226">
        <v>184692</v>
      </c>
      <c r="J2473" s="227">
        <v>996</v>
      </c>
      <c r="K2473" s="226">
        <v>185.43373493975903</v>
      </c>
    </row>
    <row r="2474" spans="1:11" x14ac:dyDescent="0.3">
      <c r="A2474" s="225">
        <v>270429</v>
      </c>
      <c r="B2474" s="225" t="s">
        <v>548</v>
      </c>
      <c r="C2474" s="225" t="s">
        <v>556</v>
      </c>
      <c r="D2474" s="226">
        <v>0</v>
      </c>
      <c r="E2474" s="226">
        <v>5487780</v>
      </c>
      <c r="F2474" s="226">
        <v>6040602</v>
      </c>
      <c r="G2474" s="226">
        <v>0</v>
      </c>
      <c r="H2474" s="226">
        <v>0</v>
      </c>
      <c r="I2474" s="226">
        <v>11528382</v>
      </c>
      <c r="J2474" s="227">
        <v>25181</v>
      </c>
      <c r="K2474" s="226">
        <v>457.82065843294549</v>
      </c>
    </row>
    <row r="2475" spans="1:11" x14ac:dyDescent="0.3">
      <c r="A2475" s="225">
        <v>270430</v>
      </c>
      <c r="B2475" s="225" t="s">
        <v>548</v>
      </c>
      <c r="C2475" s="225" t="s">
        <v>557</v>
      </c>
      <c r="D2475" s="226">
        <v>0</v>
      </c>
      <c r="E2475" s="226">
        <v>1326024</v>
      </c>
      <c r="F2475" s="226">
        <v>838410</v>
      </c>
      <c r="G2475" s="226">
        <v>0</v>
      </c>
      <c r="H2475" s="226">
        <v>0</v>
      </c>
      <c r="I2475" s="226">
        <v>2164434</v>
      </c>
      <c r="J2475" s="227">
        <v>2489</v>
      </c>
      <c r="K2475" s="226">
        <v>869.59983929288876</v>
      </c>
    </row>
    <row r="2476" spans="1:11" x14ac:dyDescent="0.3">
      <c r="A2476" s="225">
        <v>270432</v>
      </c>
      <c r="B2476" s="225" t="s">
        <v>548</v>
      </c>
      <c r="C2476" s="225" t="s">
        <v>559</v>
      </c>
      <c r="D2476" s="226">
        <v>0</v>
      </c>
      <c r="E2476" s="226">
        <v>605544</v>
      </c>
      <c r="F2476" s="226">
        <v>891816</v>
      </c>
      <c r="G2476" s="226">
        <v>0</v>
      </c>
      <c r="H2476" s="226">
        <v>0</v>
      </c>
      <c r="I2476" s="226">
        <v>1497360</v>
      </c>
      <c r="J2476" s="227">
        <v>3292</v>
      </c>
      <c r="K2476" s="226">
        <v>454.84811664641558</v>
      </c>
    </row>
    <row r="2477" spans="1:11" x14ac:dyDescent="0.3">
      <c r="A2477" s="225">
        <v>270433</v>
      </c>
      <c r="B2477" s="225" t="s">
        <v>548</v>
      </c>
      <c r="C2477" s="225" t="s">
        <v>560</v>
      </c>
      <c r="D2477" s="226">
        <v>0</v>
      </c>
      <c r="E2477" s="226">
        <v>0</v>
      </c>
      <c r="F2477" s="226">
        <v>665214</v>
      </c>
      <c r="G2477" s="226">
        <v>0</v>
      </c>
      <c r="H2477" s="226">
        <v>0</v>
      </c>
      <c r="I2477" s="226">
        <v>665214</v>
      </c>
      <c r="J2477" s="227">
        <v>8572</v>
      </c>
      <c r="K2477" s="226">
        <v>77.603126458236119</v>
      </c>
    </row>
    <row r="2478" spans="1:11" x14ac:dyDescent="0.3">
      <c r="A2478" s="225">
        <v>270435</v>
      </c>
      <c r="B2478" s="225" t="s">
        <v>548</v>
      </c>
      <c r="C2478" s="225" t="s">
        <v>562</v>
      </c>
      <c r="D2478" s="226">
        <v>0</v>
      </c>
      <c r="E2478" s="226">
        <v>1001005</v>
      </c>
      <c r="F2478" s="226">
        <v>637218</v>
      </c>
      <c r="G2478" s="226">
        <v>0</v>
      </c>
      <c r="H2478" s="226">
        <v>0</v>
      </c>
      <c r="I2478" s="226">
        <v>1638223</v>
      </c>
      <c r="J2478" s="227">
        <v>544</v>
      </c>
      <c r="K2478" s="226">
        <v>3011.4393382352941</v>
      </c>
    </row>
    <row r="2479" spans="1:11" x14ac:dyDescent="0.3">
      <c r="A2479" s="225">
        <v>270438</v>
      </c>
      <c r="B2479" s="225" t="s">
        <v>548</v>
      </c>
      <c r="C2479" s="225" t="s">
        <v>564</v>
      </c>
      <c r="D2479" s="226">
        <v>0</v>
      </c>
      <c r="E2479" s="226">
        <v>0</v>
      </c>
      <c r="F2479" s="226">
        <v>509496</v>
      </c>
      <c r="G2479" s="226">
        <v>0</v>
      </c>
      <c r="H2479" s="226">
        <v>0</v>
      </c>
      <c r="I2479" s="226">
        <v>509496</v>
      </c>
      <c r="J2479" s="227">
        <v>2999</v>
      </c>
      <c r="K2479" s="226">
        <v>169.88862954318105</v>
      </c>
    </row>
    <row r="2480" spans="1:11" x14ac:dyDescent="0.3">
      <c r="A2480" s="225">
        <v>270441</v>
      </c>
      <c r="B2480" s="225" t="s">
        <v>548</v>
      </c>
      <c r="C2480" s="225" t="s">
        <v>566</v>
      </c>
      <c r="D2480" s="226">
        <v>0</v>
      </c>
      <c r="E2480" s="226">
        <v>1309980</v>
      </c>
      <c r="F2480" s="226">
        <v>891888</v>
      </c>
      <c r="G2480" s="226">
        <v>0</v>
      </c>
      <c r="H2480" s="226">
        <v>0</v>
      </c>
      <c r="I2480" s="226">
        <v>2201868</v>
      </c>
      <c r="J2480" s="227">
        <v>2610</v>
      </c>
      <c r="K2480" s="226">
        <v>843.62758620689658</v>
      </c>
    </row>
    <row r="2481" spans="1:11" x14ac:dyDescent="0.3">
      <c r="A2481" s="225">
        <v>280446</v>
      </c>
      <c r="B2481" s="225" t="s">
        <v>567</v>
      </c>
      <c r="C2481" s="225" t="s">
        <v>568</v>
      </c>
      <c r="D2481" s="226">
        <v>0</v>
      </c>
      <c r="E2481" s="226">
        <v>855000</v>
      </c>
      <c r="F2481" s="226">
        <v>1614324</v>
      </c>
      <c r="G2481" s="226">
        <v>0</v>
      </c>
      <c r="H2481" s="226">
        <v>0</v>
      </c>
      <c r="I2481" s="226">
        <v>2469324</v>
      </c>
      <c r="J2481" s="227">
        <v>7640</v>
      </c>
      <c r="K2481" s="226">
        <v>323.20994764397904</v>
      </c>
    </row>
    <row r="2482" spans="1:11" x14ac:dyDescent="0.3">
      <c r="A2482" s="225">
        <v>280447</v>
      </c>
      <c r="B2482" s="225" t="s">
        <v>567</v>
      </c>
      <c r="C2482" s="225" t="s">
        <v>569</v>
      </c>
      <c r="D2482" s="226">
        <v>0</v>
      </c>
      <c r="E2482" s="226">
        <v>221172</v>
      </c>
      <c r="F2482" s="226">
        <v>431574</v>
      </c>
      <c r="G2482" s="226">
        <v>0</v>
      </c>
      <c r="H2482" s="226">
        <v>0</v>
      </c>
      <c r="I2482" s="226">
        <v>652746</v>
      </c>
      <c r="J2482" s="227">
        <v>2029</v>
      </c>
      <c r="K2482" s="226">
        <v>321.7082306554953</v>
      </c>
    </row>
    <row r="2483" spans="1:11" x14ac:dyDescent="0.3">
      <c r="A2483" s="225">
        <v>280448</v>
      </c>
      <c r="B2483" s="225" t="s">
        <v>567</v>
      </c>
      <c r="C2483" s="225" t="s">
        <v>570</v>
      </c>
      <c r="D2483" s="226">
        <v>0</v>
      </c>
      <c r="E2483" s="226">
        <v>0</v>
      </c>
      <c r="F2483" s="226">
        <v>186648</v>
      </c>
      <c r="G2483" s="226">
        <v>0</v>
      </c>
      <c r="H2483" s="226">
        <v>0</v>
      </c>
      <c r="I2483" s="226">
        <v>186648</v>
      </c>
      <c r="J2483" s="227">
        <v>2378</v>
      </c>
      <c r="K2483" s="226">
        <v>78.489486963835162</v>
      </c>
    </row>
    <row r="2484" spans="1:11" x14ac:dyDescent="0.3">
      <c r="A2484" s="225">
        <v>280451</v>
      </c>
      <c r="B2484" s="225" t="s">
        <v>567</v>
      </c>
      <c r="C2484" s="225" t="s">
        <v>572</v>
      </c>
      <c r="D2484" s="226">
        <v>0</v>
      </c>
      <c r="E2484" s="226">
        <v>0</v>
      </c>
      <c r="F2484" s="226">
        <v>202236</v>
      </c>
      <c r="G2484" s="226">
        <v>0</v>
      </c>
      <c r="H2484" s="226">
        <v>0</v>
      </c>
      <c r="I2484" s="226">
        <v>202236</v>
      </c>
      <c r="J2484" s="227">
        <v>1378</v>
      </c>
      <c r="K2484" s="226">
        <v>146.76052249637155</v>
      </c>
    </row>
    <row r="2485" spans="1:11" x14ac:dyDescent="0.3">
      <c r="A2485" s="225">
        <v>280452</v>
      </c>
      <c r="B2485" s="225" t="s">
        <v>567</v>
      </c>
      <c r="C2485" s="225" t="s">
        <v>574</v>
      </c>
      <c r="D2485" s="226">
        <v>0</v>
      </c>
      <c r="E2485" s="226">
        <v>246312</v>
      </c>
      <c r="F2485" s="226">
        <v>557202</v>
      </c>
      <c r="G2485" s="226">
        <v>0</v>
      </c>
      <c r="H2485" s="226">
        <v>0</v>
      </c>
      <c r="I2485" s="226">
        <v>803514</v>
      </c>
      <c r="J2485" s="227">
        <v>2701</v>
      </c>
      <c r="K2485" s="226">
        <v>297.48759718622733</v>
      </c>
    </row>
    <row r="2486" spans="1:11" x14ac:dyDescent="0.3">
      <c r="A2486" s="225">
        <v>280454</v>
      </c>
      <c r="B2486" s="225" t="s">
        <v>567</v>
      </c>
      <c r="C2486" s="225" t="s">
        <v>575</v>
      </c>
      <c r="D2486" s="226">
        <v>0</v>
      </c>
      <c r="E2486" s="226">
        <v>1426152</v>
      </c>
      <c r="F2486" s="226">
        <v>1896750</v>
      </c>
      <c r="G2486" s="226">
        <v>0</v>
      </c>
      <c r="H2486" s="226">
        <v>0</v>
      </c>
      <c r="I2486" s="226">
        <v>3322902</v>
      </c>
      <c r="J2486" s="227">
        <v>6358</v>
      </c>
      <c r="K2486" s="226">
        <v>522.6332179930796</v>
      </c>
    </row>
    <row r="2487" spans="1:11" x14ac:dyDescent="0.3">
      <c r="A2487" s="225">
        <v>280455</v>
      </c>
      <c r="B2487" s="225" t="s">
        <v>567</v>
      </c>
      <c r="C2487" s="225" t="s">
        <v>576</v>
      </c>
      <c r="D2487" s="226">
        <v>0</v>
      </c>
      <c r="E2487" s="226">
        <v>0</v>
      </c>
      <c r="F2487" s="226">
        <v>480132</v>
      </c>
      <c r="G2487" s="226">
        <v>0</v>
      </c>
      <c r="H2487" s="226">
        <v>0</v>
      </c>
      <c r="I2487" s="226">
        <v>480132</v>
      </c>
      <c r="J2487" s="227">
        <v>6413</v>
      </c>
      <c r="K2487" s="226">
        <v>74.868548261344145</v>
      </c>
    </row>
    <row r="2488" spans="1:11" x14ac:dyDescent="0.3">
      <c r="A2488" s="225">
        <v>280456</v>
      </c>
      <c r="B2488" s="225" t="s">
        <v>567</v>
      </c>
      <c r="C2488" s="225" t="s">
        <v>577</v>
      </c>
      <c r="D2488" s="226">
        <v>0</v>
      </c>
      <c r="E2488" s="226">
        <v>315096</v>
      </c>
      <c r="F2488" s="226">
        <v>156834</v>
      </c>
      <c r="G2488" s="226">
        <v>0</v>
      </c>
      <c r="H2488" s="226">
        <v>0</v>
      </c>
      <c r="I2488" s="226">
        <v>471930</v>
      </c>
      <c r="J2488" s="227">
        <v>214</v>
      </c>
      <c r="K2488" s="226">
        <v>2205.2803738317757</v>
      </c>
    </row>
    <row r="2489" spans="1:11" x14ac:dyDescent="0.3">
      <c r="A2489" s="225">
        <v>280457</v>
      </c>
      <c r="B2489" s="225" t="s">
        <v>567</v>
      </c>
      <c r="C2489" s="225" t="s">
        <v>579</v>
      </c>
      <c r="D2489" s="226">
        <v>0</v>
      </c>
      <c r="E2489" s="226">
        <v>436368</v>
      </c>
      <c r="F2489" s="226">
        <v>236898</v>
      </c>
      <c r="G2489" s="226">
        <v>5856</v>
      </c>
      <c r="H2489" s="226">
        <v>0</v>
      </c>
      <c r="I2489" s="226">
        <v>679122</v>
      </c>
      <c r="J2489" s="227">
        <v>214</v>
      </c>
      <c r="K2489" s="226">
        <v>3173.467289719626</v>
      </c>
    </row>
    <row r="2490" spans="1:11" x14ac:dyDescent="0.3">
      <c r="A2490" s="225">
        <v>280461</v>
      </c>
      <c r="B2490" s="225" t="s">
        <v>567</v>
      </c>
      <c r="C2490" s="225" t="s">
        <v>581</v>
      </c>
      <c r="D2490" s="226">
        <v>0</v>
      </c>
      <c r="E2490" s="226">
        <v>453000</v>
      </c>
      <c r="F2490" s="226">
        <v>329622</v>
      </c>
      <c r="G2490" s="226">
        <v>0</v>
      </c>
      <c r="H2490" s="226">
        <v>0</v>
      </c>
      <c r="I2490" s="226">
        <v>782622</v>
      </c>
      <c r="J2490" s="227">
        <v>665</v>
      </c>
      <c r="K2490" s="226">
        <v>1176.8751879699248</v>
      </c>
    </row>
    <row r="2491" spans="1:11" x14ac:dyDescent="0.3">
      <c r="A2491" s="225">
        <v>280462</v>
      </c>
      <c r="B2491" s="225" t="s">
        <v>567</v>
      </c>
      <c r="C2491" s="225" t="s">
        <v>582</v>
      </c>
      <c r="D2491" s="226">
        <v>0</v>
      </c>
      <c r="E2491" s="226">
        <v>181272</v>
      </c>
      <c r="F2491" s="226">
        <v>147312</v>
      </c>
      <c r="G2491" s="226">
        <v>24552</v>
      </c>
      <c r="H2491" s="226">
        <v>0</v>
      </c>
      <c r="I2491" s="226">
        <v>353136</v>
      </c>
      <c r="J2491" s="227">
        <v>565</v>
      </c>
      <c r="K2491" s="226">
        <v>625.01946902654868</v>
      </c>
    </row>
    <row r="2492" spans="1:11" x14ac:dyDescent="0.3">
      <c r="A2492" s="225">
        <v>280466</v>
      </c>
      <c r="B2492" s="225" t="s">
        <v>567</v>
      </c>
      <c r="C2492" s="225" t="s">
        <v>583</v>
      </c>
      <c r="D2492" s="226">
        <v>0</v>
      </c>
      <c r="E2492" s="226">
        <v>372528</v>
      </c>
      <c r="F2492" s="226">
        <v>269430</v>
      </c>
      <c r="G2492" s="226">
        <v>0</v>
      </c>
      <c r="H2492" s="226">
        <v>0</v>
      </c>
      <c r="I2492" s="226">
        <v>641958</v>
      </c>
      <c r="J2492" s="227">
        <v>274</v>
      </c>
      <c r="K2492" s="226">
        <v>2342.912408759124</v>
      </c>
    </row>
    <row r="2493" spans="1:11" x14ac:dyDescent="0.3">
      <c r="A2493" s="225">
        <v>280467</v>
      </c>
      <c r="B2493" s="225" t="s">
        <v>567</v>
      </c>
      <c r="C2493" s="225" t="s">
        <v>585</v>
      </c>
      <c r="D2493" s="226">
        <v>0</v>
      </c>
      <c r="E2493" s="226">
        <v>0</v>
      </c>
      <c r="F2493" s="226">
        <v>115092</v>
      </c>
      <c r="G2493" s="226">
        <v>0</v>
      </c>
      <c r="H2493" s="226">
        <v>0</v>
      </c>
      <c r="I2493" s="226">
        <v>115092</v>
      </c>
      <c r="J2493" s="227">
        <v>708</v>
      </c>
      <c r="K2493" s="226">
        <v>162.5593220338983</v>
      </c>
    </row>
    <row r="2494" spans="1:11" x14ac:dyDescent="0.3">
      <c r="A2494" s="225">
        <v>283301</v>
      </c>
      <c r="B2494" s="225" t="s">
        <v>567</v>
      </c>
      <c r="C2494" s="225" t="s">
        <v>586</v>
      </c>
      <c r="D2494" s="226">
        <v>0</v>
      </c>
      <c r="E2494" s="226">
        <v>0</v>
      </c>
      <c r="F2494" s="226">
        <v>277944</v>
      </c>
      <c r="G2494" s="226">
        <v>0</v>
      </c>
      <c r="H2494" s="226">
        <v>0</v>
      </c>
      <c r="I2494" s="226">
        <v>277944</v>
      </c>
      <c r="J2494" s="227">
        <v>2533</v>
      </c>
      <c r="K2494" s="226">
        <v>109.72917489143309</v>
      </c>
    </row>
    <row r="2495" spans="1:11" x14ac:dyDescent="0.3">
      <c r="A2495" s="225">
        <v>287449</v>
      </c>
      <c r="B2495" s="225" t="s">
        <v>567</v>
      </c>
      <c r="C2495" s="225" t="s">
        <v>587</v>
      </c>
      <c r="D2495" s="226">
        <v>0</v>
      </c>
      <c r="E2495" s="226">
        <v>16470</v>
      </c>
      <c r="F2495" s="226">
        <v>99960</v>
      </c>
      <c r="G2495" s="226">
        <v>0</v>
      </c>
      <c r="H2495" s="226">
        <v>0</v>
      </c>
      <c r="I2495" s="226">
        <v>116430</v>
      </c>
      <c r="J2495" s="227">
        <v>520</v>
      </c>
      <c r="K2495" s="226">
        <v>223.90384615384616</v>
      </c>
    </row>
    <row r="2496" spans="1:11" x14ac:dyDescent="0.3">
      <c r="A2496" s="225">
        <v>290280</v>
      </c>
      <c r="B2496" s="225" t="s">
        <v>588</v>
      </c>
      <c r="C2496" s="225" t="s">
        <v>590</v>
      </c>
      <c r="D2496" s="226">
        <v>0</v>
      </c>
      <c r="E2496" s="226">
        <v>0</v>
      </c>
      <c r="F2496" s="226">
        <v>618174</v>
      </c>
      <c r="G2496" s="226">
        <v>0</v>
      </c>
      <c r="H2496" s="226">
        <v>0</v>
      </c>
      <c r="I2496" s="226">
        <v>618174</v>
      </c>
      <c r="J2496" s="227">
        <v>6538</v>
      </c>
      <c r="K2496" s="226">
        <v>94.550933007035795</v>
      </c>
    </row>
    <row r="2497" spans="1:11" x14ac:dyDescent="0.3">
      <c r="A2497" s="225">
        <v>290553</v>
      </c>
      <c r="B2497" s="225" t="s">
        <v>588</v>
      </c>
      <c r="C2497" s="225" t="s">
        <v>592</v>
      </c>
      <c r="D2497" s="226">
        <v>0</v>
      </c>
      <c r="E2497" s="226">
        <v>0</v>
      </c>
      <c r="F2497" s="226">
        <v>3963864</v>
      </c>
      <c r="G2497" s="226">
        <v>0</v>
      </c>
      <c r="H2497" s="226">
        <v>0</v>
      </c>
      <c r="I2497" s="226">
        <v>3963864</v>
      </c>
      <c r="J2497" s="227">
        <v>28581</v>
      </c>
      <c r="K2497" s="226">
        <v>138.68877925894824</v>
      </c>
    </row>
    <row r="2498" spans="1:11" x14ac:dyDescent="0.3">
      <c r="A2498" s="225">
        <v>290554</v>
      </c>
      <c r="B2498" s="225" t="s">
        <v>588</v>
      </c>
      <c r="C2498" s="225" t="s">
        <v>594</v>
      </c>
      <c r="D2498" s="226">
        <v>0</v>
      </c>
      <c r="E2498" s="226">
        <v>0</v>
      </c>
      <c r="F2498" s="226">
        <v>1497384</v>
      </c>
      <c r="G2498" s="226">
        <v>0</v>
      </c>
      <c r="H2498" s="226">
        <v>0</v>
      </c>
      <c r="I2498" s="226">
        <v>1497384</v>
      </c>
      <c r="J2498" s="227">
        <v>10081</v>
      </c>
      <c r="K2498" s="226">
        <v>148.53526435869458</v>
      </c>
    </row>
    <row r="2499" spans="1:11" x14ac:dyDescent="0.3">
      <c r="A2499" s="225">
        <v>290559</v>
      </c>
      <c r="B2499" s="225" t="s">
        <v>588</v>
      </c>
      <c r="C2499" s="225" t="s">
        <v>595</v>
      </c>
      <c r="D2499" s="226">
        <v>0</v>
      </c>
      <c r="E2499" s="226">
        <v>948528</v>
      </c>
      <c r="F2499" s="226">
        <v>2314854</v>
      </c>
      <c r="G2499" s="226">
        <v>0</v>
      </c>
      <c r="H2499" s="226">
        <v>0</v>
      </c>
      <c r="I2499" s="226">
        <v>3263382</v>
      </c>
      <c r="J2499" s="227">
        <v>12393</v>
      </c>
      <c r="K2499" s="226">
        <v>263.32461873638346</v>
      </c>
    </row>
    <row r="2500" spans="1:11" x14ac:dyDescent="0.3">
      <c r="A2500" s="225">
        <v>290561</v>
      </c>
      <c r="B2500" s="225" t="s">
        <v>588</v>
      </c>
      <c r="C2500" s="225" t="s">
        <v>596</v>
      </c>
      <c r="D2500" s="226">
        <v>0</v>
      </c>
      <c r="E2500" s="226">
        <v>0</v>
      </c>
      <c r="F2500" s="226">
        <v>239496</v>
      </c>
      <c r="G2500" s="226">
        <v>0</v>
      </c>
      <c r="H2500" s="226">
        <v>0</v>
      </c>
      <c r="I2500" s="226">
        <v>239496</v>
      </c>
      <c r="J2500" s="227">
        <v>2445</v>
      </c>
      <c r="K2500" s="226">
        <v>97.953374233128841</v>
      </c>
    </row>
    <row r="2501" spans="1:11" x14ac:dyDescent="0.3">
      <c r="A2501" s="225">
        <v>290562</v>
      </c>
      <c r="B2501" s="225" t="s">
        <v>588</v>
      </c>
      <c r="C2501" s="225" t="s">
        <v>598</v>
      </c>
      <c r="D2501" s="226">
        <v>0</v>
      </c>
      <c r="E2501" s="226">
        <v>0</v>
      </c>
      <c r="F2501" s="226">
        <v>1765752</v>
      </c>
      <c r="G2501" s="226">
        <v>0</v>
      </c>
      <c r="H2501" s="226">
        <v>0</v>
      </c>
      <c r="I2501" s="226">
        <v>1765752</v>
      </c>
      <c r="J2501" s="227">
        <v>14321</v>
      </c>
      <c r="K2501" s="226">
        <v>123.29809370853991</v>
      </c>
    </row>
    <row r="2502" spans="1:11" x14ac:dyDescent="0.3">
      <c r="A2502" s="225">
        <v>290565</v>
      </c>
      <c r="B2502" s="225" t="s">
        <v>588</v>
      </c>
      <c r="C2502" s="225" t="s">
        <v>600</v>
      </c>
      <c r="D2502" s="226">
        <v>0</v>
      </c>
      <c r="E2502" s="226">
        <v>0</v>
      </c>
      <c r="F2502" s="226">
        <v>2449884</v>
      </c>
      <c r="G2502" s="226">
        <v>0</v>
      </c>
      <c r="H2502" s="226">
        <v>0</v>
      </c>
      <c r="I2502" s="226">
        <v>2449884</v>
      </c>
      <c r="J2502" s="227">
        <v>18289</v>
      </c>
      <c r="K2502" s="226">
        <v>133.95396139756139</v>
      </c>
    </row>
    <row r="2503" spans="1:11" x14ac:dyDescent="0.3">
      <c r="A2503" s="225">
        <v>290566</v>
      </c>
      <c r="B2503" s="225" t="s">
        <v>588</v>
      </c>
      <c r="C2503" s="225" t="s">
        <v>601</v>
      </c>
      <c r="D2503" s="226">
        <v>0</v>
      </c>
      <c r="E2503" s="226">
        <v>0</v>
      </c>
      <c r="F2503" s="226">
        <v>97716</v>
      </c>
      <c r="G2503" s="226">
        <v>0</v>
      </c>
      <c r="H2503" s="226">
        <v>0</v>
      </c>
      <c r="I2503" s="226">
        <v>97716</v>
      </c>
      <c r="J2503" s="227">
        <v>1346</v>
      </c>
      <c r="K2503" s="226">
        <v>72.597325408618133</v>
      </c>
    </row>
    <row r="2504" spans="1:11" x14ac:dyDescent="0.3">
      <c r="A2504" s="225">
        <v>290570</v>
      </c>
      <c r="B2504" s="225" t="s">
        <v>588</v>
      </c>
      <c r="C2504" s="225" t="s">
        <v>603</v>
      </c>
      <c r="D2504" s="226">
        <v>0</v>
      </c>
      <c r="E2504" s="226">
        <v>0</v>
      </c>
      <c r="F2504" s="226">
        <v>698424</v>
      </c>
      <c r="G2504" s="226">
        <v>0</v>
      </c>
      <c r="H2504" s="226">
        <v>0</v>
      </c>
      <c r="I2504" s="226">
        <v>698424</v>
      </c>
      <c r="J2504" s="227">
        <v>4294</v>
      </c>
      <c r="K2504" s="226">
        <v>162.65114112715418</v>
      </c>
    </row>
    <row r="2505" spans="1:11" x14ac:dyDescent="0.3">
      <c r="A2505" s="225">
        <v>290571</v>
      </c>
      <c r="B2505" s="225" t="s">
        <v>588</v>
      </c>
      <c r="C2505" s="225" t="s">
        <v>605</v>
      </c>
      <c r="D2505" s="226">
        <v>0</v>
      </c>
      <c r="E2505" s="226">
        <v>0</v>
      </c>
      <c r="F2505" s="226">
        <v>1380600</v>
      </c>
      <c r="G2505" s="226">
        <v>0</v>
      </c>
      <c r="H2505" s="226">
        <v>0</v>
      </c>
      <c r="I2505" s="226">
        <v>1380600</v>
      </c>
      <c r="J2505" s="227">
        <v>16762</v>
      </c>
      <c r="K2505" s="226">
        <v>82.364872926858368</v>
      </c>
    </row>
    <row r="2506" spans="1:11" x14ac:dyDescent="0.3">
      <c r="A2506" s="225">
        <v>290573</v>
      </c>
      <c r="B2506" s="225" t="s">
        <v>588</v>
      </c>
      <c r="C2506" s="225" t="s">
        <v>607</v>
      </c>
      <c r="D2506" s="226">
        <v>0</v>
      </c>
      <c r="E2506" s="226">
        <v>5461683</v>
      </c>
      <c r="F2506" s="226">
        <v>4394628</v>
      </c>
      <c r="G2506" s="226">
        <v>680736</v>
      </c>
      <c r="H2506" s="226">
        <v>0</v>
      </c>
      <c r="I2506" s="226">
        <v>10537047</v>
      </c>
      <c r="J2506" s="227">
        <v>17778</v>
      </c>
      <c r="K2506" s="226">
        <v>592.70148498143772</v>
      </c>
    </row>
    <row r="2507" spans="1:11" x14ac:dyDescent="0.3">
      <c r="A2507" s="225">
        <v>290575</v>
      </c>
      <c r="B2507" s="225" t="s">
        <v>588</v>
      </c>
      <c r="C2507" s="225" t="s">
        <v>608</v>
      </c>
      <c r="D2507" s="226">
        <v>0</v>
      </c>
      <c r="E2507" s="226">
        <v>0</v>
      </c>
      <c r="F2507" s="226">
        <v>4180344</v>
      </c>
      <c r="G2507" s="226">
        <v>0</v>
      </c>
      <c r="H2507" s="226">
        <v>0</v>
      </c>
      <c r="I2507" s="226">
        <v>4180344</v>
      </c>
      <c r="J2507" s="227">
        <v>41085</v>
      </c>
      <c r="K2507" s="226">
        <v>101.74866739686017</v>
      </c>
    </row>
    <row r="2508" spans="1:11" x14ac:dyDescent="0.3">
      <c r="A2508" s="225">
        <v>290576</v>
      </c>
      <c r="B2508" s="225" t="s">
        <v>588</v>
      </c>
      <c r="C2508" s="225" t="s">
        <v>514</v>
      </c>
      <c r="D2508" s="226">
        <v>0</v>
      </c>
      <c r="E2508" s="226">
        <v>0</v>
      </c>
      <c r="F2508" s="226">
        <v>422826</v>
      </c>
      <c r="G2508" s="226">
        <v>0</v>
      </c>
      <c r="H2508" s="226">
        <v>0</v>
      </c>
      <c r="I2508" s="226">
        <v>422826</v>
      </c>
      <c r="J2508" s="227">
        <v>3921</v>
      </c>
      <c r="K2508" s="226">
        <v>107.83626625860749</v>
      </c>
    </row>
    <row r="2509" spans="1:11" x14ac:dyDescent="0.3">
      <c r="A2509" s="225">
        <v>290578</v>
      </c>
      <c r="B2509" s="225" t="s">
        <v>588</v>
      </c>
      <c r="C2509" s="225" t="s">
        <v>609</v>
      </c>
      <c r="D2509" s="226">
        <v>0</v>
      </c>
      <c r="E2509" s="226">
        <v>0</v>
      </c>
      <c r="F2509" s="226">
        <v>614922</v>
      </c>
      <c r="G2509" s="226">
        <v>0</v>
      </c>
      <c r="H2509" s="226">
        <v>0</v>
      </c>
      <c r="I2509" s="226">
        <v>614922</v>
      </c>
      <c r="J2509" s="227">
        <v>7261</v>
      </c>
      <c r="K2509" s="226">
        <v>84.688334940090897</v>
      </c>
    </row>
    <row r="2510" spans="1:11" x14ac:dyDescent="0.3">
      <c r="A2510" s="225">
        <v>290579</v>
      </c>
      <c r="B2510" s="225" t="s">
        <v>588</v>
      </c>
      <c r="C2510" s="225" t="s">
        <v>611</v>
      </c>
      <c r="D2510" s="226">
        <v>0</v>
      </c>
      <c r="E2510" s="226">
        <v>1777932</v>
      </c>
      <c r="F2510" s="226">
        <v>5821812</v>
      </c>
      <c r="G2510" s="226">
        <v>0</v>
      </c>
      <c r="H2510" s="226">
        <v>0</v>
      </c>
      <c r="I2510" s="226">
        <v>7599744</v>
      </c>
      <c r="J2510" s="227">
        <v>30068</v>
      </c>
      <c r="K2510" s="226">
        <v>252.75189570307305</v>
      </c>
    </row>
    <row r="2511" spans="1:11" x14ac:dyDescent="0.3">
      <c r="A2511" s="225">
        <v>290581</v>
      </c>
      <c r="B2511" s="225" t="s">
        <v>588</v>
      </c>
      <c r="C2511" s="225" t="s">
        <v>613</v>
      </c>
      <c r="D2511" s="226">
        <v>0</v>
      </c>
      <c r="E2511" s="226">
        <v>1259532</v>
      </c>
      <c r="F2511" s="226">
        <v>2558916</v>
      </c>
      <c r="G2511" s="226">
        <v>0</v>
      </c>
      <c r="H2511" s="226">
        <v>0</v>
      </c>
      <c r="I2511" s="226">
        <v>3818448</v>
      </c>
      <c r="J2511" s="227">
        <v>11022</v>
      </c>
      <c r="K2511" s="226">
        <v>346.43875884594445</v>
      </c>
    </row>
    <row r="2512" spans="1:11" x14ac:dyDescent="0.3">
      <c r="A2512" s="225">
        <v>290583</v>
      </c>
      <c r="B2512" s="225" t="s">
        <v>588</v>
      </c>
      <c r="C2512" s="225" t="s">
        <v>614</v>
      </c>
      <c r="D2512" s="226">
        <v>0</v>
      </c>
      <c r="E2512" s="226">
        <v>0</v>
      </c>
      <c r="F2512" s="226">
        <v>368826</v>
      </c>
      <c r="G2512" s="226">
        <v>0</v>
      </c>
      <c r="H2512" s="226">
        <v>0</v>
      </c>
      <c r="I2512" s="226">
        <v>368826</v>
      </c>
      <c r="J2512" s="227">
        <v>2354</v>
      </c>
      <c r="K2512" s="226">
        <v>156.68054375531011</v>
      </c>
    </row>
    <row r="2513" spans="1:11" x14ac:dyDescent="0.3">
      <c r="A2513" s="225">
        <v>290598</v>
      </c>
      <c r="B2513" s="225" t="s">
        <v>588</v>
      </c>
      <c r="C2513" s="225" t="s">
        <v>615</v>
      </c>
      <c r="D2513" s="226">
        <v>0</v>
      </c>
      <c r="E2513" s="226">
        <v>96420</v>
      </c>
      <c r="F2513" s="226">
        <v>275982</v>
      </c>
      <c r="G2513" s="226">
        <v>0</v>
      </c>
      <c r="H2513" s="226">
        <v>0</v>
      </c>
      <c r="I2513" s="226">
        <v>372402</v>
      </c>
      <c r="J2513" s="227">
        <v>1068</v>
      </c>
      <c r="K2513" s="226">
        <v>348.69101123595505</v>
      </c>
    </row>
    <row r="2514" spans="1:11" x14ac:dyDescent="0.3">
      <c r="A2514" s="225">
        <v>300585</v>
      </c>
      <c r="B2514" s="225" t="s">
        <v>616</v>
      </c>
      <c r="C2514" s="225" t="s">
        <v>617</v>
      </c>
      <c r="D2514" s="226">
        <v>0</v>
      </c>
      <c r="E2514" s="226">
        <v>20208</v>
      </c>
      <c r="F2514" s="226">
        <v>97194</v>
      </c>
      <c r="G2514" s="226">
        <v>0</v>
      </c>
      <c r="H2514" s="226">
        <v>0</v>
      </c>
      <c r="I2514" s="226">
        <v>117402</v>
      </c>
      <c r="J2514" s="227">
        <v>454</v>
      </c>
      <c r="K2514" s="226">
        <v>258.59471365638768</v>
      </c>
    </row>
    <row r="2515" spans="1:11" x14ac:dyDescent="0.3">
      <c r="A2515" s="225">
        <v>300586</v>
      </c>
      <c r="B2515" s="225" t="s">
        <v>616</v>
      </c>
      <c r="C2515" s="225" t="s">
        <v>619</v>
      </c>
      <c r="D2515" s="226">
        <v>0</v>
      </c>
      <c r="E2515" s="226">
        <v>100356</v>
      </c>
      <c r="F2515" s="226">
        <v>219516</v>
      </c>
      <c r="G2515" s="226">
        <v>0</v>
      </c>
      <c r="H2515" s="226">
        <v>0</v>
      </c>
      <c r="I2515" s="226">
        <v>319872</v>
      </c>
      <c r="J2515" s="227">
        <v>1024</v>
      </c>
      <c r="K2515" s="226">
        <v>312.375</v>
      </c>
    </row>
    <row r="2516" spans="1:11" x14ac:dyDescent="0.3">
      <c r="A2516" s="225">
        <v>300588</v>
      </c>
      <c r="B2516" s="225" t="s">
        <v>616</v>
      </c>
      <c r="C2516" s="225" t="s">
        <v>621</v>
      </c>
      <c r="D2516" s="226">
        <v>0</v>
      </c>
      <c r="E2516" s="226">
        <v>0</v>
      </c>
      <c r="F2516" s="226">
        <v>160548</v>
      </c>
      <c r="G2516" s="226">
        <v>0</v>
      </c>
      <c r="H2516" s="226">
        <v>0</v>
      </c>
      <c r="I2516" s="226">
        <v>160548</v>
      </c>
      <c r="J2516" s="227">
        <v>823</v>
      </c>
      <c r="K2516" s="226">
        <v>195.07654921020657</v>
      </c>
    </row>
    <row r="2517" spans="1:11" x14ac:dyDescent="0.3">
      <c r="A2517" s="225">
        <v>300589</v>
      </c>
      <c r="B2517" s="225" t="s">
        <v>616</v>
      </c>
      <c r="C2517" s="225" t="s">
        <v>623</v>
      </c>
      <c r="D2517" s="226">
        <v>0</v>
      </c>
      <c r="E2517" s="226">
        <v>13320</v>
      </c>
      <c r="F2517" s="226">
        <v>117834</v>
      </c>
      <c r="G2517" s="226">
        <v>0</v>
      </c>
      <c r="H2517" s="226">
        <v>0</v>
      </c>
      <c r="I2517" s="226">
        <v>131154</v>
      </c>
      <c r="J2517" s="227">
        <v>577</v>
      </c>
      <c r="K2517" s="226">
        <v>227.30329289428076</v>
      </c>
    </row>
    <row r="2518" spans="1:11" x14ac:dyDescent="0.3">
      <c r="A2518" s="225">
        <v>300590</v>
      </c>
      <c r="B2518" s="225" t="s">
        <v>616</v>
      </c>
      <c r="C2518" s="225" t="s">
        <v>625</v>
      </c>
      <c r="D2518" s="226">
        <v>0</v>
      </c>
      <c r="E2518" s="226">
        <v>302940</v>
      </c>
      <c r="F2518" s="226">
        <v>328332</v>
      </c>
      <c r="G2518" s="226">
        <v>0</v>
      </c>
      <c r="H2518" s="226">
        <v>0</v>
      </c>
      <c r="I2518" s="226">
        <v>631272</v>
      </c>
      <c r="J2518" s="227">
        <v>856</v>
      </c>
      <c r="K2518" s="226">
        <v>737.46728971962614</v>
      </c>
    </row>
    <row r="2519" spans="1:11" x14ac:dyDescent="0.3">
      <c r="A2519" s="225">
        <v>300591</v>
      </c>
      <c r="B2519" s="225" t="s">
        <v>616</v>
      </c>
      <c r="C2519" s="225" t="s">
        <v>627</v>
      </c>
      <c r="D2519" s="226">
        <v>0</v>
      </c>
      <c r="E2519" s="226">
        <v>12897</v>
      </c>
      <c r="F2519" s="226">
        <v>115728</v>
      </c>
      <c r="G2519" s="226">
        <v>0</v>
      </c>
      <c r="H2519" s="226">
        <v>0</v>
      </c>
      <c r="I2519" s="226">
        <v>128625</v>
      </c>
      <c r="J2519" s="227">
        <v>537</v>
      </c>
      <c r="K2519" s="226">
        <v>239.52513966480447</v>
      </c>
    </row>
    <row r="2520" spans="1:11" x14ac:dyDescent="0.3">
      <c r="A2520" s="225">
        <v>300594</v>
      </c>
      <c r="B2520" s="225" t="s">
        <v>616</v>
      </c>
      <c r="C2520" s="225" t="s">
        <v>629</v>
      </c>
      <c r="D2520" s="226">
        <v>0</v>
      </c>
      <c r="E2520" s="226">
        <v>0</v>
      </c>
      <c r="F2520" s="226">
        <v>720342</v>
      </c>
      <c r="G2520" s="226">
        <v>0</v>
      </c>
      <c r="H2520" s="226">
        <v>0</v>
      </c>
      <c r="I2520" s="226">
        <v>720342</v>
      </c>
      <c r="J2520" s="227">
        <v>5447</v>
      </c>
      <c r="K2520" s="226">
        <v>132.24563980172573</v>
      </c>
    </row>
    <row r="2521" spans="1:11" x14ac:dyDescent="0.3">
      <c r="A2521" s="225">
        <v>300597</v>
      </c>
      <c r="B2521" s="225" t="s">
        <v>616</v>
      </c>
      <c r="C2521" s="225" t="s">
        <v>631</v>
      </c>
      <c r="D2521" s="226">
        <v>0</v>
      </c>
      <c r="E2521" s="226">
        <v>3266772</v>
      </c>
      <c r="F2521" s="226">
        <v>3458256</v>
      </c>
      <c r="G2521" s="226">
        <v>0</v>
      </c>
      <c r="H2521" s="226">
        <v>0</v>
      </c>
      <c r="I2521" s="226">
        <v>6725028</v>
      </c>
      <c r="J2521" s="227">
        <v>17756</v>
      </c>
      <c r="K2521" s="226">
        <v>378.74678981752646</v>
      </c>
    </row>
    <row r="2522" spans="1:11" x14ac:dyDescent="0.3">
      <c r="A2522" s="225">
        <v>300598</v>
      </c>
      <c r="B2522" s="225" t="s">
        <v>616</v>
      </c>
      <c r="C2522" s="225" t="s">
        <v>633</v>
      </c>
      <c r="D2522" s="226">
        <v>0</v>
      </c>
      <c r="E2522" s="226">
        <v>535428</v>
      </c>
      <c r="F2522" s="226">
        <v>412686</v>
      </c>
      <c r="G2522" s="226">
        <v>0</v>
      </c>
      <c r="H2522" s="226">
        <v>0</v>
      </c>
      <c r="I2522" s="226">
        <v>948114</v>
      </c>
      <c r="J2522" s="227">
        <v>569</v>
      </c>
      <c r="K2522" s="226">
        <v>1666.281195079086</v>
      </c>
    </row>
    <row r="2523" spans="1:11" x14ac:dyDescent="0.3">
      <c r="A2523" s="225">
        <v>300606</v>
      </c>
      <c r="B2523" s="225" t="s">
        <v>616</v>
      </c>
      <c r="C2523" s="225" t="s">
        <v>635</v>
      </c>
      <c r="D2523" s="226">
        <v>0</v>
      </c>
      <c r="E2523" s="226">
        <v>0</v>
      </c>
      <c r="F2523" s="226">
        <v>819552</v>
      </c>
      <c r="G2523" s="226">
        <v>0</v>
      </c>
      <c r="H2523" s="226">
        <v>0</v>
      </c>
      <c r="I2523" s="226">
        <v>819552</v>
      </c>
      <c r="J2523" s="227">
        <v>3885</v>
      </c>
      <c r="K2523" s="226">
        <v>210.95289575289576</v>
      </c>
    </row>
    <row r="2524" spans="1:11" x14ac:dyDescent="0.3">
      <c r="A2524" s="225">
        <v>300607</v>
      </c>
      <c r="B2524" s="225" t="s">
        <v>616</v>
      </c>
      <c r="C2524" s="225" t="s">
        <v>636</v>
      </c>
      <c r="D2524" s="226">
        <v>0</v>
      </c>
      <c r="E2524" s="226">
        <v>0</v>
      </c>
      <c r="F2524" s="226">
        <v>73272</v>
      </c>
      <c r="G2524" s="226">
        <v>0</v>
      </c>
      <c r="H2524" s="226">
        <v>0</v>
      </c>
      <c r="I2524" s="226">
        <v>73272</v>
      </c>
      <c r="J2524" s="227">
        <v>1911</v>
      </c>
      <c r="K2524" s="226">
        <v>38.342229199372056</v>
      </c>
    </row>
    <row r="2525" spans="1:11" x14ac:dyDescent="0.3">
      <c r="A2525" s="225">
        <v>300609</v>
      </c>
      <c r="B2525" s="225" t="s">
        <v>616</v>
      </c>
      <c r="C2525" s="225" t="s">
        <v>638</v>
      </c>
      <c r="D2525" s="226">
        <v>0</v>
      </c>
      <c r="E2525" s="226">
        <v>0</v>
      </c>
      <c r="F2525" s="226">
        <v>259344</v>
      </c>
      <c r="G2525" s="226">
        <v>0</v>
      </c>
      <c r="H2525" s="226">
        <v>0</v>
      </c>
      <c r="I2525" s="226">
        <v>259344</v>
      </c>
      <c r="J2525" s="227">
        <v>1820</v>
      </c>
      <c r="K2525" s="226">
        <v>142.49670329670329</v>
      </c>
    </row>
    <row r="2526" spans="1:11" x14ac:dyDescent="0.3">
      <c r="A2526" s="225">
        <v>300612</v>
      </c>
      <c r="B2526" s="225" t="s">
        <v>616</v>
      </c>
      <c r="C2526" s="225" t="s">
        <v>640</v>
      </c>
      <c r="D2526" s="226">
        <v>0</v>
      </c>
      <c r="E2526" s="226">
        <v>0</v>
      </c>
      <c r="F2526" s="226">
        <v>94998</v>
      </c>
      <c r="G2526" s="226">
        <v>0</v>
      </c>
      <c r="H2526" s="226">
        <v>0</v>
      </c>
      <c r="I2526" s="226">
        <v>94998</v>
      </c>
      <c r="J2526" s="227">
        <v>373</v>
      </c>
      <c r="K2526" s="226">
        <v>254.68632707774799</v>
      </c>
    </row>
    <row r="2527" spans="1:11" x14ac:dyDescent="0.3">
      <c r="A2527" s="225">
        <v>300613</v>
      </c>
      <c r="B2527" s="225" t="s">
        <v>616</v>
      </c>
      <c r="C2527" s="225" t="s">
        <v>641</v>
      </c>
      <c r="D2527" s="226">
        <v>0</v>
      </c>
      <c r="E2527" s="226">
        <v>0</v>
      </c>
      <c r="F2527" s="226">
        <v>130542</v>
      </c>
      <c r="G2527" s="226">
        <v>0</v>
      </c>
      <c r="H2527" s="226">
        <v>0</v>
      </c>
      <c r="I2527" s="226">
        <v>130542</v>
      </c>
      <c r="J2527" s="227">
        <v>1757</v>
      </c>
      <c r="K2527" s="226">
        <v>74.29823562891292</v>
      </c>
    </row>
    <row r="2528" spans="1:11" x14ac:dyDescent="0.3">
      <c r="A2528" s="225">
        <v>300614</v>
      </c>
      <c r="B2528" s="225" t="s">
        <v>616</v>
      </c>
      <c r="C2528" s="225" t="s">
        <v>643</v>
      </c>
      <c r="D2528" s="226">
        <v>0</v>
      </c>
      <c r="E2528" s="226">
        <v>0</v>
      </c>
      <c r="F2528" s="226">
        <v>124038</v>
      </c>
      <c r="G2528" s="226">
        <v>0</v>
      </c>
      <c r="H2528" s="226">
        <v>0</v>
      </c>
      <c r="I2528" s="226">
        <v>124038</v>
      </c>
      <c r="J2528" s="227">
        <v>700</v>
      </c>
      <c r="K2528" s="226">
        <v>177.19714285714286</v>
      </c>
    </row>
    <row r="2529" spans="1:11" x14ac:dyDescent="0.3">
      <c r="A2529" s="225">
        <v>300619</v>
      </c>
      <c r="B2529" s="225" t="s">
        <v>616</v>
      </c>
      <c r="C2529" s="225" t="s">
        <v>645</v>
      </c>
      <c r="D2529" s="226">
        <v>0</v>
      </c>
      <c r="E2529" s="226">
        <v>0</v>
      </c>
      <c r="F2529" s="226">
        <v>161862</v>
      </c>
      <c r="G2529" s="226">
        <v>0</v>
      </c>
      <c r="H2529" s="226">
        <v>0</v>
      </c>
      <c r="I2529" s="226">
        <v>161862</v>
      </c>
      <c r="J2529" s="227">
        <v>1032</v>
      </c>
      <c r="K2529" s="226">
        <v>156.84302325581396</v>
      </c>
    </row>
    <row r="2530" spans="1:11" x14ac:dyDescent="0.3">
      <c r="A2530" s="225">
        <v>300625</v>
      </c>
      <c r="B2530" s="225" t="s">
        <v>616</v>
      </c>
      <c r="C2530" s="225" t="s">
        <v>647</v>
      </c>
      <c r="D2530" s="226">
        <v>0</v>
      </c>
      <c r="E2530" s="226">
        <v>0</v>
      </c>
      <c r="F2530" s="226">
        <v>216456</v>
      </c>
      <c r="G2530" s="226">
        <v>0</v>
      </c>
      <c r="H2530" s="226">
        <v>0</v>
      </c>
      <c r="I2530" s="226">
        <v>216456</v>
      </c>
      <c r="J2530" s="227">
        <v>1414</v>
      </c>
      <c r="K2530" s="226">
        <v>153.08062234794909</v>
      </c>
    </row>
    <row r="2531" spans="1:11" x14ac:dyDescent="0.3">
      <c r="A2531" s="225">
        <v>300633</v>
      </c>
      <c r="B2531" s="225" t="s">
        <v>616</v>
      </c>
      <c r="C2531" s="225" t="s">
        <v>649</v>
      </c>
      <c r="D2531" s="226">
        <v>0</v>
      </c>
      <c r="E2531" s="226">
        <v>16212</v>
      </c>
      <c r="F2531" s="226">
        <v>100506</v>
      </c>
      <c r="G2531" s="226">
        <v>0</v>
      </c>
      <c r="H2531" s="226">
        <v>0</v>
      </c>
      <c r="I2531" s="226">
        <v>116718</v>
      </c>
      <c r="J2531" s="227">
        <v>502</v>
      </c>
      <c r="K2531" s="226">
        <v>232.50597609561754</v>
      </c>
    </row>
    <row r="2532" spans="1:11" x14ac:dyDescent="0.3">
      <c r="A2532" s="225">
        <v>300634</v>
      </c>
      <c r="B2532" s="225" t="s">
        <v>616</v>
      </c>
      <c r="C2532" s="225" t="s">
        <v>651</v>
      </c>
      <c r="D2532" s="226">
        <v>0</v>
      </c>
      <c r="E2532" s="226">
        <v>0</v>
      </c>
      <c r="F2532" s="226">
        <v>373494</v>
      </c>
      <c r="G2532" s="226">
        <v>0</v>
      </c>
      <c r="H2532" s="226">
        <v>0</v>
      </c>
      <c r="I2532" s="226">
        <v>373494</v>
      </c>
      <c r="J2532" s="227">
        <v>2798</v>
      </c>
      <c r="K2532" s="226">
        <v>133.48606147248034</v>
      </c>
    </row>
    <row r="2533" spans="1:11" x14ac:dyDescent="0.3">
      <c r="A2533" s="225">
        <v>300639</v>
      </c>
      <c r="B2533" s="225" t="s">
        <v>616</v>
      </c>
      <c r="C2533" s="225" t="s">
        <v>653</v>
      </c>
      <c r="D2533" s="226">
        <v>0</v>
      </c>
      <c r="E2533" s="226">
        <v>0</v>
      </c>
      <c r="F2533" s="226">
        <v>145824</v>
      </c>
      <c r="G2533" s="226">
        <v>0</v>
      </c>
      <c r="H2533" s="226">
        <v>0</v>
      </c>
      <c r="I2533" s="226">
        <v>145824</v>
      </c>
      <c r="J2533" s="227">
        <v>994</v>
      </c>
      <c r="K2533" s="226">
        <v>146.70422535211267</v>
      </c>
    </row>
    <row r="2534" spans="1:11" x14ac:dyDescent="0.3">
      <c r="A2534" s="225">
        <v>300644</v>
      </c>
      <c r="B2534" s="225" t="s">
        <v>616</v>
      </c>
      <c r="C2534" s="225" t="s">
        <v>655</v>
      </c>
      <c r="D2534" s="226">
        <v>0</v>
      </c>
      <c r="E2534" s="226">
        <v>432972</v>
      </c>
      <c r="F2534" s="226">
        <v>283710</v>
      </c>
      <c r="G2534" s="226">
        <v>0</v>
      </c>
      <c r="H2534" s="226">
        <v>0</v>
      </c>
      <c r="I2534" s="226">
        <v>716682</v>
      </c>
      <c r="J2534" s="227">
        <v>615</v>
      </c>
      <c r="K2534" s="226">
        <v>1165.3365853658536</v>
      </c>
    </row>
    <row r="2535" spans="1:11" x14ac:dyDescent="0.3">
      <c r="A2535" s="225">
        <v>300645</v>
      </c>
      <c r="B2535" s="225" t="s">
        <v>616</v>
      </c>
      <c r="C2535" s="225" t="s">
        <v>656</v>
      </c>
      <c r="D2535" s="226">
        <v>0</v>
      </c>
      <c r="E2535" s="226">
        <v>0</v>
      </c>
      <c r="F2535" s="226">
        <v>153954</v>
      </c>
      <c r="G2535" s="226">
        <v>0</v>
      </c>
      <c r="H2535" s="226">
        <v>0</v>
      </c>
      <c r="I2535" s="226">
        <v>153954</v>
      </c>
      <c r="J2535" s="227">
        <v>937</v>
      </c>
      <c r="K2535" s="226">
        <v>164.30522945570971</v>
      </c>
    </row>
    <row r="2536" spans="1:11" x14ac:dyDescent="0.3">
      <c r="A2536" s="225">
        <v>300650</v>
      </c>
      <c r="B2536" s="225" t="s">
        <v>616</v>
      </c>
      <c r="C2536" s="225" t="s">
        <v>658</v>
      </c>
      <c r="D2536" s="226">
        <v>0</v>
      </c>
      <c r="E2536" s="226">
        <v>0</v>
      </c>
      <c r="F2536" s="226">
        <v>220728</v>
      </c>
      <c r="G2536" s="226">
        <v>103536</v>
      </c>
      <c r="H2536" s="226">
        <v>0</v>
      </c>
      <c r="I2536" s="226">
        <v>324264</v>
      </c>
      <c r="J2536" s="227">
        <v>1269</v>
      </c>
      <c r="K2536" s="226">
        <v>255.5271867612293</v>
      </c>
    </row>
    <row r="2537" spans="1:11" x14ac:dyDescent="0.3">
      <c r="A2537" s="225">
        <v>300651</v>
      </c>
      <c r="B2537" s="225" t="s">
        <v>616</v>
      </c>
      <c r="C2537" s="225" t="s">
        <v>297</v>
      </c>
      <c r="D2537" s="226">
        <v>0</v>
      </c>
      <c r="E2537" s="226">
        <v>24318</v>
      </c>
      <c r="F2537" s="226">
        <v>72192</v>
      </c>
      <c r="G2537" s="226">
        <v>0</v>
      </c>
      <c r="H2537" s="226">
        <v>0</v>
      </c>
      <c r="I2537" s="226">
        <v>96510</v>
      </c>
      <c r="J2537" s="227">
        <v>272</v>
      </c>
      <c r="K2537" s="226">
        <v>354.81617647058823</v>
      </c>
    </row>
    <row r="2538" spans="1:11" x14ac:dyDescent="0.3">
      <c r="A2538" s="225">
        <v>300654</v>
      </c>
      <c r="B2538" s="225" t="s">
        <v>616</v>
      </c>
      <c r="C2538" s="225" t="s">
        <v>661</v>
      </c>
      <c r="D2538" s="226">
        <v>0</v>
      </c>
      <c r="E2538" s="226">
        <v>9228</v>
      </c>
      <c r="F2538" s="226">
        <v>119112</v>
      </c>
      <c r="G2538" s="226">
        <v>0</v>
      </c>
      <c r="H2538" s="226">
        <v>0</v>
      </c>
      <c r="I2538" s="226">
        <v>128340</v>
      </c>
      <c r="J2538" s="227">
        <v>571</v>
      </c>
      <c r="K2538" s="226">
        <v>224.76357267950962</v>
      </c>
    </row>
    <row r="2539" spans="1:11" x14ac:dyDescent="0.3">
      <c r="A2539" s="225">
        <v>300656</v>
      </c>
      <c r="B2539" s="225" t="s">
        <v>616</v>
      </c>
      <c r="C2539" s="225" t="s">
        <v>663</v>
      </c>
      <c r="D2539" s="226">
        <v>0</v>
      </c>
      <c r="E2539" s="226">
        <v>0</v>
      </c>
      <c r="F2539" s="226">
        <v>151416</v>
      </c>
      <c r="G2539" s="226">
        <v>0</v>
      </c>
      <c r="H2539" s="226">
        <v>0</v>
      </c>
      <c r="I2539" s="226">
        <v>151416</v>
      </c>
      <c r="J2539" s="227">
        <v>940</v>
      </c>
      <c r="K2539" s="226">
        <v>161.08085106382978</v>
      </c>
    </row>
    <row r="2540" spans="1:11" x14ac:dyDescent="0.3">
      <c r="A2540" s="225">
        <v>300658</v>
      </c>
      <c r="B2540" s="225" t="s">
        <v>616</v>
      </c>
      <c r="C2540" s="225" t="s">
        <v>665</v>
      </c>
      <c r="D2540" s="226">
        <v>0</v>
      </c>
      <c r="E2540" s="226">
        <v>0</v>
      </c>
      <c r="F2540" s="226">
        <v>183246</v>
      </c>
      <c r="G2540" s="226">
        <v>0</v>
      </c>
      <c r="H2540" s="226">
        <v>0</v>
      </c>
      <c r="I2540" s="226">
        <v>183246</v>
      </c>
      <c r="J2540" s="227">
        <v>1560</v>
      </c>
      <c r="K2540" s="226">
        <v>117.46538461538462</v>
      </c>
    </row>
    <row r="2541" spans="1:11" x14ac:dyDescent="0.3">
      <c r="A2541" s="225">
        <v>300659</v>
      </c>
      <c r="B2541" s="225" t="s">
        <v>616</v>
      </c>
      <c r="C2541" s="225" t="s">
        <v>666</v>
      </c>
      <c r="D2541" s="226">
        <v>0</v>
      </c>
      <c r="E2541" s="226">
        <v>0</v>
      </c>
      <c r="F2541" s="226">
        <v>792480</v>
      </c>
      <c r="G2541" s="226">
        <v>0</v>
      </c>
      <c r="H2541" s="226">
        <v>0</v>
      </c>
      <c r="I2541" s="226">
        <v>792480</v>
      </c>
      <c r="J2541" s="227">
        <v>6043</v>
      </c>
      <c r="K2541" s="226">
        <v>131.14016217110708</v>
      </c>
    </row>
    <row r="2542" spans="1:11" x14ac:dyDescent="0.3">
      <c r="A2542" s="225">
        <v>300662</v>
      </c>
      <c r="B2542" s="225" t="s">
        <v>616</v>
      </c>
      <c r="C2542" s="225" t="s">
        <v>667</v>
      </c>
      <c r="D2542" s="226">
        <v>0</v>
      </c>
      <c r="E2542" s="226">
        <v>11790</v>
      </c>
      <c r="F2542" s="226">
        <v>97680</v>
      </c>
      <c r="G2542" s="226">
        <v>0</v>
      </c>
      <c r="H2542" s="226">
        <v>0</v>
      </c>
      <c r="I2542" s="226">
        <v>109470</v>
      </c>
      <c r="J2542" s="227">
        <v>567</v>
      </c>
      <c r="K2542" s="226">
        <v>193.06878306878306</v>
      </c>
    </row>
    <row r="2543" spans="1:11" x14ac:dyDescent="0.3">
      <c r="A2543" s="225">
        <v>300663</v>
      </c>
      <c r="B2543" s="225" t="s">
        <v>616</v>
      </c>
      <c r="C2543" s="225" t="s">
        <v>669</v>
      </c>
      <c r="D2543" s="226">
        <v>0</v>
      </c>
      <c r="E2543" s="226">
        <v>22776</v>
      </c>
      <c r="F2543" s="226">
        <v>69078</v>
      </c>
      <c r="G2543" s="226">
        <v>0</v>
      </c>
      <c r="H2543" s="226">
        <v>0</v>
      </c>
      <c r="I2543" s="226">
        <v>91854</v>
      </c>
      <c r="J2543" s="227">
        <v>227</v>
      </c>
      <c r="K2543" s="226">
        <v>404.6431718061674</v>
      </c>
    </row>
    <row r="2544" spans="1:11" x14ac:dyDescent="0.3">
      <c r="A2544" s="225">
        <v>300664</v>
      </c>
      <c r="B2544" s="225" t="s">
        <v>616</v>
      </c>
      <c r="C2544" s="225" t="s">
        <v>671</v>
      </c>
      <c r="D2544" s="226">
        <v>0</v>
      </c>
      <c r="E2544" s="226">
        <v>0</v>
      </c>
      <c r="F2544" s="226">
        <v>126396</v>
      </c>
      <c r="G2544" s="226">
        <v>0</v>
      </c>
      <c r="H2544" s="226">
        <v>0</v>
      </c>
      <c r="I2544" s="226">
        <v>126396</v>
      </c>
      <c r="J2544" s="227">
        <v>832</v>
      </c>
      <c r="K2544" s="226">
        <v>151.91826923076923</v>
      </c>
    </row>
    <row r="2545" spans="1:11" x14ac:dyDescent="0.3">
      <c r="A2545" s="225">
        <v>310542</v>
      </c>
      <c r="B2545" s="225" t="s">
        <v>672</v>
      </c>
      <c r="C2545" s="225" t="s">
        <v>674</v>
      </c>
      <c r="D2545" s="226">
        <v>0</v>
      </c>
      <c r="E2545" s="226">
        <v>888096</v>
      </c>
      <c r="F2545" s="226">
        <v>354702</v>
      </c>
      <c r="G2545" s="226">
        <v>0</v>
      </c>
      <c r="H2545" s="226">
        <v>0</v>
      </c>
      <c r="I2545" s="226">
        <v>1242798</v>
      </c>
      <c r="J2545" s="227">
        <v>170</v>
      </c>
      <c r="K2545" s="226">
        <v>7310.5764705882357</v>
      </c>
    </row>
    <row r="2546" spans="1:11" x14ac:dyDescent="0.3">
      <c r="A2546" s="225">
        <v>310669</v>
      </c>
      <c r="B2546" s="225" t="s">
        <v>672</v>
      </c>
      <c r="C2546" s="225" t="s">
        <v>676</v>
      </c>
      <c r="D2546" s="226">
        <v>0</v>
      </c>
      <c r="E2546" s="226">
        <v>207393</v>
      </c>
      <c r="F2546" s="226">
        <v>658188</v>
      </c>
      <c r="G2546" s="226">
        <v>0</v>
      </c>
      <c r="H2546" s="226">
        <v>0</v>
      </c>
      <c r="I2546" s="226">
        <v>865581</v>
      </c>
      <c r="J2546" s="227">
        <v>3054</v>
      </c>
      <c r="K2546" s="226">
        <v>283.4253438113949</v>
      </c>
    </row>
    <row r="2547" spans="1:11" x14ac:dyDescent="0.3">
      <c r="A2547" s="225">
        <v>310672</v>
      </c>
      <c r="B2547" s="225" t="s">
        <v>672</v>
      </c>
      <c r="C2547" s="225" t="s">
        <v>677</v>
      </c>
      <c r="D2547" s="226">
        <v>0</v>
      </c>
      <c r="E2547" s="226">
        <v>0</v>
      </c>
      <c r="F2547" s="226">
        <v>294474</v>
      </c>
      <c r="G2547" s="226">
        <v>0</v>
      </c>
      <c r="H2547" s="226">
        <v>0</v>
      </c>
      <c r="I2547" s="226">
        <v>294474</v>
      </c>
      <c r="J2547" s="227">
        <v>2842</v>
      </c>
      <c r="K2547" s="226">
        <v>103.61505981703026</v>
      </c>
    </row>
    <row r="2548" spans="1:11" x14ac:dyDescent="0.3">
      <c r="A2548" s="225">
        <v>310675</v>
      </c>
      <c r="B2548" s="225" t="s">
        <v>672</v>
      </c>
      <c r="C2548" s="225" t="s">
        <v>679</v>
      </c>
      <c r="D2548" s="226">
        <v>0</v>
      </c>
      <c r="E2548" s="226">
        <v>0</v>
      </c>
      <c r="F2548" s="226">
        <v>594714</v>
      </c>
      <c r="G2548" s="226">
        <v>0</v>
      </c>
      <c r="H2548" s="226">
        <v>0</v>
      </c>
      <c r="I2548" s="226">
        <v>594714</v>
      </c>
      <c r="J2548" s="227">
        <v>3885</v>
      </c>
      <c r="K2548" s="226">
        <v>153.07953667953669</v>
      </c>
    </row>
    <row r="2549" spans="1:11" x14ac:dyDescent="0.3">
      <c r="A2549" s="225">
        <v>310676</v>
      </c>
      <c r="B2549" s="225" t="s">
        <v>672</v>
      </c>
      <c r="C2549" s="225" t="s">
        <v>681</v>
      </c>
      <c r="D2549" s="226">
        <v>0</v>
      </c>
      <c r="E2549" s="226">
        <v>0</v>
      </c>
      <c r="F2549" s="226">
        <v>779478</v>
      </c>
      <c r="G2549" s="226">
        <v>0</v>
      </c>
      <c r="H2549" s="226">
        <v>0</v>
      </c>
      <c r="I2549" s="226">
        <v>779478</v>
      </c>
      <c r="J2549" s="227">
        <v>5625</v>
      </c>
      <c r="K2549" s="226">
        <v>138.57386666666667</v>
      </c>
    </row>
    <row r="2550" spans="1:11" x14ac:dyDescent="0.3">
      <c r="A2550" s="225">
        <v>310677</v>
      </c>
      <c r="B2550" s="225" t="s">
        <v>672</v>
      </c>
      <c r="C2550" s="225" t="s">
        <v>211</v>
      </c>
      <c r="D2550" s="226">
        <v>0</v>
      </c>
      <c r="E2550" s="226">
        <v>0</v>
      </c>
      <c r="F2550" s="226">
        <v>131682</v>
      </c>
      <c r="G2550" s="226">
        <v>0</v>
      </c>
      <c r="H2550" s="226">
        <v>0</v>
      </c>
      <c r="I2550" s="226">
        <v>131682</v>
      </c>
      <c r="J2550" s="227">
        <v>1087</v>
      </c>
      <c r="K2550" s="226">
        <v>121.14259429622815</v>
      </c>
    </row>
    <row r="2551" spans="1:11" x14ac:dyDescent="0.3">
      <c r="A2551" s="225">
        <v>310678</v>
      </c>
      <c r="B2551" s="225" t="s">
        <v>672</v>
      </c>
      <c r="C2551" s="225" t="s">
        <v>683</v>
      </c>
      <c r="D2551" s="226">
        <v>0</v>
      </c>
      <c r="E2551" s="226">
        <v>0</v>
      </c>
      <c r="F2551" s="226">
        <v>169596</v>
      </c>
      <c r="G2551" s="226">
        <v>0</v>
      </c>
      <c r="H2551" s="226">
        <v>0</v>
      </c>
      <c r="I2551" s="226">
        <v>169596</v>
      </c>
      <c r="J2551" s="227">
        <v>1014</v>
      </c>
      <c r="K2551" s="226">
        <v>167.25443786982248</v>
      </c>
    </row>
    <row r="2552" spans="1:11" x14ac:dyDescent="0.3">
      <c r="A2552" s="225">
        <v>310679</v>
      </c>
      <c r="B2552" s="225" t="s">
        <v>672</v>
      </c>
      <c r="C2552" s="225" t="s">
        <v>685</v>
      </c>
      <c r="D2552" s="226">
        <v>0</v>
      </c>
      <c r="E2552" s="226">
        <v>0</v>
      </c>
      <c r="F2552" s="226">
        <v>258432</v>
      </c>
      <c r="G2552" s="226">
        <v>0</v>
      </c>
      <c r="H2552" s="226">
        <v>0</v>
      </c>
      <c r="I2552" s="226">
        <v>258432</v>
      </c>
      <c r="J2552" s="227">
        <v>1393</v>
      </c>
      <c r="K2552" s="226">
        <v>185.5218951902369</v>
      </c>
    </row>
    <row r="2553" spans="1:11" x14ac:dyDescent="0.3">
      <c r="A2553" s="225">
        <v>310683</v>
      </c>
      <c r="B2553" s="225" t="s">
        <v>672</v>
      </c>
      <c r="C2553" s="225" t="s">
        <v>687</v>
      </c>
      <c r="D2553" s="226">
        <v>0</v>
      </c>
      <c r="E2553" s="226">
        <v>11784</v>
      </c>
      <c r="F2553" s="226">
        <v>156480</v>
      </c>
      <c r="G2553" s="226">
        <v>0</v>
      </c>
      <c r="H2553" s="226">
        <v>0</v>
      </c>
      <c r="I2553" s="226">
        <v>168264</v>
      </c>
      <c r="J2553" s="227">
        <v>1128</v>
      </c>
      <c r="K2553" s="226">
        <v>149.17021276595744</v>
      </c>
    </row>
    <row r="2554" spans="1:11" x14ac:dyDescent="0.3">
      <c r="A2554" s="225">
        <v>310685</v>
      </c>
      <c r="B2554" s="225" t="s">
        <v>672</v>
      </c>
      <c r="C2554" s="225" t="s">
        <v>688</v>
      </c>
      <c r="D2554" s="226">
        <v>0</v>
      </c>
      <c r="E2554" s="226">
        <v>0</v>
      </c>
      <c r="F2554" s="226">
        <v>304092</v>
      </c>
      <c r="G2554" s="226">
        <v>0</v>
      </c>
      <c r="H2554" s="226">
        <v>0</v>
      </c>
      <c r="I2554" s="226">
        <v>304092</v>
      </c>
      <c r="J2554" s="227">
        <v>2181</v>
      </c>
      <c r="K2554" s="226">
        <v>139.42778541953231</v>
      </c>
    </row>
    <row r="2555" spans="1:11" x14ac:dyDescent="0.3">
      <c r="A2555" s="225">
        <v>310688</v>
      </c>
      <c r="B2555" s="225" t="s">
        <v>672</v>
      </c>
      <c r="C2555" s="225" t="s">
        <v>690</v>
      </c>
      <c r="D2555" s="226">
        <v>0</v>
      </c>
      <c r="E2555" s="226">
        <v>0</v>
      </c>
      <c r="F2555" s="226">
        <v>172626</v>
      </c>
      <c r="G2555" s="226">
        <v>0</v>
      </c>
      <c r="H2555" s="226">
        <v>0</v>
      </c>
      <c r="I2555" s="226">
        <v>172626</v>
      </c>
      <c r="J2555" s="227">
        <v>896</v>
      </c>
      <c r="K2555" s="226">
        <v>192.66294642857142</v>
      </c>
    </row>
    <row r="2556" spans="1:11" x14ac:dyDescent="0.3">
      <c r="A2556" s="225">
        <v>310691</v>
      </c>
      <c r="B2556" s="225" t="s">
        <v>672</v>
      </c>
      <c r="C2556" s="225" t="s">
        <v>692</v>
      </c>
      <c r="D2556" s="226">
        <v>0</v>
      </c>
      <c r="E2556" s="226">
        <v>337140</v>
      </c>
      <c r="F2556" s="226">
        <v>572124</v>
      </c>
      <c r="G2556" s="226">
        <v>0</v>
      </c>
      <c r="H2556" s="226">
        <v>0</v>
      </c>
      <c r="I2556" s="226">
        <v>909264</v>
      </c>
      <c r="J2556" s="227">
        <v>1608</v>
      </c>
      <c r="K2556" s="226">
        <v>565.46268656716416</v>
      </c>
    </row>
    <row r="2557" spans="1:11" x14ac:dyDescent="0.3">
      <c r="A2557" s="225">
        <v>310692</v>
      </c>
      <c r="B2557" s="225" t="s">
        <v>672</v>
      </c>
      <c r="C2557" s="225" t="s">
        <v>693</v>
      </c>
      <c r="D2557" s="226">
        <v>0</v>
      </c>
      <c r="E2557" s="226">
        <v>0</v>
      </c>
      <c r="F2557" s="226">
        <v>78624</v>
      </c>
      <c r="G2557" s="226">
        <v>0</v>
      </c>
      <c r="H2557" s="226">
        <v>0</v>
      </c>
      <c r="I2557" s="226">
        <v>78624</v>
      </c>
      <c r="J2557" s="227">
        <v>463</v>
      </c>
      <c r="K2557" s="226">
        <v>169.81425485961122</v>
      </c>
    </row>
    <row r="2558" spans="1:11" x14ac:dyDescent="0.3">
      <c r="A2558" s="225">
        <v>310694</v>
      </c>
      <c r="B2558" s="225" t="s">
        <v>672</v>
      </c>
      <c r="C2558" s="225" t="s">
        <v>695</v>
      </c>
      <c r="D2558" s="226">
        <v>0</v>
      </c>
      <c r="E2558" s="226">
        <v>15390</v>
      </c>
      <c r="F2558" s="226">
        <v>108486</v>
      </c>
      <c r="G2558" s="226">
        <v>0</v>
      </c>
      <c r="H2558" s="226">
        <v>0</v>
      </c>
      <c r="I2558" s="226">
        <v>123876</v>
      </c>
      <c r="J2558" s="227">
        <v>513</v>
      </c>
      <c r="K2558" s="226">
        <v>241.47368421052633</v>
      </c>
    </row>
    <row r="2559" spans="1:11" x14ac:dyDescent="0.3">
      <c r="A2559" s="225">
        <v>310703</v>
      </c>
      <c r="B2559" s="225" t="s">
        <v>672</v>
      </c>
      <c r="C2559" s="225" t="s">
        <v>697</v>
      </c>
      <c r="D2559" s="226">
        <v>0</v>
      </c>
      <c r="E2559" s="226">
        <v>81336</v>
      </c>
      <c r="F2559" s="226">
        <v>345132</v>
      </c>
      <c r="G2559" s="226">
        <v>0</v>
      </c>
      <c r="H2559" s="226">
        <v>0</v>
      </c>
      <c r="I2559" s="226">
        <v>426468</v>
      </c>
      <c r="J2559" s="227">
        <v>1147</v>
      </c>
      <c r="K2559" s="226">
        <v>371.81168265039236</v>
      </c>
    </row>
    <row r="2560" spans="1:11" x14ac:dyDescent="0.3">
      <c r="A2560" s="225">
        <v>310704</v>
      </c>
      <c r="B2560" s="225" t="s">
        <v>672</v>
      </c>
      <c r="C2560" s="225" t="s">
        <v>698</v>
      </c>
      <c r="D2560" s="226">
        <v>0</v>
      </c>
      <c r="E2560" s="226">
        <v>6885</v>
      </c>
      <c r="F2560" s="226">
        <v>641838</v>
      </c>
      <c r="G2560" s="226">
        <v>0</v>
      </c>
      <c r="H2560" s="226">
        <v>0</v>
      </c>
      <c r="I2560" s="226">
        <v>648723</v>
      </c>
      <c r="J2560" s="227">
        <v>3512</v>
      </c>
      <c r="K2560" s="226">
        <v>184.71611617312072</v>
      </c>
    </row>
    <row r="2561" spans="1:11" x14ac:dyDescent="0.3">
      <c r="A2561" s="225">
        <v>310708</v>
      </c>
      <c r="B2561" s="225" t="s">
        <v>672</v>
      </c>
      <c r="C2561" s="225" t="s">
        <v>700</v>
      </c>
      <c r="D2561" s="226">
        <v>0</v>
      </c>
      <c r="E2561" s="226">
        <v>110352</v>
      </c>
      <c r="F2561" s="226">
        <v>159498</v>
      </c>
      <c r="G2561" s="226">
        <v>0</v>
      </c>
      <c r="H2561" s="226">
        <v>0</v>
      </c>
      <c r="I2561" s="226">
        <v>269850</v>
      </c>
      <c r="J2561" s="227">
        <v>739</v>
      </c>
      <c r="K2561" s="226">
        <v>365.15561569688771</v>
      </c>
    </row>
    <row r="2562" spans="1:11" x14ac:dyDescent="0.3">
      <c r="A2562" s="225">
        <v>310711</v>
      </c>
      <c r="B2562" s="225" t="s">
        <v>672</v>
      </c>
      <c r="C2562" s="225" t="s">
        <v>702</v>
      </c>
      <c r="D2562" s="226">
        <v>0</v>
      </c>
      <c r="E2562" s="226">
        <v>79236</v>
      </c>
      <c r="F2562" s="226">
        <v>134964</v>
      </c>
      <c r="G2562" s="226">
        <v>0</v>
      </c>
      <c r="H2562" s="226">
        <v>0</v>
      </c>
      <c r="I2562" s="226">
        <v>214200</v>
      </c>
      <c r="J2562" s="227">
        <v>610</v>
      </c>
      <c r="K2562" s="226">
        <v>351.14754098360658</v>
      </c>
    </row>
    <row r="2563" spans="1:11" x14ac:dyDescent="0.3">
      <c r="A2563" s="225">
        <v>310713</v>
      </c>
      <c r="B2563" s="225" t="s">
        <v>672</v>
      </c>
      <c r="C2563" s="225" t="s">
        <v>703</v>
      </c>
      <c r="D2563" s="226">
        <v>0</v>
      </c>
      <c r="E2563" s="226">
        <v>0</v>
      </c>
      <c r="F2563" s="226">
        <v>800244</v>
      </c>
      <c r="G2563" s="226">
        <v>0</v>
      </c>
      <c r="H2563" s="226">
        <v>0</v>
      </c>
      <c r="I2563" s="226">
        <v>800244</v>
      </c>
      <c r="J2563" s="227">
        <v>5453</v>
      </c>
      <c r="K2563" s="226">
        <v>146.75298001100313</v>
      </c>
    </row>
    <row r="2564" spans="1:11" x14ac:dyDescent="0.3">
      <c r="A2564" s="225">
        <v>310714</v>
      </c>
      <c r="B2564" s="225" t="s">
        <v>672</v>
      </c>
      <c r="C2564" s="225" t="s">
        <v>705</v>
      </c>
      <c r="D2564" s="226">
        <v>0</v>
      </c>
      <c r="E2564" s="226">
        <v>310554</v>
      </c>
      <c r="F2564" s="226">
        <v>191232</v>
      </c>
      <c r="G2564" s="226">
        <v>0</v>
      </c>
      <c r="H2564" s="226">
        <v>0</v>
      </c>
      <c r="I2564" s="226">
        <v>501786</v>
      </c>
      <c r="J2564" s="227">
        <v>244</v>
      </c>
      <c r="K2564" s="226">
        <v>2056.5</v>
      </c>
    </row>
    <row r="2565" spans="1:11" x14ac:dyDescent="0.3">
      <c r="A2565" s="225">
        <v>310717</v>
      </c>
      <c r="B2565" s="225" t="s">
        <v>672</v>
      </c>
      <c r="C2565" s="225" t="s">
        <v>706</v>
      </c>
      <c r="D2565" s="226">
        <v>0</v>
      </c>
      <c r="E2565" s="226">
        <v>0</v>
      </c>
      <c r="F2565" s="226">
        <v>383310</v>
      </c>
      <c r="G2565" s="226">
        <v>0</v>
      </c>
      <c r="H2565" s="226">
        <v>0</v>
      </c>
      <c r="I2565" s="226">
        <v>383310</v>
      </c>
      <c r="J2565" s="227">
        <v>2858</v>
      </c>
      <c r="K2565" s="226">
        <v>134.11826452064381</v>
      </c>
    </row>
    <row r="2566" spans="1:11" x14ac:dyDescent="0.3">
      <c r="A2566" s="225">
        <v>310721</v>
      </c>
      <c r="B2566" s="225" t="s">
        <v>672</v>
      </c>
      <c r="C2566" s="225" t="s">
        <v>708</v>
      </c>
      <c r="D2566" s="226">
        <v>0</v>
      </c>
      <c r="E2566" s="226">
        <v>579324</v>
      </c>
      <c r="F2566" s="226">
        <v>559596</v>
      </c>
      <c r="G2566" s="226">
        <v>0</v>
      </c>
      <c r="H2566" s="226">
        <v>0</v>
      </c>
      <c r="I2566" s="226">
        <v>1138920</v>
      </c>
      <c r="J2566" s="227">
        <v>2016</v>
      </c>
      <c r="K2566" s="226">
        <v>564.94047619047615</v>
      </c>
    </row>
    <row r="2567" spans="1:11" x14ac:dyDescent="0.3">
      <c r="A2567" s="225">
        <v>310725</v>
      </c>
      <c r="B2567" s="225" t="s">
        <v>672</v>
      </c>
      <c r="C2567" s="225" t="s">
        <v>710</v>
      </c>
      <c r="D2567" s="226">
        <v>0</v>
      </c>
      <c r="E2567" s="226">
        <v>0</v>
      </c>
      <c r="F2567" s="226">
        <v>154068</v>
      </c>
      <c r="G2567" s="226">
        <v>0</v>
      </c>
      <c r="H2567" s="226">
        <v>0</v>
      </c>
      <c r="I2567" s="226">
        <v>154068</v>
      </c>
      <c r="J2567" s="227">
        <v>854</v>
      </c>
      <c r="K2567" s="226">
        <v>180.40749414519905</v>
      </c>
    </row>
    <row r="2568" spans="1:11" x14ac:dyDescent="0.3">
      <c r="A2568" s="225">
        <v>310726</v>
      </c>
      <c r="B2568" s="225" t="s">
        <v>672</v>
      </c>
      <c r="C2568" s="225" t="s">
        <v>711</v>
      </c>
      <c r="D2568" s="226">
        <v>0</v>
      </c>
      <c r="E2568" s="226">
        <v>0</v>
      </c>
      <c r="F2568" s="226">
        <v>424416</v>
      </c>
      <c r="G2568" s="226">
        <v>0</v>
      </c>
      <c r="H2568" s="226">
        <v>0</v>
      </c>
      <c r="I2568" s="226">
        <v>424416</v>
      </c>
      <c r="J2568" s="227">
        <v>4071</v>
      </c>
      <c r="K2568" s="226">
        <v>104.25350036845984</v>
      </c>
    </row>
    <row r="2569" spans="1:11" x14ac:dyDescent="0.3">
      <c r="A2569" s="225">
        <v>310728</v>
      </c>
      <c r="B2569" s="225" t="s">
        <v>672</v>
      </c>
      <c r="C2569" s="225" t="s">
        <v>713</v>
      </c>
      <c r="D2569" s="226">
        <v>0</v>
      </c>
      <c r="E2569" s="226">
        <v>0</v>
      </c>
      <c r="F2569" s="226">
        <v>221976</v>
      </c>
      <c r="G2569" s="226">
        <v>0</v>
      </c>
      <c r="H2569" s="226">
        <v>0</v>
      </c>
      <c r="I2569" s="226">
        <v>221976</v>
      </c>
      <c r="J2569" s="227">
        <v>1091</v>
      </c>
      <c r="K2569" s="226">
        <v>203.46104491292391</v>
      </c>
    </row>
    <row r="2570" spans="1:11" x14ac:dyDescent="0.3">
      <c r="A2570" s="225">
        <v>310732</v>
      </c>
      <c r="B2570" s="225" t="s">
        <v>672</v>
      </c>
      <c r="C2570" s="225" t="s">
        <v>714</v>
      </c>
      <c r="D2570" s="226">
        <v>0</v>
      </c>
      <c r="E2570" s="226">
        <v>953760</v>
      </c>
      <c r="F2570" s="226">
        <v>1013088</v>
      </c>
      <c r="G2570" s="226">
        <v>0</v>
      </c>
      <c r="H2570" s="226">
        <v>0</v>
      </c>
      <c r="I2570" s="226">
        <v>1966848</v>
      </c>
      <c r="J2570" s="227">
        <v>3466</v>
      </c>
      <c r="K2570" s="226">
        <v>567.46912867859203</v>
      </c>
    </row>
    <row r="2571" spans="1:11" x14ac:dyDescent="0.3">
      <c r="A2571" s="225">
        <v>310734</v>
      </c>
      <c r="B2571" s="225" t="s">
        <v>672</v>
      </c>
      <c r="C2571" s="225" t="s">
        <v>716</v>
      </c>
      <c r="D2571" s="226">
        <v>0</v>
      </c>
      <c r="E2571" s="226">
        <v>102396</v>
      </c>
      <c r="F2571" s="226">
        <v>115458</v>
      </c>
      <c r="G2571" s="226">
        <v>0</v>
      </c>
      <c r="H2571" s="226">
        <v>0</v>
      </c>
      <c r="I2571" s="226">
        <v>217854</v>
      </c>
      <c r="J2571" s="227">
        <v>417</v>
      </c>
      <c r="K2571" s="226">
        <v>522.43165467625897</v>
      </c>
    </row>
    <row r="2572" spans="1:11" x14ac:dyDescent="0.3">
      <c r="A2572" s="225">
        <v>310735</v>
      </c>
      <c r="B2572" s="225" t="s">
        <v>672</v>
      </c>
      <c r="C2572" s="225" t="s">
        <v>718</v>
      </c>
      <c r="D2572" s="226">
        <v>0</v>
      </c>
      <c r="E2572" s="226">
        <v>0</v>
      </c>
      <c r="F2572" s="226">
        <v>126804</v>
      </c>
      <c r="G2572" s="226">
        <v>0</v>
      </c>
      <c r="H2572" s="226">
        <v>0</v>
      </c>
      <c r="I2572" s="226">
        <v>126804</v>
      </c>
      <c r="J2572" s="227">
        <v>790</v>
      </c>
      <c r="K2572" s="226">
        <v>160.5113924050633</v>
      </c>
    </row>
    <row r="2573" spans="1:11" x14ac:dyDescent="0.3">
      <c r="A2573" s="225">
        <v>310737</v>
      </c>
      <c r="B2573" s="225" t="s">
        <v>672</v>
      </c>
      <c r="C2573" s="225" t="s">
        <v>720</v>
      </c>
      <c r="D2573" s="226">
        <v>0</v>
      </c>
      <c r="E2573" s="226">
        <v>7818</v>
      </c>
      <c r="F2573" s="226">
        <v>112854</v>
      </c>
      <c r="G2573" s="226">
        <v>0</v>
      </c>
      <c r="H2573" s="226">
        <v>0</v>
      </c>
      <c r="I2573" s="226">
        <v>120672</v>
      </c>
      <c r="J2573" s="227">
        <v>480</v>
      </c>
      <c r="K2573" s="226">
        <v>251.4</v>
      </c>
    </row>
    <row r="2574" spans="1:11" x14ac:dyDescent="0.3">
      <c r="A2574" s="225">
        <v>310738</v>
      </c>
      <c r="B2574" s="225" t="s">
        <v>672</v>
      </c>
      <c r="C2574" s="225" t="s">
        <v>721</v>
      </c>
      <c r="D2574" s="226">
        <v>0</v>
      </c>
      <c r="E2574" s="226">
        <v>0</v>
      </c>
      <c r="F2574" s="226">
        <v>369246</v>
      </c>
      <c r="G2574" s="226">
        <v>0</v>
      </c>
      <c r="H2574" s="226">
        <v>0</v>
      </c>
      <c r="I2574" s="226">
        <v>369246</v>
      </c>
      <c r="J2574" s="227">
        <v>6416</v>
      </c>
      <c r="K2574" s="226">
        <v>57.55081047381546</v>
      </c>
    </row>
    <row r="2575" spans="1:11" x14ac:dyDescent="0.3">
      <c r="A2575" s="225">
        <v>310777</v>
      </c>
      <c r="B2575" s="225" t="s">
        <v>672</v>
      </c>
      <c r="C2575" s="225" t="s">
        <v>2109</v>
      </c>
      <c r="D2575" s="226">
        <v>0</v>
      </c>
      <c r="E2575" s="226">
        <v>0</v>
      </c>
      <c r="F2575" s="226">
        <v>76878</v>
      </c>
      <c r="G2575" s="226">
        <v>0</v>
      </c>
      <c r="H2575" s="226">
        <v>0</v>
      </c>
      <c r="I2575" s="226">
        <v>76878</v>
      </c>
      <c r="J2575" s="227">
        <v>792</v>
      </c>
      <c r="K2575" s="226">
        <v>97.068181818181813</v>
      </c>
    </row>
    <row r="2576" spans="1:11" x14ac:dyDescent="0.3">
      <c r="A2576" s="225">
        <v>310785</v>
      </c>
      <c r="B2576" s="225" t="s">
        <v>672</v>
      </c>
      <c r="C2576" s="225" t="s">
        <v>2110</v>
      </c>
      <c r="D2576" s="226">
        <v>0</v>
      </c>
      <c r="E2576" s="226">
        <v>70512</v>
      </c>
      <c r="F2576" s="226">
        <v>191946</v>
      </c>
      <c r="G2576" s="226">
        <v>0</v>
      </c>
      <c r="H2576" s="226">
        <v>0</v>
      </c>
      <c r="I2576" s="226">
        <v>262458</v>
      </c>
      <c r="J2576" s="227">
        <v>804</v>
      </c>
      <c r="K2576" s="226">
        <v>326.44029850746267</v>
      </c>
    </row>
    <row r="2577" spans="1:11" x14ac:dyDescent="0.3">
      <c r="A2577" s="225">
        <v>320742</v>
      </c>
      <c r="B2577" s="225" t="s">
        <v>724</v>
      </c>
      <c r="C2577" s="225" t="s">
        <v>726</v>
      </c>
      <c r="D2577" s="226">
        <v>0</v>
      </c>
      <c r="E2577" s="226">
        <v>367320</v>
      </c>
      <c r="F2577" s="226">
        <v>404244</v>
      </c>
      <c r="G2577" s="226">
        <v>0</v>
      </c>
      <c r="H2577" s="226">
        <v>0</v>
      </c>
      <c r="I2577" s="226">
        <v>771564</v>
      </c>
      <c r="J2577" s="227">
        <v>450</v>
      </c>
      <c r="K2577" s="226">
        <v>1714.5866666666666</v>
      </c>
    </row>
    <row r="2578" spans="1:11" x14ac:dyDescent="0.3">
      <c r="A2578" s="225">
        <v>320744</v>
      </c>
      <c r="B2578" s="225" t="s">
        <v>724</v>
      </c>
      <c r="C2578" s="225" t="s">
        <v>727</v>
      </c>
      <c r="D2578" s="226">
        <v>0</v>
      </c>
      <c r="E2578" s="226">
        <v>10848</v>
      </c>
      <c r="F2578" s="226">
        <v>230034</v>
      </c>
      <c r="G2578" s="226">
        <v>0</v>
      </c>
      <c r="H2578" s="226">
        <v>0</v>
      </c>
      <c r="I2578" s="226">
        <v>240882</v>
      </c>
      <c r="J2578" s="227">
        <v>1192</v>
      </c>
      <c r="K2578" s="226">
        <v>202.08221476510067</v>
      </c>
    </row>
    <row r="2579" spans="1:11" x14ac:dyDescent="0.3">
      <c r="A2579" s="225">
        <v>320751</v>
      </c>
      <c r="B2579" s="225" t="s">
        <v>724</v>
      </c>
      <c r="C2579" s="225" t="s">
        <v>729</v>
      </c>
      <c r="D2579" s="226">
        <v>0</v>
      </c>
      <c r="E2579" s="226">
        <v>0</v>
      </c>
      <c r="F2579" s="226">
        <v>295602</v>
      </c>
      <c r="G2579" s="226">
        <v>0</v>
      </c>
      <c r="H2579" s="226">
        <v>0</v>
      </c>
      <c r="I2579" s="226">
        <v>295602</v>
      </c>
      <c r="J2579" s="227">
        <v>1733</v>
      </c>
      <c r="K2579" s="226">
        <v>170.57241777264858</v>
      </c>
    </row>
    <row r="2580" spans="1:11" x14ac:dyDescent="0.3">
      <c r="A2580" s="225">
        <v>320753</v>
      </c>
      <c r="B2580" s="225" t="s">
        <v>724</v>
      </c>
      <c r="C2580" s="225" t="s">
        <v>2111</v>
      </c>
      <c r="D2580" s="226">
        <v>0</v>
      </c>
      <c r="E2580" s="226">
        <v>3273084</v>
      </c>
      <c r="F2580" s="226">
        <v>3010128</v>
      </c>
      <c r="G2580" s="226">
        <v>0</v>
      </c>
      <c r="H2580" s="226">
        <v>0</v>
      </c>
      <c r="I2580" s="226">
        <v>6283212</v>
      </c>
      <c r="J2580" s="227">
        <v>9084</v>
      </c>
      <c r="K2580" s="226">
        <v>691.67899603698811</v>
      </c>
    </row>
    <row r="2581" spans="1:11" x14ac:dyDescent="0.3">
      <c r="A2581" s="225">
        <v>320756</v>
      </c>
      <c r="B2581" s="225" t="s">
        <v>724</v>
      </c>
      <c r="C2581" s="225" t="s">
        <v>733</v>
      </c>
      <c r="D2581" s="226">
        <v>0</v>
      </c>
      <c r="E2581" s="226">
        <v>0</v>
      </c>
      <c r="F2581" s="226">
        <v>130692</v>
      </c>
      <c r="G2581" s="226">
        <v>0</v>
      </c>
      <c r="H2581" s="226">
        <v>0</v>
      </c>
      <c r="I2581" s="226">
        <v>130692</v>
      </c>
      <c r="J2581" s="227">
        <v>756</v>
      </c>
      <c r="K2581" s="226">
        <v>172.87301587301587</v>
      </c>
    </row>
    <row r="2582" spans="1:11" x14ac:dyDescent="0.3">
      <c r="A2582" s="225">
        <v>320759</v>
      </c>
      <c r="B2582" s="225" t="s">
        <v>724</v>
      </c>
      <c r="C2582" s="225" t="s">
        <v>735</v>
      </c>
      <c r="D2582" s="226">
        <v>0</v>
      </c>
      <c r="E2582" s="226">
        <v>1758375</v>
      </c>
      <c r="F2582" s="226">
        <v>1122840</v>
      </c>
      <c r="G2582" s="226">
        <v>0</v>
      </c>
      <c r="H2582" s="226">
        <v>0</v>
      </c>
      <c r="I2582" s="226">
        <v>2881215</v>
      </c>
      <c r="J2582" s="227">
        <v>2897</v>
      </c>
      <c r="K2582" s="226">
        <v>994.55125992405942</v>
      </c>
    </row>
    <row r="2583" spans="1:11" x14ac:dyDescent="0.3">
      <c r="A2583" s="225">
        <v>320771</v>
      </c>
      <c r="B2583" s="225" t="s">
        <v>724</v>
      </c>
      <c r="C2583" s="225" t="s">
        <v>737</v>
      </c>
      <c r="D2583" s="226">
        <v>0</v>
      </c>
      <c r="E2583" s="226">
        <v>23586</v>
      </c>
      <c r="F2583" s="226">
        <v>97032</v>
      </c>
      <c r="G2583" s="226">
        <v>0</v>
      </c>
      <c r="H2583" s="226">
        <v>0</v>
      </c>
      <c r="I2583" s="226">
        <v>120618</v>
      </c>
      <c r="J2583" s="227">
        <v>384</v>
      </c>
      <c r="K2583" s="226">
        <v>314.109375</v>
      </c>
    </row>
    <row r="2584" spans="1:11" x14ac:dyDescent="0.3">
      <c r="A2584" s="225">
        <v>320775</v>
      </c>
      <c r="B2584" s="225" t="s">
        <v>724</v>
      </c>
      <c r="C2584" s="225" t="s">
        <v>739</v>
      </c>
      <c r="D2584" s="226">
        <v>0</v>
      </c>
      <c r="E2584" s="226">
        <v>3722262</v>
      </c>
      <c r="F2584" s="226">
        <v>1888236</v>
      </c>
      <c r="G2584" s="226">
        <v>0</v>
      </c>
      <c r="H2584" s="226">
        <v>0</v>
      </c>
      <c r="I2584" s="226">
        <v>5610498</v>
      </c>
      <c r="J2584" s="227">
        <v>4642</v>
      </c>
      <c r="K2584" s="226">
        <v>1208.638087031452</v>
      </c>
    </row>
    <row r="2585" spans="1:11" x14ac:dyDescent="0.3">
      <c r="A2585" s="225">
        <v>320776</v>
      </c>
      <c r="B2585" s="225" t="s">
        <v>724</v>
      </c>
      <c r="C2585" s="225" t="s">
        <v>740</v>
      </c>
      <c r="D2585" s="226">
        <v>0</v>
      </c>
      <c r="E2585" s="226">
        <v>0</v>
      </c>
      <c r="F2585" s="226">
        <v>980352</v>
      </c>
      <c r="G2585" s="226">
        <v>0</v>
      </c>
      <c r="H2585" s="226">
        <v>0</v>
      </c>
      <c r="I2585" s="226">
        <v>980352</v>
      </c>
      <c r="J2585" s="227">
        <v>8643</v>
      </c>
      <c r="K2585" s="226">
        <v>113.42728219368274</v>
      </c>
    </row>
    <row r="2586" spans="1:11" x14ac:dyDescent="0.3">
      <c r="A2586" s="225">
        <v>320777</v>
      </c>
      <c r="B2586" s="225" t="s">
        <v>724</v>
      </c>
      <c r="C2586" s="225" t="s">
        <v>741</v>
      </c>
      <c r="D2586" s="226">
        <v>0</v>
      </c>
      <c r="E2586" s="226">
        <v>0</v>
      </c>
      <c r="F2586" s="226">
        <v>269460</v>
      </c>
      <c r="G2586" s="226">
        <v>0</v>
      </c>
      <c r="H2586" s="226">
        <v>0</v>
      </c>
      <c r="I2586" s="226">
        <v>269460</v>
      </c>
      <c r="J2586" s="227">
        <v>1646</v>
      </c>
      <c r="K2586" s="226">
        <v>163.70595382746052</v>
      </c>
    </row>
    <row r="2587" spans="1:11" x14ac:dyDescent="0.3">
      <c r="A2587" s="225">
        <v>320778</v>
      </c>
      <c r="B2587" s="225" t="s">
        <v>724</v>
      </c>
      <c r="C2587" s="225" t="s">
        <v>742</v>
      </c>
      <c r="D2587" s="226">
        <v>0</v>
      </c>
      <c r="E2587" s="226">
        <v>0</v>
      </c>
      <c r="F2587" s="226">
        <v>226314</v>
      </c>
      <c r="G2587" s="226">
        <v>0</v>
      </c>
      <c r="H2587" s="226">
        <v>0</v>
      </c>
      <c r="I2587" s="226">
        <v>226314</v>
      </c>
      <c r="J2587" s="227">
        <v>1576</v>
      </c>
      <c r="K2587" s="226">
        <v>143.60025380710661</v>
      </c>
    </row>
    <row r="2588" spans="1:11" x14ac:dyDescent="0.3">
      <c r="A2588" s="225">
        <v>320783</v>
      </c>
      <c r="B2588" s="225" t="s">
        <v>724</v>
      </c>
      <c r="C2588" s="225" t="s">
        <v>744</v>
      </c>
      <c r="D2588" s="226">
        <v>0</v>
      </c>
      <c r="E2588" s="226">
        <v>677880</v>
      </c>
      <c r="F2588" s="226">
        <v>487848</v>
      </c>
      <c r="G2588" s="226">
        <v>0</v>
      </c>
      <c r="H2588" s="226">
        <v>0</v>
      </c>
      <c r="I2588" s="226">
        <v>1165728</v>
      </c>
      <c r="J2588" s="227">
        <v>1208</v>
      </c>
      <c r="K2588" s="226">
        <v>965.00662251655626</v>
      </c>
    </row>
    <row r="2589" spans="1:11" x14ac:dyDescent="0.3">
      <c r="A2589" s="225">
        <v>320788</v>
      </c>
      <c r="B2589" s="225" t="s">
        <v>724</v>
      </c>
      <c r="C2589" s="225" t="s">
        <v>745</v>
      </c>
      <c r="D2589" s="226">
        <v>0</v>
      </c>
      <c r="E2589" s="226">
        <v>5868</v>
      </c>
      <c r="F2589" s="226">
        <v>42780</v>
      </c>
      <c r="G2589" s="226">
        <v>0</v>
      </c>
      <c r="H2589" s="226">
        <v>0</v>
      </c>
      <c r="I2589" s="226">
        <v>48648</v>
      </c>
      <c r="J2589" s="227">
        <v>367</v>
      </c>
      <c r="K2589" s="226">
        <v>132.55585831062669</v>
      </c>
    </row>
    <row r="2590" spans="1:11" x14ac:dyDescent="0.3">
      <c r="A2590" s="225">
        <v>320790</v>
      </c>
      <c r="B2590" s="225" t="s">
        <v>724</v>
      </c>
      <c r="C2590" s="225" t="s">
        <v>747</v>
      </c>
      <c r="D2590" s="226">
        <v>0</v>
      </c>
      <c r="E2590" s="226">
        <v>698580</v>
      </c>
      <c r="F2590" s="226">
        <v>417774</v>
      </c>
      <c r="G2590" s="226">
        <v>26256</v>
      </c>
      <c r="H2590" s="226">
        <v>0</v>
      </c>
      <c r="I2590" s="226">
        <v>1142610</v>
      </c>
      <c r="J2590" s="227">
        <v>795</v>
      </c>
      <c r="K2590" s="226">
        <v>1437.2452830188679</v>
      </c>
    </row>
    <row r="2591" spans="1:11" x14ac:dyDescent="0.3">
      <c r="A2591" s="225">
        <v>320792</v>
      </c>
      <c r="B2591" s="225" t="s">
        <v>724</v>
      </c>
      <c r="C2591" s="225" t="s">
        <v>749</v>
      </c>
      <c r="D2591" s="226">
        <v>0</v>
      </c>
      <c r="E2591" s="226">
        <v>0</v>
      </c>
      <c r="F2591" s="226">
        <v>292188</v>
      </c>
      <c r="G2591" s="226">
        <v>0</v>
      </c>
      <c r="H2591" s="226">
        <v>0</v>
      </c>
      <c r="I2591" s="226">
        <v>292188</v>
      </c>
      <c r="J2591" s="227">
        <v>2057</v>
      </c>
      <c r="K2591" s="226">
        <v>142.04569761789014</v>
      </c>
    </row>
    <row r="2592" spans="1:11" x14ac:dyDescent="0.3">
      <c r="A2592" s="225">
        <v>320796</v>
      </c>
      <c r="B2592" s="225" t="s">
        <v>724</v>
      </c>
      <c r="C2592" s="225" t="s">
        <v>751</v>
      </c>
      <c r="D2592" s="226">
        <v>0</v>
      </c>
      <c r="E2592" s="226">
        <v>35406</v>
      </c>
      <c r="F2592" s="226">
        <v>99192</v>
      </c>
      <c r="G2592" s="226">
        <v>0</v>
      </c>
      <c r="H2592" s="226">
        <v>0</v>
      </c>
      <c r="I2592" s="226">
        <v>134598</v>
      </c>
      <c r="J2592" s="227">
        <v>468</v>
      </c>
      <c r="K2592" s="226">
        <v>287.60256410256409</v>
      </c>
    </row>
    <row r="2593" spans="1:11" x14ac:dyDescent="0.3">
      <c r="A2593" s="225">
        <v>320797</v>
      </c>
      <c r="B2593" s="225" t="s">
        <v>724</v>
      </c>
      <c r="C2593" s="225" t="s">
        <v>753</v>
      </c>
      <c r="D2593" s="226">
        <v>0</v>
      </c>
      <c r="E2593" s="226">
        <v>0</v>
      </c>
      <c r="F2593" s="226">
        <v>215100</v>
      </c>
      <c r="G2593" s="226">
        <v>0</v>
      </c>
      <c r="H2593" s="226">
        <v>0</v>
      </c>
      <c r="I2593" s="226">
        <v>215100</v>
      </c>
      <c r="J2593" s="227">
        <v>1399</v>
      </c>
      <c r="K2593" s="226">
        <v>153.75268048606148</v>
      </c>
    </row>
    <row r="2594" spans="1:11" x14ac:dyDescent="0.3">
      <c r="A2594" s="225">
        <v>320800</v>
      </c>
      <c r="B2594" s="225" t="s">
        <v>724</v>
      </c>
      <c r="C2594" s="225" t="s">
        <v>755</v>
      </c>
      <c r="D2594" s="226">
        <v>0</v>
      </c>
      <c r="E2594" s="226">
        <v>0</v>
      </c>
      <c r="F2594" s="226">
        <v>1266534</v>
      </c>
      <c r="G2594" s="226">
        <v>0</v>
      </c>
      <c r="H2594" s="226">
        <v>0</v>
      </c>
      <c r="I2594" s="226">
        <v>1266534</v>
      </c>
      <c r="J2594" s="227">
        <v>8256</v>
      </c>
      <c r="K2594" s="226">
        <v>153.40770348837211</v>
      </c>
    </row>
    <row r="2595" spans="1:11" x14ac:dyDescent="0.3">
      <c r="A2595" s="225">
        <v>320807</v>
      </c>
      <c r="B2595" s="225" t="s">
        <v>724</v>
      </c>
      <c r="C2595" s="225" t="s">
        <v>757</v>
      </c>
      <c r="D2595" s="226">
        <v>0</v>
      </c>
      <c r="E2595" s="226">
        <v>1566729</v>
      </c>
      <c r="F2595" s="226">
        <v>1621296</v>
      </c>
      <c r="G2595" s="226">
        <v>180924</v>
      </c>
      <c r="H2595" s="226">
        <v>0</v>
      </c>
      <c r="I2595" s="226">
        <v>3368949</v>
      </c>
      <c r="J2595" s="227">
        <v>4552</v>
      </c>
      <c r="K2595" s="226">
        <v>740.10303163444644</v>
      </c>
    </row>
    <row r="2596" spans="1:11" x14ac:dyDescent="0.3">
      <c r="A2596" s="225">
        <v>320809</v>
      </c>
      <c r="B2596" s="225" t="s">
        <v>724</v>
      </c>
      <c r="C2596" s="225" t="s">
        <v>758</v>
      </c>
      <c r="D2596" s="226">
        <v>0</v>
      </c>
      <c r="E2596" s="226">
        <v>68520</v>
      </c>
      <c r="F2596" s="226">
        <v>243168</v>
      </c>
      <c r="G2596" s="226">
        <v>0</v>
      </c>
      <c r="H2596" s="226">
        <v>0</v>
      </c>
      <c r="I2596" s="226">
        <v>311688</v>
      </c>
      <c r="J2596" s="227">
        <v>1270</v>
      </c>
      <c r="K2596" s="226">
        <v>245.42362204724409</v>
      </c>
    </row>
    <row r="2597" spans="1:11" x14ac:dyDescent="0.3">
      <c r="A2597" s="225">
        <v>320813</v>
      </c>
      <c r="B2597" s="225" t="s">
        <v>724</v>
      </c>
      <c r="C2597" s="225" t="s">
        <v>760</v>
      </c>
      <c r="D2597" s="226">
        <v>0</v>
      </c>
      <c r="E2597" s="226">
        <v>399876</v>
      </c>
      <c r="F2597" s="226">
        <v>458898</v>
      </c>
      <c r="G2597" s="226">
        <v>0</v>
      </c>
      <c r="H2597" s="226">
        <v>0</v>
      </c>
      <c r="I2597" s="226">
        <v>858774</v>
      </c>
      <c r="J2597" s="227">
        <v>1180</v>
      </c>
      <c r="K2597" s="226">
        <v>727.77457627118645</v>
      </c>
    </row>
    <row r="2598" spans="1:11" x14ac:dyDescent="0.3">
      <c r="A2598" s="225">
        <v>320815</v>
      </c>
      <c r="B2598" s="225" t="s">
        <v>724</v>
      </c>
      <c r="C2598" s="225" t="s">
        <v>762</v>
      </c>
      <c r="D2598" s="226">
        <v>0</v>
      </c>
      <c r="E2598" s="226">
        <v>141660</v>
      </c>
      <c r="F2598" s="226">
        <v>729048</v>
      </c>
      <c r="G2598" s="226">
        <v>0</v>
      </c>
      <c r="H2598" s="226">
        <v>0</v>
      </c>
      <c r="I2598" s="226">
        <v>870708</v>
      </c>
      <c r="J2598" s="227">
        <v>4832</v>
      </c>
      <c r="K2598" s="226">
        <v>180.19619205298014</v>
      </c>
    </row>
    <row r="2599" spans="1:11" x14ac:dyDescent="0.3">
      <c r="A2599" s="225">
        <v>320816</v>
      </c>
      <c r="B2599" s="225" t="s">
        <v>724</v>
      </c>
      <c r="C2599" s="225" t="s">
        <v>763</v>
      </c>
      <c r="D2599" s="226">
        <v>0</v>
      </c>
      <c r="E2599" s="226">
        <v>24468</v>
      </c>
      <c r="F2599" s="226">
        <v>73188</v>
      </c>
      <c r="G2599" s="226">
        <v>0</v>
      </c>
      <c r="H2599" s="226">
        <v>0</v>
      </c>
      <c r="I2599" s="226">
        <v>97656</v>
      </c>
      <c r="J2599" s="227">
        <v>287</v>
      </c>
      <c r="K2599" s="226">
        <v>340.26480836236937</v>
      </c>
    </row>
    <row r="2600" spans="1:11" x14ac:dyDescent="0.3">
      <c r="A2600" s="225">
        <v>320818</v>
      </c>
      <c r="B2600" s="225" t="s">
        <v>724</v>
      </c>
      <c r="C2600" s="225" t="s">
        <v>585</v>
      </c>
      <c r="D2600" s="226">
        <v>0</v>
      </c>
      <c r="E2600" s="226">
        <v>12020112</v>
      </c>
      <c r="F2600" s="226">
        <v>8073384</v>
      </c>
      <c r="G2600" s="226">
        <v>855360</v>
      </c>
      <c r="H2600" s="226">
        <v>0</v>
      </c>
      <c r="I2600" s="226">
        <v>20948856</v>
      </c>
      <c r="J2600" s="227">
        <v>20988</v>
      </c>
      <c r="K2600" s="226">
        <v>998.1349342481418</v>
      </c>
    </row>
    <row r="2601" spans="1:11" x14ac:dyDescent="0.3">
      <c r="A2601" s="225">
        <v>320819</v>
      </c>
      <c r="B2601" s="225" t="s">
        <v>724</v>
      </c>
      <c r="C2601" s="225" t="s">
        <v>766</v>
      </c>
      <c r="D2601" s="226">
        <v>0</v>
      </c>
      <c r="E2601" s="226">
        <v>2607558</v>
      </c>
      <c r="F2601" s="226">
        <v>1729806</v>
      </c>
      <c r="G2601" s="226">
        <v>0</v>
      </c>
      <c r="H2601" s="226">
        <v>0</v>
      </c>
      <c r="I2601" s="226">
        <v>4337364</v>
      </c>
      <c r="J2601" s="227">
        <v>3814</v>
      </c>
      <c r="K2601" s="226">
        <v>1137.2218143681175</v>
      </c>
    </row>
    <row r="2602" spans="1:11" x14ac:dyDescent="0.3">
      <c r="A2602" s="225">
        <v>320825</v>
      </c>
      <c r="B2602" s="225" t="s">
        <v>724</v>
      </c>
      <c r="C2602" s="225" t="s">
        <v>768</v>
      </c>
      <c r="D2602" s="226">
        <v>0</v>
      </c>
      <c r="E2602" s="226">
        <v>1084527</v>
      </c>
      <c r="F2602" s="226">
        <v>1400406</v>
      </c>
      <c r="G2602" s="226">
        <v>0</v>
      </c>
      <c r="H2602" s="226">
        <v>0</v>
      </c>
      <c r="I2602" s="226">
        <v>2484933</v>
      </c>
      <c r="J2602" s="227">
        <v>3953</v>
      </c>
      <c r="K2602" s="226">
        <v>628.61952947128759</v>
      </c>
    </row>
    <row r="2603" spans="1:11" x14ac:dyDescent="0.3">
      <c r="A2603" s="225">
        <v>320826</v>
      </c>
      <c r="B2603" s="225" t="s">
        <v>724</v>
      </c>
      <c r="C2603" s="225" t="s">
        <v>770</v>
      </c>
      <c r="D2603" s="226">
        <v>0</v>
      </c>
      <c r="E2603" s="226">
        <v>11712</v>
      </c>
      <c r="F2603" s="226">
        <v>112026</v>
      </c>
      <c r="G2603" s="226">
        <v>0</v>
      </c>
      <c r="H2603" s="226">
        <v>0</v>
      </c>
      <c r="I2603" s="226">
        <v>123738</v>
      </c>
      <c r="J2603" s="227">
        <v>560</v>
      </c>
      <c r="K2603" s="226">
        <v>220.96071428571429</v>
      </c>
    </row>
    <row r="2604" spans="1:11" x14ac:dyDescent="0.3">
      <c r="A2604" s="225">
        <v>320827</v>
      </c>
      <c r="B2604" s="225" t="s">
        <v>724</v>
      </c>
      <c r="C2604" s="225" t="s">
        <v>772</v>
      </c>
      <c r="D2604" s="226">
        <v>0</v>
      </c>
      <c r="E2604" s="226">
        <v>0</v>
      </c>
      <c r="F2604" s="226">
        <v>175248</v>
      </c>
      <c r="G2604" s="226">
        <v>0</v>
      </c>
      <c r="H2604" s="226">
        <v>0</v>
      </c>
      <c r="I2604" s="226">
        <v>175248</v>
      </c>
      <c r="J2604" s="227">
        <v>1039</v>
      </c>
      <c r="K2604" s="226">
        <v>168.669874879692</v>
      </c>
    </row>
    <row r="2605" spans="1:11" x14ac:dyDescent="0.3">
      <c r="A2605" s="225">
        <v>320829</v>
      </c>
      <c r="B2605" s="225" t="s">
        <v>724</v>
      </c>
      <c r="C2605" s="225" t="s">
        <v>773</v>
      </c>
      <c r="D2605" s="226">
        <v>0</v>
      </c>
      <c r="E2605" s="226">
        <v>0</v>
      </c>
      <c r="F2605" s="226">
        <v>381438</v>
      </c>
      <c r="G2605" s="226">
        <v>0</v>
      </c>
      <c r="H2605" s="226">
        <v>0</v>
      </c>
      <c r="I2605" s="226">
        <v>381438</v>
      </c>
      <c r="J2605" s="227">
        <v>2653</v>
      </c>
      <c r="K2605" s="226">
        <v>143.77610252544289</v>
      </c>
    </row>
    <row r="2606" spans="1:11" x14ac:dyDescent="0.3">
      <c r="A2606" s="225">
        <v>320830</v>
      </c>
      <c r="B2606" s="225" t="s">
        <v>724</v>
      </c>
      <c r="C2606" s="225" t="s">
        <v>774</v>
      </c>
      <c r="D2606" s="226">
        <v>0</v>
      </c>
      <c r="E2606" s="226">
        <v>0</v>
      </c>
      <c r="F2606" s="226">
        <v>440808</v>
      </c>
      <c r="G2606" s="226">
        <v>0</v>
      </c>
      <c r="H2606" s="226">
        <v>0</v>
      </c>
      <c r="I2606" s="226">
        <v>440808</v>
      </c>
      <c r="J2606" s="227">
        <v>2570</v>
      </c>
      <c r="K2606" s="226">
        <v>171.52062256809339</v>
      </c>
    </row>
    <row r="2607" spans="1:11" x14ac:dyDescent="0.3">
      <c r="A2607" s="225">
        <v>320834</v>
      </c>
      <c r="B2607" s="225" t="s">
        <v>724</v>
      </c>
      <c r="C2607" s="225" t="s">
        <v>776</v>
      </c>
      <c r="D2607" s="226">
        <v>0</v>
      </c>
      <c r="E2607" s="226">
        <v>247511</v>
      </c>
      <c r="F2607" s="226">
        <v>419040</v>
      </c>
      <c r="G2607" s="226">
        <v>0</v>
      </c>
      <c r="H2607" s="226">
        <v>0</v>
      </c>
      <c r="I2607" s="226">
        <v>666551</v>
      </c>
      <c r="J2607" s="227">
        <v>2159</v>
      </c>
      <c r="K2607" s="226">
        <v>308.73135710977306</v>
      </c>
    </row>
    <row r="2608" spans="1:11" x14ac:dyDescent="0.3">
      <c r="A2608" s="225">
        <v>320837</v>
      </c>
      <c r="B2608" s="225" t="s">
        <v>724</v>
      </c>
      <c r="C2608" s="225" t="s">
        <v>777</v>
      </c>
      <c r="D2608" s="226">
        <v>0</v>
      </c>
      <c r="E2608" s="226">
        <v>0</v>
      </c>
      <c r="F2608" s="226">
        <v>123000</v>
      </c>
      <c r="G2608" s="226">
        <v>0</v>
      </c>
      <c r="H2608" s="226">
        <v>0</v>
      </c>
      <c r="I2608" s="226">
        <v>123000</v>
      </c>
      <c r="J2608" s="227">
        <v>691</v>
      </c>
      <c r="K2608" s="226">
        <v>178.00289435600578</v>
      </c>
    </row>
    <row r="2609" spans="1:11" x14ac:dyDescent="0.3">
      <c r="A2609" s="225">
        <v>320839</v>
      </c>
      <c r="B2609" s="225" t="s">
        <v>724</v>
      </c>
      <c r="C2609" s="225" t="s">
        <v>779</v>
      </c>
      <c r="D2609" s="226">
        <v>0</v>
      </c>
      <c r="E2609" s="226">
        <v>1653</v>
      </c>
      <c r="F2609" s="226">
        <v>128814</v>
      </c>
      <c r="G2609" s="226">
        <v>0</v>
      </c>
      <c r="H2609" s="226">
        <v>0</v>
      </c>
      <c r="I2609" s="226">
        <v>130467</v>
      </c>
      <c r="J2609" s="227">
        <v>648</v>
      </c>
      <c r="K2609" s="226">
        <v>201.33796296296296</v>
      </c>
    </row>
    <row r="2610" spans="1:11" x14ac:dyDescent="0.3">
      <c r="A2610" s="225">
        <v>330842</v>
      </c>
      <c r="B2610" s="225" t="s">
        <v>780</v>
      </c>
      <c r="C2610" s="225" t="s">
        <v>782</v>
      </c>
      <c r="D2610" s="226">
        <v>0</v>
      </c>
      <c r="E2610" s="226">
        <v>0</v>
      </c>
      <c r="F2610" s="226">
        <v>729396</v>
      </c>
      <c r="G2610" s="226">
        <v>0</v>
      </c>
      <c r="H2610" s="226">
        <v>0</v>
      </c>
      <c r="I2610" s="226">
        <v>729396</v>
      </c>
      <c r="J2610" s="227">
        <v>4831</v>
      </c>
      <c r="K2610" s="226">
        <v>150.98240529910993</v>
      </c>
    </row>
    <row r="2611" spans="1:11" x14ac:dyDescent="0.3">
      <c r="A2611" s="225">
        <v>330843</v>
      </c>
      <c r="B2611" s="225" t="s">
        <v>780</v>
      </c>
      <c r="C2611" s="225" t="s">
        <v>784</v>
      </c>
      <c r="D2611" s="226">
        <v>0</v>
      </c>
      <c r="E2611" s="226">
        <v>0</v>
      </c>
      <c r="F2611" s="226">
        <v>631662</v>
      </c>
      <c r="G2611" s="226">
        <v>0</v>
      </c>
      <c r="H2611" s="226">
        <v>0</v>
      </c>
      <c r="I2611" s="226">
        <v>631662</v>
      </c>
      <c r="J2611" s="227">
        <v>4374</v>
      </c>
      <c r="K2611" s="226">
        <v>144.41289437585735</v>
      </c>
    </row>
    <row r="2612" spans="1:11" x14ac:dyDescent="0.3">
      <c r="A2612" s="225">
        <v>330844</v>
      </c>
      <c r="B2612" s="225" t="s">
        <v>780</v>
      </c>
      <c r="C2612" s="225" t="s">
        <v>785</v>
      </c>
      <c r="D2612" s="226">
        <v>0</v>
      </c>
      <c r="E2612" s="226">
        <v>0</v>
      </c>
      <c r="F2612" s="226">
        <v>522738</v>
      </c>
      <c r="G2612" s="226">
        <v>0</v>
      </c>
      <c r="H2612" s="226">
        <v>0</v>
      </c>
      <c r="I2612" s="226">
        <v>522738</v>
      </c>
      <c r="J2612" s="227">
        <v>4576</v>
      </c>
      <c r="K2612" s="226">
        <v>114.2347027972028</v>
      </c>
    </row>
    <row r="2613" spans="1:11" x14ac:dyDescent="0.3">
      <c r="A2613" s="225">
        <v>330846</v>
      </c>
      <c r="B2613" s="225" t="s">
        <v>780</v>
      </c>
      <c r="C2613" s="225" t="s">
        <v>787</v>
      </c>
      <c r="D2613" s="226">
        <v>0</v>
      </c>
      <c r="E2613" s="226">
        <v>0</v>
      </c>
      <c r="F2613" s="226">
        <v>496872</v>
      </c>
      <c r="G2613" s="226">
        <v>0</v>
      </c>
      <c r="H2613" s="226">
        <v>0</v>
      </c>
      <c r="I2613" s="226">
        <v>496872</v>
      </c>
      <c r="J2613" s="227">
        <v>3302</v>
      </c>
      <c r="K2613" s="226">
        <v>150.47607510599636</v>
      </c>
    </row>
    <row r="2614" spans="1:11" x14ac:dyDescent="0.3">
      <c r="A2614" s="225">
        <v>330847</v>
      </c>
      <c r="B2614" s="225" t="s">
        <v>780</v>
      </c>
      <c r="C2614" s="225" t="s">
        <v>788</v>
      </c>
      <c r="D2614" s="226">
        <v>0</v>
      </c>
      <c r="E2614" s="226">
        <v>3723</v>
      </c>
      <c r="F2614" s="226">
        <v>104352</v>
      </c>
      <c r="G2614" s="226">
        <v>0</v>
      </c>
      <c r="H2614" s="226">
        <v>0</v>
      </c>
      <c r="I2614" s="226">
        <v>108075</v>
      </c>
      <c r="J2614" s="227">
        <v>618</v>
      </c>
      <c r="K2614" s="226">
        <v>174.87864077669903</v>
      </c>
    </row>
    <row r="2615" spans="1:11" x14ac:dyDescent="0.3">
      <c r="A2615" s="225">
        <v>330848</v>
      </c>
      <c r="B2615" s="225" t="s">
        <v>780</v>
      </c>
      <c r="C2615" s="225" t="s">
        <v>790</v>
      </c>
      <c r="D2615" s="226">
        <v>0</v>
      </c>
      <c r="E2615" s="226">
        <v>19920</v>
      </c>
      <c r="F2615" s="226">
        <v>47868</v>
      </c>
      <c r="G2615" s="226">
        <v>0</v>
      </c>
      <c r="H2615" s="226">
        <v>0</v>
      </c>
      <c r="I2615" s="226">
        <v>67788</v>
      </c>
      <c r="J2615" s="227">
        <v>143</v>
      </c>
      <c r="K2615" s="226">
        <v>474.04195804195803</v>
      </c>
    </row>
    <row r="2616" spans="1:11" x14ac:dyDescent="0.3">
      <c r="A2616" s="225">
        <v>330849</v>
      </c>
      <c r="B2616" s="225" t="s">
        <v>780</v>
      </c>
      <c r="C2616" s="225" t="s">
        <v>791</v>
      </c>
      <c r="D2616" s="226">
        <v>0</v>
      </c>
      <c r="E2616" s="226">
        <v>0</v>
      </c>
      <c r="F2616" s="226">
        <v>134682</v>
      </c>
      <c r="G2616" s="226">
        <v>0</v>
      </c>
      <c r="H2616" s="226">
        <v>0</v>
      </c>
      <c r="I2616" s="226">
        <v>134682</v>
      </c>
      <c r="J2616" s="227">
        <v>1035</v>
      </c>
      <c r="K2616" s="226">
        <v>130.12753623188405</v>
      </c>
    </row>
    <row r="2617" spans="1:11" x14ac:dyDescent="0.3">
      <c r="A2617" s="225">
        <v>330850</v>
      </c>
      <c r="B2617" s="225" t="s">
        <v>780</v>
      </c>
      <c r="C2617" s="225" t="s">
        <v>793</v>
      </c>
      <c r="D2617" s="226">
        <v>0</v>
      </c>
      <c r="E2617" s="226">
        <v>200748</v>
      </c>
      <c r="F2617" s="226">
        <v>552312</v>
      </c>
      <c r="G2617" s="226">
        <v>0</v>
      </c>
      <c r="H2617" s="226">
        <v>0</v>
      </c>
      <c r="I2617" s="226">
        <v>753060</v>
      </c>
      <c r="J2617" s="227">
        <v>2747</v>
      </c>
      <c r="K2617" s="226">
        <v>274.13906079359299</v>
      </c>
    </row>
    <row r="2618" spans="1:11" x14ac:dyDescent="0.3">
      <c r="A2618" s="225">
        <v>330851</v>
      </c>
      <c r="B2618" s="225" t="s">
        <v>780</v>
      </c>
      <c r="C2618" s="225" t="s">
        <v>794</v>
      </c>
      <c r="D2618" s="226">
        <v>0</v>
      </c>
      <c r="E2618" s="226">
        <v>0</v>
      </c>
      <c r="F2618" s="226">
        <v>131346</v>
      </c>
      <c r="G2618" s="226">
        <v>0</v>
      </c>
      <c r="H2618" s="226">
        <v>0</v>
      </c>
      <c r="I2618" s="226">
        <v>131346</v>
      </c>
      <c r="J2618" s="227">
        <v>1413</v>
      </c>
      <c r="K2618" s="226">
        <v>92.955414012738856</v>
      </c>
    </row>
    <row r="2619" spans="1:11" x14ac:dyDescent="0.3">
      <c r="A2619" s="225">
        <v>330855</v>
      </c>
      <c r="B2619" s="225" t="s">
        <v>780</v>
      </c>
      <c r="C2619" s="225" t="s">
        <v>796</v>
      </c>
      <c r="D2619" s="226">
        <v>0</v>
      </c>
      <c r="E2619" s="226">
        <v>0</v>
      </c>
      <c r="F2619" s="226">
        <v>163728</v>
      </c>
      <c r="G2619" s="226">
        <v>0</v>
      </c>
      <c r="H2619" s="226">
        <v>0</v>
      </c>
      <c r="I2619" s="226">
        <v>163728</v>
      </c>
      <c r="J2619" s="227">
        <v>1223</v>
      </c>
      <c r="K2619" s="226">
        <v>133.87408013082583</v>
      </c>
    </row>
    <row r="2620" spans="1:11" x14ac:dyDescent="0.3">
      <c r="A2620" s="225">
        <v>330856</v>
      </c>
      <c r="B2620" s="225" t="s">
        <v>780</v>
      </c>
      <c r="C2620" s="225" t="s">
        <v>797</v>
      </c>
      <c r="D2620" s="226">
        <v>0</v>
      </c>
      <c r="E2620" s="226">
        <v>0</v>
      </c>
      <c r="F2620" s="226">
        <v>360444</v>
      </c>
      <c r="G2620" s="226">
        <v>0</v>
      </c>
      <c r="H2620" s="226">
        <v>0</v>
      </c>
      <c r="I2620" s="226">
        <v>360444</v>
      </c>
      <c r="J2620" s="227">
        <v>1824</v>
      </c>
      <c r="K2620" s="226">
        <v>197.61184210526315</v>
      </c>
    </row>
    <row r="2621" spans="1:11" x14ac:dyDescent="0.3">
      <c r="A2621" s="225">
        <v>330859</v>
      </c>
      <c r="B2621" s="225" t="s">
        <v>780</v>
      </c>
      <c r="C2621" s="225" t="s">
        <v>798</v>
      </c>
      <c r="D2621" s="226">
        <v>0</v>
      </c>
      <c r="E2621" s="226">
        <v>0</v>
      </c>
      <c r="F2621" s="226">
        <v>781914</v>
      </c>
      <c r="G2621" s="226">
        <v>0</v>
      </c>
      <c r="H2621" s="226">
        <v>0</v>
      </c>
      <c r="I2621" s="226">
        <v>781914</v>
      </c>
      <c r="J2621" s="227">
        <v>7661</v>
      </c>
      <c r="K2621" s="226">
        <v>102.06422138102076</v>
      </c>
    </row>
    <row r="2622" spans="1:11" x14ac:dyDescent="0.3">
      <c r="A2622" s="225">
        <v>330860</v>
      </c>
      <c r="B2622" s="225" t="s">
        <v>780</v>
      </c>
      <c r="C2622" s="225" t="s">
        <v>800</v>
      </c>
      <c r="D2622" s="226">
        <v>0</v>
      </c>
      <c r="E2622" s="226">
        <v>3171636</v>
      </c>
      <c r="F2622" s="226">
        <v>2390940</v>
      </c>
      <c r="G2622" s="226">
        <v>0</v>
      </c>
      <c r="H2622" s="226">
        <v>0</v>
      </c>
      <c r="I2622" s="226">
        <v>5562576</v>
      </c>
      <c r="J2622" s="227">
        <v>8112</v>
      </c>
      <c r="K2622" s="226">
        <v>685.72189349112421</v>
      </c>
    </row>
    <row r="2623" spans="1:11" x14ac:dyDescent="0.3">
      <c r="A2623" s="225">
        <v>330861</v>
      </c>
      <c r="B2623" s="225" t="s">
        <v>780</v>
      </c>
      <c r="C2623" s="225" t="s">
        <v>802</v>
      </c>
      <c r="D2623" s="226">
        <v>0</v>
      </c>
      <c r="E2623" s="226">
        <v>1267740</v>
      </c>
      <c r="F2623" s="226">
        <v>1497888</v>
      </c>
      <c r="G2623" s="226">
        <v>0</v>
      </c>
      <c r="H2623" s="226">
        <v>0</v>
      </c>
      <c r="I2623" s="226">
        <v>2765628</v>
      </c>
      <c r="J2623" s="227">
        <v>4575</v>
      </c>
      <c r="K2623" s="226">
        <v>604.50885245901634</v>
      </c>
    </row>
    <row r="2624" spans="1:11" x14ac:dyDescent="0.3">
      <c r="A2624" s="225">
        <v>330863</v>
      </c>
      <c r="B2624" s="225" t="s">
        <v>780</v>
      </c>
      <c r="C2624" s="225" t="s">
        <v>804</v>
      </c>
      <c r="D2624" s="226">
        <v>0</v>
      </c>
      <c r="E2624" s="226">
        <v>1425456</v>
      </c>
      <c r="F2624" s="226">
        <v>1052676</v>
      </c>
      <c r="G2624" s="226">
        <v>62820</v>
      </c>
      <c r="H2624" s="226">
        <v>0</v>
      </c>
      <c r="I2624" s="226">
        <v>2540952</v>
      </c>
      <c r="J2624" s="227">
        <v>1893</v>
      </c>
      <c r="K2624" s="226">
        <v>1342.2884310618067</v>
      </c>
    </row>
    <row r="2625" spans="1:11" x14ac:dyDescent="0.3">
      <c r="A2625" s="225">
        <v>330865</v>
      </c>
      <c r="B2625" s="225" t="s">
        <v>780</v>
      </c>
      <c r="C2625" s="225" t="s">
        <v>806</v>
      </c>
      <c r="D2625" s="226">
        <v>0</v>
      </c>
      <c r="E2625" s="226">
        <v>0</v>
      </c>
      <c r="F2625" s="226">
        <v>198246</v>
      </c>
      <c r="G2625" s="226">
        <v>0</v>
      </c>
      <c r="H2625" s="226">
        <v>0</v>
      </c>
      <c r="I2625" s="226">
        <v>198246</v>
      </c>
      <c r="J2625" s="227">
        <v>1298</v>
      </c>
      <c r="K2625" s="226">
        <v>152.73189522342065</v>
      </c>
    </row>
    <row r="2626" spans="1:11" x14ac:dyDescent="0.3">
      <c r="A2626" s="225">
        <v>330866</v>
      </c>
      <c r="B2626" s="225" t="s">
        <v>780</v>
      </c>
      <c r="C2626" s="225" t="s">
        <v>808</v>
      </c>
      <c r="D2626" s="226">
        <v>0</v>
      </c>
      <c r="E2626" s="226">
        <v>710040</v>
      </c>
      <c r="F2626" s="226">
        <v>435108</v>
      </c>
      <c r="G2626" s="226">
        <v>62808</v>
      </c>
      <c r="H2626" s="226">
        <v>0</v>
      </c>
      <c r="I2626" s="226">
        <v>1207956</v>
      </c>
      <c r="J2626" s="227">
        <v>892</v>
      </c>
      <c r="K2626" s="226">
        <v>1354.2107623318386</v>
      </c>
    </row>
    <row r="2627" spans="1:11" x14ac:dyDescent="0.3">
      <c r="A2627" s="225">
        <v>330868</v>
      </c>
      <c r="B2627" s="225" t="s">
        <v>780</v>
      </c>
      <c r="C2627" s="225" t="s">
        <v>810</v>
      </c>
      <c r="D2627" s="226">
        <v>0</v>
      </c>
      <c r="E2627" s="226">
        <v>0</v>
      </c>
      <c r="F2627" s="226">
        <v>332634</v>
      </c>
      <c r="G2627" s="226">
        <v>0</v>
      </c>
      <c r="H2627" s="226">
        <v>0</v>
      </c>
      <c r="I2627" s="226">
        <v>332634</v>
      </c>
      <c r="J2627" s="227">
        <v>2038</v>
      </c>
      <c r="K2627" s="226">
        <v>163.21589793915604</v>
      </c>
    </row>
    <row r="2628" spans="1:11" x14ac:dyDescent="0.3">
      <c r="A2628" s="225">
        <v>330872</v>
      </c>
      <c r="B2628" s="225" t="s">
        <v>780</v>
      </c>
      <c r="C2628" s="225" t="s">
        <v>811</v>
      </c>
      <c r="D2628" s="226">
        <v>0</v>
      </c>
      <c r="E2628" s="226">
        <v>0</v>
      </c>
      <c r="F2628" s="226">
        <v>172386</v>
      </c>
      <c r="G2628" s="226">
        <v>0</v>
      </c>
      <c r="H2628" s="226">
        <v>0</v>
      </c>
      <c r="I2628" s="226">
        <v>172386</v>
      </c>
      <c r="J2628" s="227">
        <v>1153</v>
      </c>
      <c r="K2628" s="226">
        <v>149.51084128360799</v>
      </c>
    </row>
    <row r="2629" spans="1:11" x14ac:dyDescent="0.3">
      <c r="A2629" s="225">
        <v>330875</v>
      </c>
      <c r="B2629" s="225" t="s">
        <v>780</v>
      </c>
      <c r="C2629" s="225" t="s">
        <v>812</v>
      </c>
      <c r="D2629" s="226">
        <v>0</v>
      </c>
      <c r="E2629" s="226">
        <v>0</v>
      </c>
      <c r="F2629" s="226">
        <v>159642</v>
      </c>
      <c r="G2629" s="226">
        <v>0</v>
      </c>
      <c r="H2629" s="226">
        <v>0</v>
      </c>
      <c r="I2629" s="226">
        <v>159642</v>
      </c>
      <c r="J2629" s="227">
        <v>1032</v>
      </c>
      <c r="K2629" s="226">
        <v>154.69186046511629</v>
      </c>
    </row>
    <row r="2630" spans="1:11" x14ac:dyDescent="0.3">
      <c r="A2630" s="225">
        <v>330879</v>
      </c>
      <c r="B2630" s="225" t="s">
        <v>780</v>
      </c>
      <c r="C2630" s="225" t="s">
        <v>814</v>
      </c>
      <c r="D2630" s="226">
        <v>0</v>
      </c>
      <c r="E2630" s="226">
        <v>0</v>
      </c>
      <c r="F2630" s="226">
        <v>413316</v>
      </c>
      <c r="G2630" s="226">
        <v>0</v>
      </c>
      <c r="H2630" s="226">
        <v>0</v>
      </c>
      <c r="I2630" s="226">
        <v>413316</v>
      </c>
      <c r="J2630" s="227">
        <v>2391</v>
      </c>
      <c r="K2630" s="226">
        <v>172.86323713927226</v>
      </c>
    </row>
    <row r="2631" spans="1:11" x14ac:dyDescent="0.3">
      <c r="A2631" s="225">
        <v>330880</v>
      </c>
      <c r="B2631" s="225" t="s">
        <v>780</v>
      </c>
      <c r="C2631" s="225" t="s">
        <v>815</v>
      </c>
      <c r="D2631" s="226">
        <v>0</v>
      </c>
      <c r="E2631" s="226">
        <v>0</v>
      </c>
      <c r="F2631" s="226">
        <v>752136</v>
      </c>
      <c r="G2631" s="226">
        <v>0</v>
      </c>
      <c r="H2631" s="226">
        <v>0</v>
      </c>
      <c r="I2631" s="226">
        <v>752136</v>
      </c>
      <c r="J2631" s="227">
        <v>5116</v>
      </c>
      <c r="K2631" s="226">
        <v>147.01641907740421</v>
      </c>
    </row>
    <row r="2632" spans="1:11" x14ac:dyDescent="0.3">
      <c r="A2632" s="225">
        <v>330881</v>
      </c>
      <c r="B2632" s="225" t="s">
        <v>780</v>
      </c>
      <c r="C2632" s="225" t="s">
        <v>816</v>
      </c>
      <c r="D2632" s="226">
        <v>0</v>
      </c>
      <c r="E2632" s="226">
        <v>0</v>
      </c>
      <c r="F2632" s="226">
        <v>1858182</v>
      </c>
      <c r="G2632" s="226">
        <v>0</v>
      </c>
      <c r="H2632" s="226">
        <v>0</v>
      </c>
      <c r="I2632" s="226">
        <v>1858182</v>
      </c>
      <c r="J2632" s="227">
        <v>22957</v>
      </c>
      <c r="K2632" s="226">
        <v>80.941847802413207</v>
      </c>
    </row>
    <row r="2633" spans="1:11" x14ac:dyDescent="0.3">
      <c r="A2633" s="225">
        <v>330889</v>
      </c>
      <c r="B2633" s="225" t="s">
        <v>780</v>
      </c>
      <c r="C2633" s="225" t="s">
        <v>818</v>
      </c>
      <c r="D2633" s="226">
        <v>0</v>
      </c>
      <c r="E2633" s="226">
        <v>0</v>
      </c>
      <c r="F2633" s="226">
        <v>244464</v>
      </c>
      <c r="G2633" s="226">
        <v>0</v>
      </c>
      <c r="H2633" s="226">
        <v>0</v>
      </c>
      <c r="I2633" s="226">
        <v>244464</v>
      </c>
      <c r="J2633" s="227">
        <v>1424</v>
      </c>
      <c r="K2633" s="226">
        <v>171.67415730337078</v>
      </c>
    </row>
    <row r="2634" spans="1:11" x14ac:dyDescent="0.3">
      <c r="A2634" s="225">
        <v>330892</v>
      </c>
      <c r="B2634" s="225" t="s">
        <v>780</v>
      </c>
      <c r="C2634" s="225" t="s">
        <v>820</v>
      </c>
      <c r="D2634" s="226">
        <v>0</v>
      </c>
      <c r="E2634" s="226">
        <v>143280</v>
      </c>
      <c r="F2634" s="226">
        <v>392868</v>
      </c>
      <c r="G2634" s="226">
        <v>0</v>
      </c>
      <c r="H2634" s="226">
        <v>0</v>
      </c>
      <c r="I2634" s="226">
        <v>536148</v>
      </c>
      <c r="J2634" s="227">
        <v>1318</v>
      </c>
      <c r="K2634" s="226">
        <v>406.78907435508347</v>
      </c>
    </row>
    <row r="2635" spans="1:11" x14ac:dyDescent="0.3">
      <c r="A2635" s="225">
        <v>330896</v>
      </c>
      <c r="B2635" s="225" t="s">
        <v>780</v>
      </c>
      <c r="C2635" s="225" t="s">
        <v>822</v>
      </c>
      <c r="D2635" s="226">
        <v>0</v>
      </c>
      <c r="E2635" s="226">
        <v>0</v>
      </c>
      <c r="F2635" s="226">
        <v>229434</v>
      </c>
      <c r="G2635" s="226">
        <v>0</v>
      </c>
      <c r="H2635" s="226">
        <v>0</v>
      </c>
      <c r="I2635" s="226">
        <v>229434</v>
      </c>
      <c r="J2635" s="227">
        <v>1323</v>
      </c>
      <c r="K2635" s="226">
        <v>173.41950113378684</v>
      </c>
    </row>
    <row r="2636" spans="1:11" x14ac:dyDescent="0.3">
      <c r="A2636" s="225">
        <v>330899</v>
      </c>
      <c r="B2636" s="225" t="s">
        <v>780</v>
      </c>
      <c r="C2636" s="225" t="s">
        <v>824</v>
      </c>
      <c r="D2636" s="226">
        <v>0</v>
      </c>
      <c r="E2636" s="226">
        <v>465672</v>
      </c>
      <c r="F2636" s="226">
        <v>420948</v>
      </c>
      <c r="G2636" s="226">
        <v>0</v>
      </c>
      <c r="H2636" s="226">
        <v>0</v>
      </c>
      <c r="I2636" s="226">
        <v>886620</v>
      </c>
      <c r="J2636" s="227">
        <v>1437</v>
      </c>
      <c r="K2636" s="226">
        <v>616.99373695198335</v>
      </c>
    </row>
    <row r="2637" spans="1:11" x14ac:dyDescent="0.3">
      <c r="A2637" s="225">
        <v>330900</v>
      </c>
      <c r="B2637" s="225" t="s">
        <v>780</v>
      </c>
      <c r="C2637" s="225" t="s">
        <v>826</v>
      </c>
      <c r="D2637" s="226">
        <v>0</v>
      </c>
      <c r="E2637" s="226">
        <v>1671285</v>
      </c>
      <c r="F2637" s="226">
        <v>1046808</v>
      </c>
      <c r="G2637" s="226">
        <v>111912</v>
      </c>
      <c r="H2637" s="226">
        <v>0</v>
      </c>
      <c r="I2637" s="226">
        <v>2830005</v>
      </c>
      <c r="J2637" s="227">
        <v>2431</v>
      </c>
      <c r="K2637" s="226">
        <v>1164.1320444261621</v>
      </c>
    </row>
    <row r="2638" spans="1:11" x14ac:dyDescent="0.3">
      <c r="A2638" s="225">
        <v>330902</v>
      </c>
      <c r="B2638" s="225" t="s">
        <v>780</v>
      </c>
      <c r="C2638" s="225" t="s">
        <v>828</v>
      </c>
      <c r="D2638" s="226">
        <v>0</v>
      </c>
      <c r="E2638" s="226">
        <v>561366</v>
      </c>
      <c r="F2638" s="226">
        <v>583104</v>
      </c>
      <c r="G2638" s="226">
        <v>57084</v>
      </c>
      <c r="H2638" s="226">
        <v>0</v>
      </c>
      <c r="I2638" s="226">
        <v>1201554</v>
      </c>
      <c r="J2638" s="227">
        <v>1626</v>
      </c>
      <c r="K2638" s="226">
        <v>738.96309963099634</v>
      </c>
    </row>
    <row r="2639" spans="1:11" x14ac:dyDescent="0.3">
      <c r="A2639" s="225">
        <v>330905</v>
      </c>
      <c r="B2639" s="225" t="s">
        <v>780</v>
      </c>
      <c r="C2639" s="225" t="s">
        <v>830</v>
      </c>
      <c r="D2639" s="226">
        <v>0</v>
      </c>
      <c r="E2639" s="226">
        <v>0</v>
      </c>
      <c r="F2639" s="226">
        <v>272070</v>
      </c>
      <c r="G2639" s="226">
        <v>0</v>
      </c>
      <c r="H2639" s="226">
        <v>0</v>
      </c>
      <c r="I2639" s="226">
        <v>272070</v>
      </c>
      <c r="J2639" s="227">
        <v>1899</v>
      </c>
      <c r="K2639" s="226">
        <v>143.27014218009478</v>
      </c>
    </row>
    <row r="2640" spans="1:11" x14ac:dyDescent="0.3">
      <c r="A2640" s="225">
        <v>330908</v>
      </c>
      <c r="B2640" s="225" t="s">
        <v>780</v>
      </c>
      <c r="C2640" s="225" t="s">
        <v>832</v>
      </c>
      <c r="D2640" s="226">
        <v>0</v>
      </c>
      <c r="E2640" s="226">
        <v>1810011</v>
      </c>
      <c r="F2640" s="226">
        <v>1312056</v>
      </c>
      <c r="G2640" s="226">
        <v>121692</v>
      </c>
      <c r="H2640" s="226">
        <v>0</v>
      </c>
      <c r="I2640" s="226">
        <v>3243759</v>
      </c>
      <c r="J2640" s="227">
        <v>3104</v>
      </c>
      <c r="K2640" s="226">
        <v>1045.0254510309278</v>
      </c>
    </row>
    <row r="2641" spans="1:11" x14ac:dyDescent="0.3">
      <c r="A2641" s="225">
        <v>330909</v>
      </c>
      <c r="B2641" s="225" t="s">
        <v>780</v>
      </c>
      <c r="C2641" s="225" t="s">
        <v>702</v>
      </c>
      <c r="D2641" s="226">
        <v>0</v>
      </c>
      <c r="E2641" s="226">
        <v>0</v>
      </c>
      <c r="F2641" s="226">
        <v>435414</v>
      </c>
      <c r="G2641" s="226">
        <v>0</v>
      </c>
      <c r="H2641" s="226">
        <v>0</v>
      </c>
      <c r="I2641" s="226">
        <v>435414</v>
      </c>
      <c r="J2641" s="227">
        <v>6166</v>
      </c>
      <c r="K2641" s="226">
        <v>70.615309763217638</v>
      </c>
    </row>
    <row r="2642" spans="1:11" x14ac:dyDescent="0.3">
      <c r="A2642" s="225">
        <v>330910</v>
      </c>
      <c r="B2642" s="225" t="s">
        <v>780</v>
      </c>
      <c r="C2642" s="225" t="s">
        <v>833</v>
      </c>
      <c r="D2642" s="226">
        <v>0</v>
      </c>
      <c r="E2642" s="226">
        <v>471288</v>
      </c>
      <c r="F2642" s="226">
        <v>611178</v>
      </c>
      <c r="G2642" s="226">
        <v>25692</v>
      </c>
      <c r="H2642" s="226">
        <v>0</v>
      </c>
      <c r="I2642" s="226">
        <v>1108158</v>
      </c>
      <c r="J2642" s="227">
        <v>1664</v>
      </c>
      <c r="K2642" s="226">
        <v>665.96033653846155</v>
      </c>
    </row>
    <row r="2643" spans="1:11" x14ac:dyDescent="0.3">
      <c r="A2643" s="225">
        <v>330914</v>
      </c>
      <c r="B2643" s="225" t="s">
        <v>780</v>
      </c>
      <c r="C2643" s="225" t="s">
        <v>834</v>
      </c>
      <c r="D2643" s="226">
        <v>0</v>
      </c>
      <c r="E2643" s="226">
        <v>0</v>
      </c>
      <c r="F2643" s="226">
        <v>570624</v>
      </c>
      <c r="G2643" s="226">
        <v>0</v>
      </c>
      <c r="H2643" s="226">
        <v>0</v>
      </c>
      <c r="I2643" s="226">
        <v>570624</v>
      </c>
      <c r="J2643" s="227">
        <v>4060</v>
      </c>
      <c r="K2643" s="226">
        <v>140.54778325123152</v>
      </c>
    </row>
    <row r="2644" spans="1:11" x14ac:dyDescent="0.3">
      <c r="A2644" s="225">
        <v>330915</v>
      </c>
      <c r="B2644" s="225" t="s">
        <v>780</v>
      </c>
      <c r="C2644" s="225" t="s">
        <v>835</v>
      </c>
      <c r="D2644" s="226">
        <v>0</v>
      </c>
      <c r="E2644" s="226">
        <v>0</v>
      </c>
      <c r="F2644" s="226">
        <v>305256</v>
      </c>
      <c r="G2644" s="226">
        <v>0</v>
      </c>
      <c r="H2644" s="226">
        <v>0</v>
      </c>
      <c r="I2644" s="226">
        <v>305256</v>
      </c>
      <c r="J2644" s="227">
        <v>3160</v>
      </c>
      <c r="K2644" s="226">
        <v>96.6</v>
      </c>
    </row>
    <row r="2645" spans="1:11" x14ac:dyDescent="0.3">
      <c r="A2645" s="225">
        <v>330916</v>
      </c>
      <c r="B2645" s="225" t="s">
        <v>780</v>
      </c>
      <c r="C2645" s="225" t="s">
        <v>837</v>
      </c>
      <c r="D2645" s="226">
        <v>0</v>
      </c>
      <c r="E2645" s="226">
        <v>0</v>
      </c>
      <c r="F2645" s="226">
        <v>164022</v>
      </c>
      <c r="G2645" s="226">
        <v>0</v>
      </c>
      <c r="H2645" s="226">
        <v>0</v>
      </c>
      <c r="I2645" s="226">
        <v>164022</v>
      </c>
      <c r="J2645" s="227">
        <v>3171</v>
      </c>
      <c r="K2645" s="226">
        <v>51.725638599810786</v>
      </c>
    </row>
    <row r="2646" spans="1:11" x14ac:dyDescent="0.3">
      <c r="A2646" s="225">
        <v>330917</v>
      </c>
      <c r="B2646" s="225" t="s">
        <v>780</v>
      </c>
      <c r="C2646" s="225" t="s">
        <v>838</v>
      </c>
      <c r="D2646" s="226">
        <v>0</v>
      </c>
      <c r="E2646" s="226">
        <v>0</v>
      </c>
      <c r="F2646" s="226">
        <v>1317720</v>
      </c>
      <c r="G2646" s="226">
        <v>0</v>
      </c>
      <c r="H2646" s="226">
        <v>0</v>
      </c>
      <c r="I2646" s="226">
        <v>1317720</v>
      </c>
      <c r="J2646" s="227">
        <v>9158</v>
      </c>
      <c r="K2646" s="226">
        <v>143.8873116400961</v>
      </c>
    </row>
    <row r="2647" spans="1:11" x14ac:dyDescent="0.3">
      <c r="A2647" s="225">
        <v>330918</v>
      </c>
      <c r="B2647" s="225" t="s">
        <v>780</v>
      </c>
      <c r="C2647" s="225" t="s">
        <v>840</v>
      </c>
      <c r="D2647" s="226">
        <v>0</v>
      </c>
      <c r="E2647" s="226">
        <v>2180568</v>
      </c>
      <c r="F2647" s="226">
        <v>1510224</v>
      </c>
      <c r="G2647" s="226">
        <v>0</v>
      </c>
      <c r="H2647" s="226">
        <v>0</v>
      </c>
      <c r="I2647" s="226">
        <v>3690792</v>
      </c>
      <c r="J2647" s="227">
        <v>3351</v>
      </c>
      <c r="K2647" s="226">
        <v>1101.4001790510295</v>
      </c>
    </row>
    <row r="2648" spans="1:11" x14ac:dyDescent="0.3">
      <c r="A2648" s="225">
        <v>330920</v>
      </c>
      <c r="B2648" s="225" t="s">
        <v>780</v>
      </c>
      <c r="C2648" s="225" t="s">
        <v>841</v>
      </c>
      <c r="D2648" s="226">
        <v>0</v>
      </c>
      <c r="E2648" s="226">
        <v>346254</v>
      </c>
      <c r="F2648" s="226">
        <v>537162</v>
      </c>
      <c r="G2648" s="226">
        <v>0</v>
      </c>
      <c r="H2648" s="226">
        <v>0</v>
      </c>
      <c r="I2648" s="226">
        <v>883416</v>
      </c>
      <c r="J2648" s="227">
        <v>3048</v>
      </c>
      <c r="K2648" s="226">
        <v>289.83464566929132</v>
      </c>
    </row>
    <row r="2649" spans="1:11" x14ac:dyDescent="0.3">
      <c r="A2649" s="225">
        <v>330925</v>
      </c>
      <c r="B2649" s="225" t="s">
        <v>780</v>
      </c>
      <c r="C2649" s="225" t="s">
        <v>842</v>
      </c>
      <c r="D2649" s="226">
        <v>0</v>
      </c>
      <c r="E2649" s="226">
        <v>0</v>
      </c>
      <c r="F2649" s="226">
        <v>227682</v>
      </c>
      <c r="G2649" s="226">
        <v>0</v>
      </c>
      <c r="H2649" s="226">
        <v>0</v>
      </c>
      <c r="I2649" s="226">
        <v>227682</v>
      </c>
      <c r="J2649" s="227">
        <v>1585</v>
      </c>
      <c r="K2649" s="226">
        <v>143.64794952681387</v>
      </c>
    </row>
    <row r="2650" spans="1:11" x14ac:dyDescent="0.3">
      <c r="A2650" s="225">
        <v>330930</v>
      </c>
      <c r="B2650" s="225" t="s">
        <v>780</v>
      </c>
      <c r="C2650" s="225" t="s">
        <v>843</v>
      </c>
      <c r="D2650" s="226">
        <v>0</v>
      </c>
      <c r="E2650" s="226">
        <v>0</v>
      </c>
      <c r="F2650" s="226">
        <v>405414</v>
      </c>
      <c r="G2650" s="226">
        <v>0</v>
      </c>
      <c r="H2650" s="226">
        <v>0</v>
      </c>
      <c r="I2650" s="226">
        <v>405414</v>
      </c>
      <c r="J2650" s="227">
        <v>2875</v>
      </c>
      <c r="K2650" s="226">
        <v>141.01356521739132</v>
      </c>
    </row>
    <row r="2651" spans="1:11" x14ac:dyDescent="0.3">
      <c r="A2651" s="225">
        <v>330936</v>
      </c>
      <c r="B2651" s="225" t="s">
        <v>780</v>
      </c>
      <c r="C2651" s="225" t="s">
        <v>844</v>
      </c>
      <c r="D2651" s="226">
        <v>0</v>
      </c>
      <c r="E2651" s="226">
        <v>60900</v>
      </c>
      <c r="F2651" s="226">
        <v>336198</v>
      </c>
      <c r="G2651" s="226">
        <v>0</v>
      </c>
      <c r="H2651" s="226">
        <v>0</v>
      </c>
      <c r="I2651" s="226">
        <v>397098</v>
      </c>
      <c r="J2651" s="227">
        <v>1624</v>
      </c>
      <c r="K2651" s="226">
        <v>244.51847290640393</v>
      </c>
    </row>
    <row r="2652" spans="1:11" x14ac:dyDescent="0.3">
      <c r="A2652" s="225">
        <v>330937</v>
      </c>
      <c r="B2652" s="225" t="s">
        <v>780</v>
      </c>
      <c r="C2652" s="225" t="s">
        <v>846</v>
      </c>
      <c r="D2652" s="226">
        <v>0</v>
      </c>
      <c r="E2652" s="226">
        <v>0</v>
      </c>
      <c r="F2652" s="226">
        <v>200106</v>
      </c>
      <c r="G2652" s="226">
        <v>0</v>
      </c>
      <c r="H2652" s="226">
        <v>0</v>
      </c>
      <c r="I2652" s="226">
        <v>200106</v>
      </c>
      <c r="J2652" s="227">
        <v>3914</v>
      </c>
      <c r="K2652" s="226">
        <v>51.125702606029634</v>
      </c>
    </row>
    <row r="2653" spans="1:11" x14ac:dyDescent="0.3">
      <c r="A2653" s="225">
        <v>330938</v>
      </c>
      <c r="B2653" s="225" t="s">
        <v>780</v>
      </c>
      <c r="C2653" s="225" t="s">
        <v>847</v>
      </c>
      <c r="D2653" s="226">
        <v>0</v>
      </c>
      <c r="E2653" s="226">
        <v>0</v>
      </c>
      <c r="F2653" s="226">
        <v>698070</v>
      </c>
      <c r="G2653" s="226">
        <v>0</v>
      </c>
      <c r="H2653" s="226">
        <v>0</v>
      </c>
      <c r="I2653" s="226">
        <v>698070</v>
      </c>
      <c r="J2653" s="227">
        <v>4562</v>
      </c>
      <c r="K2653" s="226">
        <v>153.01841297676458</v>
      </c>
    </row>
    <row r="2654" spans="1:11" x14ac:dyDescent="0.3">
      <c r="A2654" s="225">
        <v>330942</v>
      </c>
      <c r="B2654" s="225" t="s">
        <v>780</v>
      </c>
      <c r="C2654" s="225" t="s">
        <v>849</v>
      </c>
      <c r="D2654" s="226">
        <v>0</v>
      </c>
      <c r="E2654" s="226">
        <v>860382</v>
      </c>
      <c r="F2654" s="226">
        <v>875358</v>
      </c>
      <c r="G2654" s="226">
        <v>0</v>
      </c>
      <c r="H2654" s="226">
        <v>0</v>
      </c>
      <c r="I2654" s="226">
        <v>1735740</v>
      </c>
      <c r="J2654" s="227">
        <v>2039</v>
      </c>
      <c r="K2654" s="226">
        <v>851.27023050514958</v>
      </c>
    </row>
    <row r="2655" spans="1:11" x14ac:dyDescent="0.3">
      <c r="A2655" s="225">
        <v>330943</v>
      </c>
      <c r="B2655" s="225" t="s">
        <v>780</v>
      </c>
      <c r="C2655" s="225" t="s">
        <v>850</v>
      </c>
      <c r="D2655" s="226">
        <v>0</v>
      </c>
      <c r="E2655" s="226">
        <v>0</v>
      </c>
      <c r="F2655" s="226">
        <v>357102</v>
      </c>
      <c r="G2655" s="226">
        <v>0</v>
      </c>
      <c r="H2655" s="226">
        <v>0</v>
      </c>
      <c r="I2655" s="226">
        <v>357102</v>
      </c>
      <c r="J2655" s="227">
        <v>2314</v>
      </c>
      <c r="K2655" s="226">
        <v>154.32238547968885</v>
      </c>
    </row>
    <row r="2656" spans="1:11" x14ac:dyDescent="0.3">
      <c r="A2656" s="225">
        <v>330945</v>
      </c>
      <c r="B2656" s="225" t="s">
        <v>780</v>
      </c>
      <c r="C2656" s="225" t="s">
        <v>851</v>
      </c>
      <c r="D2656" s="226">
        <v>0</v>
      </c>
      <c r="E2656" s="226">
        <v>0</v>
      </c>
      <c r="F2656" s="226">
        <v>281784</v>
      </c>
      <c r="G2656" s="226">
        <v>0</v>
      </c>
      <c r="H2656" s="226">
        <v>0</v>
      </c>
      <c r="I2656" s="226">
        <v>281784</v>
      </c>
      <c r="J2656" s="227">
        <v>1937</v>
      </c>
      <c r="K2656" s="226">
        <v>145.47444501806919</v>
      </c>
    </row>
    <row r="2657" spans="1:11" x14ac:dyDescent="0.3">
      <c r="A2657" s="225">
        <v>330946</v>
      </c>
      <c r="B2657" s="225" t="s">
        <v>780</v>
      </c>
      <c r="C2657" s="225" t="s">
        <v>853</v>
      </c>
      <c r="D2657" s="226">
        <v>0</v>
      </c>
      <c r="E2657" s="226">
        <v>49125</v>
      </c>
      <c r="F2657" s="226">
        <v>164898</v>
      </c>
      <c r="G2657" s="226">
        <v>0</v>
      </c>
      <c r="H2657" s="226">
        <v>0</v>
      </c>
      <c r="I2657" s="226">
        <v>214023</v>
      </c>
      <c r="J2657" s="227">
        <v>690</v>
      </c>
      <c r="K2657" s="226">
        <v>310.17826086956524</v>
      </c>
    </row>
    <row r="2658" spans="1:11" x14ac:dyDescent="0.3">
      <c r="A2658" s="225">
        <v>330949</v>
      </c>
      <c r="B2658" s="225" t="s">
        <v>780</v>
      </c>
      <c r="C2658" s="225" t="s">
        <v>855</v>
      </c>
      <c r="D2658" s="226">
        <v>0</v>
      </c>
      <c r="E2658" s="226">
        <v>356577</v>
      </c>
      <c r="F2658" s="226">
        <v>465072</v>
      </c>
      <c r="G2658" s="226">
        <v>0</v>
      </c>
      <c r="H2658" s="226">
        <v>0</v>
      </c>
      <c r="I2658" s="226">
        <v>821649</v>
      </c>
      <c r="J2658" s="227">
        <v>1877</v>
      </c>
      <c r="K2658" s="226">
        <v>437.74587107085773</v>
      </c>
    </row>
    <row r="2659" spans="1:11" x14ac:dyDescent="0.3">
      <c r="A2659" s="225">
        <v>330951</v>
      </c>
      <c r="B2659" s="225" t="s">
        <v>780</v>
      </c>
      <c r="C2659" s="225" t="s">
        <v>218</v>
      </c>
      <c r="D2659" s="226">
        <v>0</v>
      </c>
      <c r="E2659" s="226">
        <v>0</v>
      </c>
      <c r="F2659" s="226">
        <v>338718</v>
      </c>
      <c r="G2659" s="226">
        <v>0</v>
      </c>
      <c r="H2659" s="226">
        <v>0</v>
      </c>
      <c r="I2659" s="226">
        <v>338718</v>
      </c>
      <c r="J2659" s="227">
        <v>2461</v>
      </c>
      <c r="K2659" s="226">
        <v>137.63429500203171</v>
      </c>
    </row>
    <row r="2660" spans="1:11" x14ac:dyDescent="0.3">
      <c r="A2660" s="225">
        <v>330952</v>
      </c>
      <c r="B2660" s="225" t="s">
        <v>780</v>
      </c>
      <c r="C2660" s="225" t="s">
        <v>856</v>
      </c>
      <c r="D2660" s="226">
        <v>0</v>
      </c>
      <c r="E2660" s="226">
        <v>0</v>
      </c>
      <c r="F2660" s="226">
        <v>733332</v>
      </c>
      <c r="G2660" s="226">
        <v>0</v>
      </c>
      <c r="H2660" s="226">
        <v>0</v>
      </c>
      <c r="I2660" s="226">
        <v>733332</v>
      </c>
      <c r="J2660" s="227">
        <v>4576</v>
      </c>
      <c r="K2660" s="226">
        <v>160.25611888111888</v>
      </c>
    </row>
    <row r="2661" spans="1:11" x14ac:dyDescent="0.3">
      <c r="A2661" s="225">
        <v>330953</v>
      </c>
      <c r="B2661" s="225" t="s">
        <v>780</v>
      </c>
      <c r="C2661" s="225" t="s">
        <v>858</v>
      </c>
      <c r="D2661" s="226">
        <v>0</v>
      </c>
      <c r="E2661" s="226">
        <v>614700</v>
      </c>
      <c r="F2661" s="226">
        <v>392322</v>
      </c>
      <c r="G2661" s="226">
        <v>83952</v>
      </c>
      <c r="H2661" s="226">
        <v>0</v>
      </c>
      <c r="I2661" s="226">
        <v>1090974</v>
      </c>
      <c r="J2661" s="227">
        <v>1019</v>
      </c>
      <c r="K2661" s="226">
        <v>1070.6319921491659</v>
      </c>
    </row>
    <row r="2662" spans="1:11" x14ac:dyDescent="0.3">
      <c r="A2662" s="225">
        <v>330954</v>
      </c>
      <c r="B2662" s="225" t="s">
        <v>780</v>
      </c>
      <c r="C2662" s="225" t="s">
        <v>859</v>
      </c>
      <c r="D2662" s="226">
        <v>0</v>
      </c>
      <c r="E2662" s="226">
        <v>0</v>
      </c>
      <c r="F2662" s="226">
        <v>327372</v>
      </c>
      <c r="G2662" s="226">
        <v>0</v>
      </c>
      <c r="H2662" s="226">
        <v>0</v>
      </c>
      <c r="I2662" s="226">
        <v>327372</v>
      </c>
      <c r="J2662" s="227">
        <v>1985</v>
      </c>
      <c r="K2662" s="226">
        <v>164.92292191435769</v>
      </c>
    </row>
    <row r="2663" spans="1:11" x14ac:dyDescent="0.3">
      <c r="A2663" s="225">
        <v>330955</v>
      </c>
      <c r="B2663" s="225" t="s">
        <v>780</v>
      </c>
      <c r="C2663" s="225" t="s">
        <v>860</v>
      </c>
      <c r="D2663" s="226">
        <v>0</v>
      </c>
      <c r="E2663" s="226">
        <v>0</v>
      </c>
      <c r="F2663" s="226">
        <v>688518</v>
      </c>
      <c r="G2663" s="226">
        <v>0</v>
      </c>
      <c r="H2663" s="226">
        <v>0</v>
      </c>
      <c r="I2663" s="226">
        <v>688518</v>
      </c>
      <c r="J2663" s="227">
        <v>6238</v>
      </c>
      <c r="K2663" s="226">
        <v>110.3747996152613</v>
      </c>
    </row>
    <row r="2664" spans="1:11" x14ac:dyDescent="0.3">
      <c r="A2664" s="225">
        <v>330958</v>
      </c>
      <c r="B2664" s="225" t="s">
        <v>780</v>
      </c>
      <c r="C2664" s="225" t="s">
        <v>861</v>
      </c>
      <c r="D2664" s="226">
        <v>0</v>
      </c>
      <c r="E2664" s="226">
        <v>0</v>
      </c>
      <c r="F2664" s="226">
        <v>102384</v>
      </c>
      <c r="G2664" s="226">
        <v>0</v>
      </c>
      <c r="H2664" s="226">
        <v>0</v>
      </c>
      <c r="I2664" s="226">
        <v>102384</v>
      </c>
      <c r="J2664" s="227">
        <v>810</v>
      </c>
      <c r="K2664" s="226">
        <v>126.4</v>
      </c>
    </row>
    <row r="2665" spans="1:11" x14ac:dyDescent="0.3">
      <c r="A2665" s="225">
        <v>330960</v>
      </c>
      <c r="B2665" s="225" t="s">
        <v>780</v>
      </c>
      <c r="C2665" s="225" t="s">
        <v>863</v>
      </c>
      <c r="D2665" s="226">
        <v>0</v>
      </c>
      <c r="E2665" s="226">
        <v>2403834</v>
      </c>
      <c r="F2665" s="226">
        <v>1283118</v>
      </c>
      <c r="G2665" s="226">
        <v>0</v>
      </c>
      <c r="H2665" s="226">
        <v>0</v>
      </c>
      <c r="I2665" s="226">
        <v>3686952</v>
      </c>
      <c r="J2665" s="227">
        <v>3019</v>
      </c>
      <c r="K2665" s="226">
        <v>1221.2494203378603</v>
      </c>
    </row>
    <row r="2666" spans="1:11" x14ac:dyDescent="0.3">
      <c r="A2666" s="225">
        <v>330962</v>
      </c>
      <c r="B2666" s="225" t="s">
        <v>780</v>
      </c>
      <c r="C2666" s="225" t="s">
        <v>241</v>
      </c>
      <c r="D2666" s="226">
        <v>0</v>
      </c>
      <c r="E2666" s="226">
        <v>518772</v>
      </c>
      <c r="F2666" s="226">
        <v>695412</v>
      </c>
      <c r="G2666" s="226">
        <v>0</v>
      </c>
      <c r="H2666" s="226">
        <v>0</v>
      </c>
      <c r="I2666" s="226">
        <v>1214184</v>
      </c>
      <c r="J2666" s="227">
        <v>3403</v>
      </c>
      <c r="K2666" s="226">
        <v>356.79811930649424</v>
      </c>
    </row>
    <row r="2667" spans="1:11" x14ac:dyDescent="0.3">
      <c r="A2667" s="225">
        <v>330963</v>
      </c>
      <c r="B2667" s="225" t="s">
        <v>780</v>
      </c>
      <c r="C2667" s="225" t="s">
        <v>865</v>
      </c>
      <c r="D2667" s="226">
        <v>0</v>
      </c>
      <c r="E2667" s="226">
        <v>0</v>
      </c>
      <c r="F2667" s="226">
        <v>930024</v>
      </c>
      <c r="G2667" s="226">
        <v>0</v>
      </c>
      <c r="H2667" s="226">
        <v>0</v>
      </c>
      <c r="I2667" s="226">
        <v>930024</v>
      </c>
      <c r="J2667" s="227">
        <v>10207</v>
      </c>
      <c r="K2667" s="226">
        <v>91.116292740276279</v>
      </c>
    </row>
    <row r="2668" spans="1:11" x14ac:dyDescent="0.3">
      <c r="A2668" s="225">
        <v>330966</v>
      </c>
      <c r="B2668" s="225" t="s">
        <v>780</v>
      </c>
      <c r="C2668" s="225" t="s">
        <v>867</v>
      </c>
      <c r="D2668" s="226">
        <v>0</v>
      </c>
      <c r="E2668" s="226">
        <v>440259</v>
      </c>
      <c r="F2668" s="226">
        <v>1265814</v>
      </c>
      <c r="G2668" s="226">
        <v>0</v>
      </c>
      <c r="H2668" s="226">
        <v>0</v>
      </c>
      <c r="I2668" s="226">
        <v>1706073</v>
      </c>
      <c r="J2668" s="227">
        <v>5506</v>
      </c>
      <c r="K2668" s="226">
        <v>309.85706501997822</v>
      </c>
    </row>
    <row r="2669" spans="1:11" x14ac:dyDescent="0.3">
      <c r="A2669" s="225">
        <v>330968</v>
      </c>
      <c r="B2669" s="225" t="s">
        <v>780</v>
      </c>
      <c r="C2669" s="225" t="s">
        <v>868</v>
      </c>
      <c r="D2669" s="226">
        <v>0</v>
      </c>
      <c r="E2669" s="226">
        <v>0</v>
      </c>
      <c r="F2669" s="226">
        <v>690180</v>
      </c>
      <c r="G2669" s="226">
        <v>0</v>
      </c>
      <c r="H2669" s="226">
        <v>0</v>
      </c>
      <c r="I2669" s="226">
        <v>690180</v>
      </c>
      <c r="J2669" s="227">
        <v>5398</v>
      </c>
      <c r="K2669" s="226">
        <v>127.85846609855503</v>
      </c>
    </row>
    <row r="2670" spans="1:11" x14ac:dyDescent="0.3">
      <c r="A2670" s="225">
        <v>330971</v>
      </c>
      <c r="B2670" s="225" t="s">
        <v>780</v>
      </c>
      <c r="C2670" s="225" t="s">
        <v>870</v>
      </c>
      <c r="D2670" s="226">
        <v>0</v>
      </c>
      <c r="E2670" s="226">
        <v>1910112</v>
      </c>
      <c r="F2670" s="226">
        <v>1803186</v>
      </c>
      <c r="G2670" s="226">
        <v>243816</v>
      </c>
      <c r="H2670" s="226">
        <v>0</v>
      </c>
      <c r="I2670" s="226">
        <v>3957114</v>
      </c>
      <c r="J2670" s="227">
        <v>6008</v>
      </c>
      <c r="K2670" s="226">
        <v>658.64081225033294</v>
      </c>
    </row>
    <row r="2671" spans="1:11" x14ac:dyDescent="0.3">
      <c r="A2671" s="225">
        <v>330973</v>
      </c>
      <c r="B2671" s="225" t="s">
        <v>780</v>
      </c>
      <c r="C2671" s="225" t="s">
        <v>872</v>
      </c>
      <c r="D2671" s="226">
        <v>0</v>
      </c>
      <c r="E2671" s="226">
        <v>38151</v>
      </c>
      <c r="F2671" s="226">
        <v>253548</v>
      </c>
      <c r="G2671" s="226">
        <v>0</v>
      </c>
      <c r="H2671" s="226">
        <v>0</v>
      </c>
      <c r="I2671" s="226">
        <v>291699</v>
      </c>
      <c r="J2671" s="227">
        <v>1761</v>
      </c>
      <c r="K2671" s="226">
        <v>165.64395229982964</v>
      </c>
    </row>
    <row r="2672" spans="1:11" x14ac:dyDescent="0.3">
      <c r="A2672" s="225">
        <v>330974</v>
      </c>
      <c r="B2672" s="225" t="s">
        <v>780</v>
      </c>
      <c r="C2672" s="225" t="s">
        <v>874</v>
      </c>
      <c r="D2672" s="226">
        <v>0</v>
      </c>
      <c r="E2672" s="226">
        <v>1327137</v>
      </c>
      <c r="F2672" s="226">
        <v>2560350</v>
      </c>
      <c r="G2672" s="226">
        <v>0</v>
      </c>
      <c r="H2672" s="226">
        <v>0</v>
      </c>
      <c r="I2672" s="226">
        <v>3887487</v>
      </c>
      <c r="J2672" s="227">
        <v>13568</v>
      </c>
      <c r="K2672" s="226">
        <v>286.5187942216981</v>
      </c>
    </row>
    <row r="2673" spans="1:11" x14ac:dyDescent="0.3">
      <c r="A2673" s="225">
        <v>340976</v>
      </c>
      <c r="B2673" s="225" t="s">
        <v>875</v>
      </c>
      <c r="C2673" s="225" t="s">
        <v>877</v>
      </c>
      <c r="D2673" s="226">
        <v>0</v>
      </c>
      <c r="E2673" s="226">
        <v>835644</v>
      </c>
      <c r="F2673" s="226">
        <v>997368</v>
      </c>
      <c r="G2673" s="226">
        <v>227484</v>
      </c>
      <c r="H2673" s="226">
        <v>0</v>
      </c>
      <c r="I2673" s="226">
        <v>2060496</v>
      </c>
      <c r="J2673" s="227">
        <v>3170</v>
      </c>
      <c r="K2673" s="226">
        <v>649.998738170347</v>
      </c>
    </row>
    <row r="2674" spans="1:11" x14ac:dyDescent="0.3">
      <c r="A2674" s="225">
        <v>340978</v>
      </c>
      <c r="B2674" s="225" t="s">
        <v>875</v>
      </c>
      <c r="C2674" s="225" t="s">
        <v>879</v>
      </c>
      <c r="D2674" s="226">
        <v>0</v>
      </c>
      <c r="E2674" s="226">
        <v>226416</v>
      </c>
      <c r="F2674" s="226">
        <v>368874</v>
      </c>
      <c r="G2674" s="226">
        <v>0</v>
      </c>
      <c r="H2674" s="226">
        <v>0</v>
      </c>
      <c r="I2674" s="226">
        <v>595290</v>
      </c>
      <c r="J2674" s="227">
        <v>971</v>
      </c>
      <c r="K2674" s="226">
        <v>613.06900102986617</v>
      </c>
    </row>
    <row r="2675" spans="1:11" x14ac:dyDescent="0.3">
      <c r="A2675" s="225">
        <v>340983</v>
      </c>
      <c r="B2675" s="225" t="s">
        <v>875</v>
      </c>
      <c r="C2675" s="225" t="s">
        <v>881</v>
      </c>
      <c r="D2675" s="226">
        <v>0</v>
      </c>
      <c r="E2675" s="226">
        <v>0</v>
      </c>
      <c r="F2675" s="226">
        <v>208608</v>
      </c>
      <c r="G2675" s="226">
        <v>0</v>
      </c>
      <c r="H2675" s="226">
        <v>0</v>
      </c>
      <c r="I2675" s="226">
        <v>208608</v>
      </c>
      <c r="J2675" s="227">
        <v>1123</v>
      </c>
      <c r="K2675" s="226">
        <v>185.75957257346394</v>
      </c>
    </row>
    <row r="2676" spans="1:11" x14ac:dyDescent="0.3">
      <c r="A2676" s="225">
        <v>340984</v>
      </c>
      <c r="B2676" s="225" t="s">
        <v>875</v>
      </c>
      <c r="C2676" s="225" t="s">
        <v>883</v>
      </c>
      <c r="D2676" s="226">
        <v>0</v>
      </c>
      <c r="E2676" s="226">
        <v>377484</v>
      </c>
      <c r="F2676" s="226">
        <v>452838</v>
      </c>
      <c r="G2676" s="226">
        <v>0</v>
      </c>
      <c r="H2676" s="226">
        <v>0</v>
      </c>
      <c r="I2676" s="226">
        <v>830322</v>
      </c>
      <c r="J2676" s="227">
        <v>1781</v>
      </c>
      <c r="K2676" s="226">
        <v>466.21111734980349</v>
      </c>
    </row>
    <row r="2677" spans="1:11" x14ac:dyDescent="0.3">
      <c r="A2677" s="225">
        <v>340990</v>
      </c>
      <c r="B2677" s="225" t="s">
        <v>875</v>
      </c>
      <c r="C2677" s="225" t="s">
        <v>885</v>
      </c>
      <c r="D2677" s="226">
        <v>0</v>
      </c>
      <c r="E2677" s="226">
        <v>23256</v>
      </c>
      <c r="F2677" s="226">
        <v>64242</v>
      </c>
      <c r="G2677" s="226">
        <v>0</v>
      </c>
      <c r="H2677" s="226">
        <v>0</v>
      </c>
      <c r="I2677" s="226">
        <v>87498</v>
      </c>
      <c r="J2677" s="227">
        <v>239</v>
      </c>
      <c r="K2677" s="226">
        <v>366.10041841004187</v>
      </c>
    </row>
    <row r="2678" spans="1:11" x14ac:dyDescent="0.3">
      <c r="A2678" s="225">
        <v>340993</v>
      </c>
      <c r="B2678" s="225" t="s">
        <v>875</v>
      </c>
      <c r="C2678" s="225" t="s">
        <v>887</v>
      </c>
      <c r="D2678" s="226">
        <v>0</v>
      </c>
      <c r="E2678" s="226">
        <v>24537</v>
      </c>
      <c r="F2678" s="226">
        <v>81084</v>
      </c>
      <c r="G2678" s="226">
        <v>0</v>
      </c>
      <c r="H2678" s="226">
        <v>0</v>
      </c>
      <c r="I2678" s="226">
        <v>105621</v>
      </c>
      <c r="J2678" s="227">
        <v>345</v>
      </c>
      <c r="K2678" s="226">
        <v>306.14782608695651</v>
      </c>
    </row>
    <row r="2679" spans="1:11" x14ac:dyDescent="0.3">
      <c r="A2679" s="225">
        <v>341003</v>
      </c>
      <c r="B2679" s="225" t="s">
        <v>875</v>
      </c>
      <c r="C2679" s="225" t="s">
        <v>889</v>
      </c>
      <c r="D2679" s="226">
        <v>0</v>
      </c>
      <c r="E2679" s="226">
        <v>397524</v>
      </c>
      <c r="F2679" s="226">
        <v>783234</v>
      </c>
      <c r="G2679" s="226">
        <v>0</v>
      </c>
      <c r="H2679" s="226">
        <v>0</v>
      </c>
      <c r="I2679" s="226">
        <v>1180758</v>
      </c>
      <c r="J2679" s="227">
        <v>2637</v>
      </c>
      <c r="K2679" s="226">
        <v>447.7656427758817</v>
      </c>
    </row>
    <row r="2680" spans="1:11" x14ac:dyDescent="0.3">
      <c r="A2680" s="225">
        <v>341012</v>
      </c>
      <c r="B2680" s="225" t="s">
        <v>875</v>
      </c>
      <c r="C2680" s="225" t="s">
        <v>891</v>
      </c>
      <c r="D2680" s="226">
        <v>0</v>
      </c>
      <c r="E2680" s="226">
        <v>0</v>
      </c>
      <c r="F2680" s="226">
        <v>74382</v>
      </c>
      <c r="G2680" s="226">
        <v>0</v>
      </c>
      <c r="H2680" s="226">
        <v>0</v>
      </c>
      <c r="I2680" s="226">
        <v>74382</v>
      </c>
      <c r="J2680" s="227">
        <v>507</v>
      </c>
      <c r="K2680" s="226">
        <v>146.71005917159763</v>
      </c>
    </row>
    <row r="2681" spans="1:11" x14ac:dyDescent="0.3">
      <c r="A2681" s="225">
        <v>341016</v>
      </c>
      <c r="B2681" s="225" t="s">
        <v>875</v>
      </c>
      <c r="C2681" s="225" t="s">
        <v>893</v>
      </c>
      <c r="D2681" s="226">
        <v>0</v>
      </c>
      <c r="E2681" s="226">
        <v>0</v>
      </c>
      <c r="F2681" s="226">
        <v>1173336</v>
      </c>
      <c r="G2681" s="226">
        <v>0</v>
      </c>
      <c r="H2681" s="226">
        <v>0</v>
      </c>
      <c r="I2681" s="226">
        <v>1173336</v>
      </c>
      <c r="J2681" s="227">
        <v>7114</v>
      </c>
      <c r="K2681" s="226">
        <v>164.93337081810515</v>
      </c>
    </row>
    <row r="2682" spans="1:11" x14ac:dyDescent="0.3">
      <c r="A2682" s="225">
        <v>341017</v>
      </c>
      <c r="B2682" s="225" t="s">
        <v>875</v>
      </c>
      <c r="C2682" s="225" t="s">
        <v>895</v>
      </c>
      <c r="D2682" s="226">
        <v>0</v>
      </c>
      <c r="E2682" s="226">
        <v>0</v>
      </c>
      <c r="F2682" s="226">
        <v>138750</v>
      </c>
      <c r="G2682" s="226">
        <v>0</v>
      </c>
      <c r="H2682" s="226">
        <v>0</v>
      </c>
      <c r="I2682" s="226">
        <v>138750</v>
      </c>
      <c r="J2682" s="227">
        <v>946</v>
      </c>
      <c r="K2682" s="226">
        <v>146.67019027484145</v>
      </c>
    </row>
    <row r="2683" spans="1:11" x14ac:dyDescent="0.3">
      <c r="A2683" s="225">
        <v>341020</v>
      </c>
      <c r="B2683" s="225" t="s">
        <v>875</v>
      </c>
      <c r="C2683" s="225" t="s">
        <v>897</v>
      </c>
      <c r="D2683" s="226">
        <v>0</v>
      </c>
      <c r="E2683" s="226">
        <v>0</v>
      </c>
      <c r="F2683" s="226">
        <v>183456</v>
      </c>
      <c r="G2683" s="226">
        <v>0</v>
      </c>
      <c r="H2683" s="226">
        <v>0</v>
      </c>
      <c r="I2683" s="226">
        <v>183456</v>
      </c>
      <c r="J2683" s="227">
        <v>776</v>
      </c>
      <c r="K2683" s="226">
        <v>236.41237113402062</v>
      </c>
    </row>
    <row r="2684" spans="1:11" x14ac:dyDescent="0.3">
      <c r="A2684" s="225">
        <v>341021</v>
      </c>
      <c r="B2684" s="225" t="s">
        <v>875</v>
      </c>
      <c r="C2684" s="225" t="s">
        <v>899</v>
      </c>
      <c r="D2684" s="226">
        <v>0</v>
      </c>
      <c r="E2684" s="226">
        <v>11904</v>
      </c>
      <c r="F2684" s="226">
        <v>31620</v>
      </c>
      <c r="G2684" s="226">
        <v>0</v>
      </c>
      <c r="H2684" s="226">
        <v>0</v>
      </c>
      <c r="I2684" s="226">
        <v>43524</v>
      </c>
      <c r="J2684" s="227">
        <v>88</v>
      </c>
      <c r="K2684" s="226">
        <v>494.59090909090907</v>
      </c>
    </row>
    <row r="2685" spans="1:11" x14ac:dyDescent="0.3">
      <c r="A2685" s="225">
        <v>341023</v>
      </c>
      <c r="B2685" s="225" t="s">
        <v>875</v>
      </c>
      <c r="C2685" s="225" t="s">
        <v>900</v>
      </c>
      <c r="D2685" s="226">
        <v>0</v>
      </c>
      <c r="E2685" s="226">
        <v>229740</v>
      </c>
      <c r="F2685" s="226">
        <v>312624</v>
      </c>
      <c r="G2685" s="226">
        <v>0</v>
      </c>
      <c r="H2685" s="226">
        <v>0</v>
      </c>
      <c r="I2685" s="226">
        <v>542364</v>
      </c>
      <c r="J2685" s="227">
        <v>1182</v>
      </c>
      <c r="K2685" s="226">
        <v>458.85279187817258</v>
      </c>
    </row>
    <row r="2686" spans="1:11" x14ac:dyDescent="0.3">
      <c r="A2686" s="225">
        <v>341024</v>
      </c>
      <c r="B2686" s="225" t="s">
        <v>875</v>
      </c>
      <c r="C2686" s="225" t="s">
        <v>902</v>
      </c>
      <c r="D2686" s="226">
        <v>0</v>
      </c>
      <c r="E2686" s="226">
        <v>161280</v>
      </c>
      <c r="F2686" s="226">
        <v>415290</v>
      </c>
      <c r="G2686" s="226">
        <v>0</v>
      </c>
      <c r="H2686" s="226">
        <v>0</v>
      </c>
      <c r="I2686" s="226">
        <v>576570</v>
      </c>
      <c r="J2686" s="227">
        <v>1636</v>
      </c>
      <c r="K2686" s="226">
        <v>352.42665036674816</v>
      </c>
    </row>
    <row r="2687" spans="1:11" x14ac:dyDescent="0.3">
      <c r="A2687" s="225">
        <v>341025</v>
      </c>
      <c r="B2687" s="225" t="s">
        <v>875</v>
      </c>
      <c r="C2687" s="225" t="s">
        <v>904</v>
      </c>
      <c r="D2687" s="226">
        <v>0</v>
      </c>
      <c r="E2687" s="226">
        <v>6411036</v>
      </c>
      <c r="F2687" s="226">
        <v>3829500</v>
      </c>
      <c r="G2687" s="226">
        <v>308868</v>
      </c>
      <c r="H2687" s="226">
        <v>0</v>
      </c>
      <c r="I2687" s="226">
        <v>10549404</v>
      </c>
      <c r="J2687" s="227">
        <v>3377</v>
      </c>
      <c r="K2687" s="226">
        <v>3123.8981344388512</v>
      </c>
    </row>
    <row r="2688" spans="1:11" x14ac:dyDescent="0.3">
      <c r="A2688" s="225">
        <v>341026</v>
      </c>
      <c r="B2688" s="225" t="s">
        <v>875</v>
      </c>
      <c r="C2688" s="225" t="s">
        <v>906</v>
      </c>
      <c r="D2688" s="226">
        <v>0</v>
      </c>
      <c r="E2688" s="226">
        <v>190251</v>
      </c>
      <c r="F2688" s="226">
        <v>2500950</v>
      </c>
      <c r="G2688" s="226">
        <v>0</v>
      </c>
      <c r="H2688" s="226">
        <v>0</v>
      </c>
      <c r="I2688" s="226">
        <v>2691201</v>
      </c>
      <c r="J2688" s="227">
        <v>12928</v>
      </c>
      <c r="K2688" s="226">
        <v>208.16839418316832</v>
      </c>
    </row>
    <row r="2689" spans="1:11" x14ac:dyDescent="0.3">
      <c r="A2689" s="225">
        <v>341029</v>
      </c>
      <c r="B2689" s="225" t="s">
        <v>875</v>
      </c>
      <c r="C2689" s="225" t="s">
        <v>908</v>
      </c>
      <c r="D2689" s="226">
        <v>0</v>
      </c>
      <c r="E2689" s="226">
        <v>35787</v>
      </c>
      <c r="F2689" s="226">
        <v>183390</v>
      </c>
      <c r="G2689" s="226">
        <v>0</v>
      </c>
      <c r="H2689" s="226">
        <v>0</v>
      </c>
      <c r="I2689" s="226">
        <v>219177</v>
      </c>
      <c r="J2689" s="227">
        <v>980</v>
      </c>
      <c r="K2689" s="226">
        <v>223.65</v>
      </c>
    </row>
    <row r="2690" spans="1:11" x14ac:dyDescent="0.3">
      <c r="A2690" s="225">
        <v>341032</v>
      </c>
      <c r="B2690" s="225" t="s">
        <v>875</v>
      </c>
      <c r="C2690" s="225" t="s">
        <v>910</v>
      </c>
      <c r="D2690" s="226">
        <v>0</v>
      </c>
      <c r="E2690" s="226">
        <v>910884</v>
      </c>
      <c r="F2690" s="226">
        <v>651522</v>
      </c>
      <c r="G2690" s="226">
        <v>0</v>
      </c>
      <c r="H2690" s="226">
        <v>0</v>
      </c>
      <c r="I2690" s="226">
        <v>1562406</v>
      </c>
      <c r="J2690" s="227">
        <v>956</v>
      </c>
      <c r="K2690" s="226">
        <v>1634.31589958159</v>
      </c>
    </row>
    <row r="2691" spans="1:11" x14ac:dyDescent="0.3">
      <c r="A2691" s="225">
        <v>341041</v>
      </c>
      <c r="B2691" s="225" t="s">
        <v>875</v>
      </c>
      <c r="C2691" s="225" t="s">
        <v>912</v>
      </c>
      <c r="D2691" s="226">
        <v>0</v>
      </c>
      <c r="E2691" s="226">
        <v>11328</v>
      </c>
      <c r="F2691" s="226">
        <v>28878</v>
      </c>
      <c r="G2691" s="226">
        <v>0</v>
      </c>
      <c r="H2691" s="226">
        <v>0</v>
      </c>
      <c r="I2691" s="226">
        <v>40206</v>
      </c>
      <c r="J2691" s="227">
        <v>83</v>
      </c>
      <c r="K2691" s="226">
        <v>484.40963855421688</v>
      </c>
    </row>
    <row r="2692" spans="1:11" x14ac:dyDescent="0.3">
      <c r="A2692" s="225">
        <v>341043</v>
      </c>
      <c r="B2692" s="225" t="s">
        <v>875</v>
      </c>
      <c r="C2692" s="225" t="s">
        <v>914</v>
      </c>
      <c r="D2692" s="226">
        <v>0</v>
      </c>
      <c r="E2692" s="226">
        <v>678132</v>
      </c>
      <c r="F2692" s="226">
        <v>505044</v>
      </c>
      <c r="G2692" s="226">
        <v>0</v>
      </c>
      <c r="H2692" s="226">
        <v>0</v>
      </c>
      <c r="I2692" s="226">
        <v>1183176</v>
      </c>
      <c r="J2692" s="227">
        <v>773</v>
      </c>
      <c r="K2692" s="226">
        <v>1530.6287192755499</v>
      </c>
    </row>
    <row r="2693" spans="1:11" x14ac:dyDescent="0.3">
      <c r="A2693" s="225">
        <v>341045</v>
      </c>
      <c r="B2693" s="225" t="s">
        <v>875</v>
      </c>
      <c r="C2693" s="225" t="s">
        <v>916</v>
      </c>
      <c r="D2693" s="226">
        <v>0</v>
      </c>
      <c r="E2693" s="226">
        <v>697188</v>
      </c>
      <c r="F2693" s="226">
        <v>382320</v>
      </c>
      <c r="G2693" s="226">
        <v>0</v>
      </c>
      <c r="H2693" s="226">
        <v>0</v>
      </c>
      <c r="I2693" s="226">
        <v>1079508</v>
      </c>
      <c r="J2693" s="227">
        <v>313</v>
      </c>
      <c r="K2693" s="226">
        <v>3448.9073482428116</v>
      </c>
    </row>
    <row r="2694" spans="1:11" x14ac:dyDescent="0.3">
      <c r="A2694" s="225">
        <v>341046</v>
      </c>
      <c r="B2694" s="225" t="s">
        <v>875</v>
      </c>
      <c r="C2694" s="225" t="s">
        <v>918</v>
      </c>
      <c r="D2694" s="226">
        <v>0</v>
      </c>
      <c r="E2694" s="226">
        <v>16764</v>
      </c>
      <c r="F2694" s="226">
        <v>41364</v>
      </c>
      <c r="G2694" s="226">
        <v>0</v>
      </c>
      <c r="H2694" s="226">
        <v>0</v>
      </c>
      <c r="I2694" s="226">
        <v>58128</v>
      </c>
      <c r="J2694" s="227">
        <v>136</v>
      </c>
      <c r="K2694" s="226">
        <v>427.41176470588238</v>
      </c>
    </row>
    <row r="2695" spans="1:11" x14ac:dyDescent="0.3">
      <c r="A2695" s="225">
        <v>341047</v>
      </c>
      <c r="B2695" s="225" t="s">
        <v>875</v>
      </c>
      <c r="C2695" s="225" t="s">
        <v>920</v>
      </c>
      <c r="D2695" s="226">
        <v>0</v>
      </c>
      <c r="E2695" s="226">
        <v>1641156</v>
      </c>
      <c r="F2695" s="226">
        <v>1241598</v>
      </c>
      <c r="G2695" s="226">
        <v>0</v>
      </c>
      <c r="H2695" s="226">
        <v>0</v>
      </c>
      <c r="I2695" s="226">
        <v>2882754</v>
      </c>
      <c r="J2695" s="227">
        <v>3165</v>
      </c>
      <c r="K2695" s="226">
        <v>910.82274881516582</v>
      </c>
    </row>
    <row r="2696" spans="1:11" x14ac:dyDescent="0.3">
      <c r="A2696" s="225">
        <v>341048</v>
      </c>
      <c r="B2696" s="225" t="s">
        <v>875</v>
      </c>
      <c r="C2696" s="225" t="s">
        <v>922</v>
      </c>
      <c r="D2696" s="226">
        <v>0</v>
      </c>
      <c r="E2696" s="226">
        <v>0</v>
      </c>
      <c r="F2696" s="226">
        <v>115050</v>
      </c>
      <c r="G2696" s="226">
        <v>0</v>
      </c>
      <c r="H2696" s="226">
        <v>0</v>
      </c>
      <c r="I2696" s="226">
        <v>115050</v>
      </c>
      <c r="J2696" s="227">
        <v>347</v>
      </c>
      <c r="K2696" s="226">
        <v>331.55619596541788</v>
      </c>
    </row>
    <row r="2697" spans="1:11" x14ac:dyDescent="0.3">
      <c r="A2697" s="225">
        <v>341049</v>
      </c>
      <c r="B2697" s="225" t="s">
        <v>875</v>
      </c>
      <c r="C2697" s="225" t="s">
        <v>924</v>
      </c>
      <c r="D2697" s="226">
        <v>0</v>
      </c>
      <c r="E2697" s="226">
        <v>1276440</v>
      </c>
      <c r="F2697" s="226">
        <v>1708014</v>
      </c>
      <c r="G2697" s="226">
        <v>0</v>
      </c>
      <c r="H2697" s="226">
        <v>0</v>
      </c>
      <c r="I2697" s="226">
        <v>2984454</v>
      </c>
      <c r="J2697" s="227">
        <v>3731</v>
      </c>
      <c r="K2697" s="226">
        <v>799.90726346823908</v>
      </c>
    </row>
    <row r="2698" spans="1:11" x14ac:dyDescent="0.3">
      <c r="A2698" s="225">
        <v>341050</v>
      </c>
      <c r="B2698" s="225" t="s">
        <v>875</v>
      </c>
      <c r="C2698" s="225" t="s">
        <v>926</v>
      </c>
      <c r="D2698" s="226">
        <v>0</v>
      </c>
      <c r="E2698" s="226">
        <v>0</v>
      </c>
      <c r="F2698" s="226">
        <v>286740</v>
      </c>
      <c r="G2698" s="226">
        <v>0</v>
      </c>
      <c r="H2698" s="226">
        <v>0</v>
      </c>
      <c r="I2698" s="226">
        <v>286740</v>
      </c>
      <c r="J2698" s="227">
        <v>1935</v>
      </c>
      <c r="K2698" s="226">
        <v>148.18604651162789</v>
      </c>
    </row>
    <row r="2699" spans="1:11" x14ac:dyDescent="0.3">
      <c r="A2699" s="225">
        <v>341053</v>
      </c>
      <c r="B2699" s="225" t="s">
        <v>875</v>
      </c>
      <c r="C2699" s="225" t="s">
        <v>927</v>
      </c>
      <c r="D2699" s="226">
        <v>0</v>
      </c>
      <c r="E2699" s="226">
        <v>0</v>
      </c>
      <c r="F2699" s="226">
        <v>386952</v>
      </c>
      <c r="G2699" s="226">
        <v>0</v>
      </c>
      <c r="H2699" s="226">
        <v>0</v>
      </c>
      <c r="I2699" s="226">
        <v>386952</v>
      </c>
      <c r="J2699" s="227">
        <v>2646</v>
      </c>
      <c r="K2699" s="226">
        <v>146.24036281179139</v>
      </c>
    </row>
    <row r="2700" spans="1:11" x14ac:dyDescent="0.3">
      <c r="A2700" s="225">
        <v>341054</v>
      </c>
      <c r="B2700" s="225" t="s">
        <v>875</v>
      </c>
      <c r="C2700" s="225" t="s">
        <v>929</v>
      </c>
      <c r="D2700" s="226">
        <v>0</v>
      </c>
      <c r="E2700" s="226">
        <v>346032</v>
      </c>
      <c r="F2700" s="226">
        <v>795066</v>
      </c>
      <c r="G2700" s="226">
        <v>0</v>
      </c>
      <c r="H2700" s="226">
        <v>0</v>
      </c>
      <c r="I2700" s="226">
        <v>1141098</v>
      </c>
      <c r="J2700" s="227">
        <v>3520</v>
      </c>
      <c r="K2700" s="226">
        <v>324.17556818181816</v>
      </c>
    </row>
    <row r="2701" spans="1:11" x14ac:dyDescent="0.3">
      <c r="A2701" s="225">
        <v>341058</v>
      </c>
      <c r="B2701" s="225" t="s">
        <v>875</v>
      </c>
      <c r="C2701" s="225" t="s">
        <v>931</v>
      </c>
      <c r="D2701" s="226">
        <v>0</v>
      </c>
      <c r="E2701" s="226">
        <v>0</v>
      </c>
      <c r="F2701" s="226">
        <v>123402</v>
      </c>
      <c r="G2701" s="226">
        <v>0</v>
      </c>
      <c r="H2701" s="226">
        <v>0</v>
      </c>
      <c r="I2701" s="226">
        <v>123402</v>
      </c>
      <c r="J2701" s="227">
        <v>1355</v>
      </c>
      <c r="K2701" s="226">
        <v>91.071586715867156</v>
      </c>
    </row>
    <row r="2702" spans="1:11" x14ac:dyDescent="0.3">
      <c r="A2702" s="225">
        <v>341060</v>
      </c>
      <c r="B2702" s="225" t="s">
        <v>875</v>
      </c>
      <c r="C2702" s="225" t="s">
        <v>932</v>
      </c>
      <c r="D2702" s="226">
        <v>0</v>
      </c>
      <c r="E2702" s="226">
        <v>116532</v>
      </c>
      <c r="F2702" s="226">
        <v>271164</v>
      </c>
      <c r="G2702" s="226">
        <v>0</v>
      </c>
      <c r="H2702" s="226">
        <v>0</v>
      </c>
      <c r="I2702" s="226">
        <v>387696</v>
      </c>
      <c r="J2702" s="227">
        <v>500</v>
      </c>
      <c r="K2702" s="226">
        <v>775.39200000000005</v>
      </c>
    </row>
    <row r="2703" spans="1:11" x14ac:dyDescent="0.3">
      <c r="A2703" s="225">
        <v>341062</v>
      </c>
      <c r="B2703" s="225" t="s">
        <v>875</v>
      </c>
      <c r="C2703" s="225" t="s">
        <v>934</v>
      </c>
      <c r="D2703" s="226">
        <v>0</v>
      </c>
      <c r="E2703" s="226">
        <v>19761</v>
      </c>
      <c r="F2703" s="226">
        <v>91272</v>
      </c>
      <c r="G2703" s="226">
        <v>0</v>
      </c>
      <c r="H2703" s="226">
        <v>0</v>
      </c>
      <c r="I2703" s="226">
        <v>111033</v>
      </c>
      <c r="J2703" s="227">
        <v>467</v>
      </c>
      <c r="K2703" s="226">
        <v>237.75802997858673</v>
      </c>
    </row>
    <row r="2704" spans="1:11" x14ac:dyDescent="0.3">
      <c r="A2704" s="225">
        <v>341066</v>
      </c>
      <c r="B2704" s="225" t="s">
        <v>875</v>
      </c>
      <c r="C2704" s="225" t="s">
        <v>936</v>
      </c>
      <c r="D2704" s="226">
        <v>0</v>
      </c>
      <c r="E2704" s="226">
        <v>302628</v>
      </c>
      <c r="F2704" s="226">
        <v>188490</v>
      </c>
      <c r="G2704" s="226">
        <v>64512</v>
      </c>
      <c r="H2704" s="226">
        <v>0</v>
      </c>
      <c r="I2704" s="226">
        <v>555630</v>
      </c>
      <c r="J2704" s="227">
        <v>453</v>
      </c>
      <c r="K2704" s="226">
        <v>1226.5562913907286</v>
      </c>
    </row>
    <row r="2705" spans="1:11" x14ac:dyDescent="0.3">
      <c r="A2705" s="225">
        <v>341075</v>
      </c>
      <c r="B2705" s="225" t="s">
        <v>875</v>
      </c>
      <c r="C2705" s="225" t="s">
        <v>938</v>
      </c>
      <c r="D2705" s="226">
        <v>0</v>
      </c>
      <c r="E2705" s="226">
        <v>23544</v>
      </c>
      <c r="F2705" s="226">
        <v>87768</v>
      </c>
      <c r="G2705" s="226">
        <v>0</v>
      </c>
      <c r="H2705" s="226">
        <v>0</v>
      </c>
      <c r="I2705" s="226">
        <v>111312</v>
      </c>
      <c r="J2705" s="227">
        <v>381</v>
      </c>
      <c r="K2705" s="226">
        <v>292.15748031496065</v>
      </c>
    </row>
    <row r="2706" spans="1:11" x14ac:dyDescent="0.3">
      <c r="A2706" s="225">
        <v>341086</v>
      </c>
      <c r="B2706" s="225" t="s">
        <v>875</v>
      </c>
      <c r="C2706" s="225" t="s">
        <v>940</v>
      </c>
      <c r="D2706" s="226">
        <v>0</v>
      </c>
      <c r="E2706" s="226">
        <v>24603</v>
      </c>
      <c r="F2706" s="226">
        <v>79176</v>
      </c>
      <c r="G2706" s="226">
        <v>0</v>
      </c>
      <c r="H2706" s="226">
        <v>0</v>
      </c>
      <c r="I2706" s="226">
        <v>103779</v>
      </c>
      <c r="J2706" s="227">
        <v>335</v>
      </c>
      <c r="K2706" s="226">
        <v>309.78805970149256</v>
      </c>
    </row>
    <row r="2707" spans="1:11" x14ac:dyDescent="0.3">
      <c r="A2707" s="225">
        <v>341087</v>
      </c>
      <c r="B2707" s="225" t="s">
        <v>875</v>
      </c>
      <c r="C2707" s="225" t="s">
        <v>942</v>
      </c>
      <c r="D2707" s="226">
        <v>0</v>
      </c>
      <c r="E2707" s="226">
        <v>13224</v>
      </c>
      <c r="F2707" s="226">
        <v>107130</v>
      </c>
      <c r="G2707" s="226">
        <v>0</v>
      </c>
      <c r="H2707" s="226">
        <v>0</v>
      </c>
      <c r="I2707" s="226">
        <v>120354</v>
      </c>
      <c r="J2707" s="227">
        <v>526</v>
      </c>
      <c r="K2707" s="226">
        <v>228.80988593155894</v>
      </c>
    </row>
    <row r="2708" spans="1:11" x14ac:dyDescent="0.3">
      <c r="A2708" s="225">
        <v>341088</v>
      </c>
      <c r="B2708" s="225" t="s">
        <v>875</v>
      </c>
      <c r="C2708" s="225" t="s">
        <v>944</v>
      </c>
      <c r="D2708" s="226">
        <v>0</v>
      </c>
      <c r="E2708" s="226">
        <v>1537149</v>
      </c>
      <c r="F2708" s="226">
        <v>1662534</v>
      </c>
      <c r="G2708" s="226">
        <v>173652</v>
      </c>
      <c r="H2708" s="226">
        <v>0</v>
      </c>
      <c r="I2708" s="226">
        <v>3373335</v>
      </c>
      <c r="J2708" s="227">
        <v>4049</v>
      </c>
      <c r="K2708" s="226">
        <v>833.12793282291921</v>
      </c>
    </row>
    <row r="2709" spans="1:11" x14ac:dyDescent="0.3">
      <c r="A2709" s="225">
        <v>341091</v>
      </c>
      <c r="B2709" s="225" t="s">
        <v>875</v>
      </c>
      <c r="C2709" s="225" t="s">
        <v>946</v>
      </c>
      <c r="D2709" s="226">
        <v>0</v>
      </c>
      <c r="E2709" s="226">
        <v>243504</v>
      </c>
      <c r="F2709" s="226">
        <v>177540</v>
      </c>
      <c r="G2709" s="226">
        <v>54936</v>
      </c>
      <c r="H2709" s="226">
        <v>0</v>
      </c>
      <c r="I2709" s="226">
        <v>475980</v>
      </c>
      <c r="J2709" s="227">
        <v>508</v>
      </c>
      <c r="K2709" s="226">
        <v>936.96850393700788</v>
      </c>
    </row>
    <row r="2710" spans="1:11" x14ac:dyDescent="0.3">
      <c r="A2710" s="225">
        <v>341092</v>
      </c>
      <c r="B2710" s="225" t="s">
        <v>875</v>
      </c>
      <c r="C2710" s="225" t="s">
        <v>948</v>
      </c>
      <c r="D2710" s="226">
        <v>0</v>
      </c>
      <c r="E2710" s="226">
        <v>9792</v>
      </c>
      <c r="F2710" s="226">
        <v>26712</v>
      </c>
      <c r="G2710" s="226">
        <v>0</v>
      </c>
      <c r="H2710" s="226">
        <v>0</v>
      </c>
      <c r="I2710" s="226">
        <v>36504</v>
      </c>
      <c r="J2710" s="227">
        <v>70</v>
      </c>
      <c r="K2710" s="226">
        <v>521.48571428571427</v>
      </c>
    </row>
    <row r="2711" spans="1:11" x14ac:dyDescent="0.3">
      <c r="A2711" s="225">
        <v>350739</v>
      </c>
      <c r="B2711" s="225" t="s">
        <v>949</v>
      </c>
      <c r="C2711" s="225" t="s">
        <v>951</v>
      </c>
      <c r="D2711" s="226">
        <v>4512</v>
      </c>
      <c r="E2711" s="226">
        <v>0</v>
      </c>
      <c r="F2711" s="226">
        <v>56826</v>
      </c>
      <c r="G2711" s="226">
        <v>0</v>
      </c>
      <c r="H2711" s="226">
        <v>0</v>
      </c>
      <c r="I2711" s="226">
        <v>61338</v>
      </c>
      <c r="J2711" s="227">
        <v>182</v>
      </c>
      <c r="K2711" s="226">
        <v>337.02197802197804</v>
      </c>
    </row>
    <row r="2712" spans="1:11" x14ac:dyDescent="0.3">
      <c r="A2712" s="225">
        <v>351097</v>
      </c>
      <c r="B2712" s="225" t="s">
        <v>949</v>
      </c>
      <c r="C2712" s="225" t="s">
        <v>953</v>
      </c>
      <c r="D2712" s="226">
        <v>0</v>
      </c>
      <c r="E2712" s="226">
        <v>24276</v>
      </c>
      <c r="F2712" s="226">
        <v>70242</v>
      </c>
      <c r="G2712" s="226">
        <v>4896</v>
      </c>
      <c r="H2712" s="226">
        <v>0</v>
      </c>
      <c r="I2712" s="226">
        <v>99414</v>
      </c>
      <c r="J2712" s="227">
        <v>274</v>
      </c>
      <c r="K2712" s="226">
        <v>362.82481751824815</v>
      </c>
    </row>
    <row r="2713" spans="1:11" x14ac:dyDescent="0.3">
      <c r="A2713" s="225">
        <v>351098</v>
      </c>
      <c r="B2713" s="225" t="s">
        <v>949</v>
      </c>
      <c r="C2713" s="225" t="s">
        <v>617</v>
      </c>
      <c r="D2713" s="226">
        <v>0</v>
      </c>
      <c r="E2713" s="226">
        <v>24216</v>
      </c>
      <c r="F2713" s="226">
        <v>69216</v>
      </c>
      <c r="G2713" s="226">
        <v>0</v>
      </c>
      <c r="H2713" s="226">
        <v>0</v>
      </c>
      <c r="I2713" s="226">
        <v>93432</v>
      </c>
      <c r="J2713" s="227">
        <v>270</v>
      </c>
      <c r="K2713" s="226">
        <v>346.04444444444442</v>
      </c>
    </row>
    <row r="2714" spans="1:11" x14ac:dyDescent="0.3">
      <c r="A2714" s="225">
        <v>351101</v>
      </c>
      <c r="B2714" s="225" t="s">
        <v>949</v>
      </c>
      <c r="C2714" s="225" t="s">
        <v>956</v>
      </c>
      <c r="D2714" s="226">
        <v>0</v>
      </c>
      <c r="E2714" s="226">
        <v>0</v>
      </c>
      <c r="F2714" s="226">
        <v>155220</v>
      </c>
      <c r="G2714" s="226">
        <v>75432</v>
      </c>
      <c r="H2714" s="226">
        <v>0</v>
      </c>
      <c r="I2714" s="226">
        <v>230652</v>
      </c>
      <c r="J2714" s="227">
        <v>880</v>
      </c>
      <c r="K2714" s="226">
        <v>262.10454545454547</v>
      </c>
    </row>
    <row r="2715" spans="1:11" x14ac:dyDescent="0.3">
      <c r="A2715" s="225">
        <v>351105</v>
      </c>
      <c r="B2715" s="225" t="s">
        <v>949</v>
      </c>
      <c r="C2715" s="225" t="s">
        <v>958</v>
      </c>
      <c r="D2715" s="226">
        <v>0</v>
      </c>
      <c r="E2715" s="226">
        <v>143460</v>
      </c>
      <c r="F2715" s="226">
        <v>142176</v>
      </c>
      <c r="G2715" s="226">
        <v>0</v>
      </c>
      <c r="H2715" s="226">
        <v>0</v>
      </c>
      <c r="I2715" s="226">
        <v>285636</v>
      </c>
      <c r="J2715" s="227">
        <v>225</v>
      </c>
      <c r="K2715" s="226">
        <v>1269.4933333333333</v>
      </c>
    </row>
    <row r="2716" spans="1:11" x14ac:dyDescent="0.3">
      <c r="A2716" s="225">
        <v>351106</v>
      </c>
      <c r="B2716" s="225" t="s">
        <v>949</v>
      </c>
      <c r="C2716" s="225" t="s">
        <v>960</v>
      </c>
      <c r="D2716" s="226">
        <v>0</v>
      </c>
      <c r="E2716" s="226">
        <v>0</v>
      </c>
      <c r="F2716" s="226">
        <v>604728</v>
      </c>
      <c r="G2716" s="226">
        <v>0</v>
      </c>
      <c r="H2716" s="226">
        <v>0</v>
      </c>
      <c r="I2716" s="226">
        <v>604728</v>
      </c>
      <c r="J2716" s="227">
        <v>4714</v>
      </c>
      <c r="K2716" s="226">
        <v>128.2834111158252</v>
      </c>
    </row>
    <row r="2717" spans="1:11" x14ac:dyDescent="0.3">
      <c r="A2717" s="225">
        <v>351107</v>
      </c>
      <c r="B2717" s="225" t="s">
        <v>949</v>
      </c>
      <c r="C2717" s="225" t="s">
        <v>962</v>
      </c>
      <c r="D2717" s="226">
        <v>0</v>
      </c>
      <c r="E2717" s="226">
        <v>23928</v>
      </c>
      <c r="F2717" s="226">
        <v>71496</v>
      </c>
      <c r="G2717" s="226">
        <v>0</v>
      </c>
      <c r="H2717" s="226">
        <v>0</v>
      </c>
      <c r="I2717" s="226">
        <v>95424</v>
      </c>
      <c r="J2717" s="227">
        <v>259</v>
      </c>
      <c r="K2717" s="226">
        <v>368.43243243243245</v>
      </c>
    </row>
    <row r="2718" spans="1:11" x14ac:dyDescent="0.3">
      <c r="A2718" s="225">
        <v>351108</v>
      </c>
      <c r="B2718" s="225" t="s">
        <v>949</v>
      </c>
      <c r="C2718" s="225" t="s">
        <v>964</v>
      </c>
      <c r="D2718" s="226">
        <v>0</v>
      </c>
      <c r="E2718" s="226">
        <v>12576</v>
      </c>
      <c r="F2718" s="226">
        <v>33870</v>
      </c>
      <c r="G2718" s="226">
        <v>0</v>
      </c>
      <c r="H2718" s="226">
        <v>0</v>
      </c>
      <c r="I2718" s="226">
        <v>46446</v>
      </c>
      <c r="J2718" s="227">
        <v>94</v>
      </c>
      <c r="K2718" s="226">
        <v>494.10638297872339</v>
      </c>
    </row>
    <row r="2719" spans="1:11" x14ac:dyDescent="0.3">
      <c r="A2719" s="225">
        <v>351110</v>
      </c>
      <c r="B2719" s="225" t="s">
        <v>949</v>
      </c>
      <c r="C2719" s="225" t="s">
        <v>966</v>
      </c>
      <c r="D2719" s="226">
        <v>0</v>
      </c>
      <c r="E2719" s="226">
        <v>541686</v>
      </c>
      <c r="F2719" s="226">
        <v>359514</v>
      </c>
      <c r="G2719" s="226">
        <v>18216</v>
      </c>
      <c r="H2719" s="226">
        <v>0</v>
      </c>
      <c r="I2719" s="226">
        <v>919416</v>
      </c>
      <c r="J2719" s="227">
        <v>482</v>
      </c>
      <c r="K2719" s="226">
        <v>1907.5020746887967</v>
      </c>
    </row>
    <row r="2720" spans="1:11" x14ac:dyDescent="0.3">
      <c r="A2720" s="225">
        <v>351112</v>
      </c>
      <c r="B2720" s="225" t="s">
        <v>949</v>
      </c>
      <c r="C2720" s="225" t="s">
        <v>968</v>
      </c>
      <c r="D2720" s="226">
        <v>0</v>
      </c>
      <c r="E2720" s="226">
        <v>73596</v>
      </c>
      <c r="F2720" s="226">
        <v>243426</v>
      </c>
      <c r="G2720" s="226">
        <v>0</v>
      </c>
      <c r="H2720" s="226">
        <v>0</v>
      </c>
      <c r="I2720" s="226">
        <v>317022</v>
      </c>
      <c r="J2720" s="227">
        <v>871</v>
      </c>
      <c r="K2720" s="226">
        <v>363.9747416762342</v>
      </c>
    </row>
    <row r="2721" spans="1:11" x14ac:dyDescent="0.3">
      <c r="A2721" s="225">
        <v>351113</v>
      </c>
      <c r="B2721" s="225" t="s">
        <v>949</v>
      </c>
      <c r="C2721" s="225" t="s">
        <v>970</v>
      </c>
      <c r="D2721" s="226">
        <v>0</v>
      </c>
      <c r="E2721" s="226">
        <v>0</v>
      </c>
      <c r="F2721" s="226">
        <v>188430</v>
      </c>
      <c r="G2721" s="226">
        <v>0</v>
      </c>
      <c r="H2721" s="226">
        <v>0</v>
      </c>
      <c r="I2721" s="226">
        <v>188430</v>
      </c>
      <c r="J2721" s="227">
        <v>1252</v>
      </c>
      <c r="K2721" s="226">
        <v>150.50319488817891</v>
      </c>
    </row>
    <row r="2722" spans="1:11" x14ac:dyDescent="0.3">
      <c r="A2722" s="225">
        <v>351114</v>
      </c>
      <c r="B2722" s="225" t="s">
        <v>949</v>
      </c>
      <c r="C2722" s="225" t="s">
        <v>972</v>
      </c>
      <c r="D2722" s="226">
        <v>0</v>
      </c>
      <c r="E2722" s="226">
        <v>24576</v>
      </c>
      <c r="F2722" s="226">
        <v>74766</v>
      </c>
      <c r="G2722" s="226">
        <v>0</v>
      </c>
      <c r="H2722" s="226">
        <v>0</v>
      </c>
      <c r="I2722" s="226">
        <v>99342</v>
      </c>
      <c r="J2722" s="227">
        <v>297</v>
      </c>
      <c r="K2722" s="226">
        <v>334.4848484848485</v>
      </c>
    </row>
    <row r="2723" spans="1:11" x14ac:dyDescent="0.3">
      <c r="A2723" s="225">
        <v>351115</v>
      </c>
      <c r="B2723" s="225" t="s">
        <v>949</v>
      </c>
      <c r="C2723" s="225" t="s">
        <v>974</v>
      </c>
      <c r="D2723" s="226">
        <v>0</v>
      </c>
      <c r="E2723" s="226">
        <v>55023</v>
      </c>
      <c r="F2723" s="226">
        <v>360972</v>
      </c>
      <c r="G2723" s="226">
        <v>0</v>
      </c>
      <c r="H2723" s="226">
        <v>0</v>
      </c>
      <c r="I2723" s="226">
        <v>415995</v>
      </c>
      <c r="J2723" s="227">
        <v>1296</v>
      </c>
      <c r="K2723" s="226">
        <v>320.9837962962963</v>
      </c>
    </row>
    <row r="2724" spans="1:11" x14ac:dyDescent="0.3">
      <c r="A2724" s="225">
        <v>351118</v>
      </c>
      <c r="B2724" s="225" t="s">
        <v>949</v>
      </c>
      <c r="C2724" s="225" t="s">
        <v>976</v>
      </c>
      <c r="D2724" s="226">
        <v>0</v>
      </c>
      <c r="E2724" s="226">
        <v>0</v>
      </c>
      <c r="F2724" s="226">
        <v>241236</v>
      </c>
      <c r="G2724" s="226">
        <v>63960</v>
      </c>
      <c r="H2724" s="226">
        <v>0</v>
      </c>
      <c r="I2724" s="226">
        <v>305196</v>
      </c>
      <c r="J2724" s="227">
        <v>1503</v>
      </c>
      <c r="K2724" s="226">
        <v>203.05788423153692</v>
      </c>
    </row>
    <row r="2725" spans="1:11" x14ac:dyDescent="0.3">
      <c r="A2725" s="225">
        <v>351119</v>
      </c>
      <c r="B2725" s="225" t="s">
        <v>949</v>
      </c>
      <c r="C2725" s="225" t="s">
        <v>978</v>
      </c>
      <c r="D2725" s="226">
        <v>0</v>
      </c>
      <c r="E2725" s="226">
        <v>24276</v>
      </c>
      <c r="F2725" s="226">
        <v>73998</v>
      </c>
      <c r="G2725" s="226">
        <v>0</v>
      </c>
      <c r="H2725" s="226">
        <v>0</v>
      </c>
      <c r="I2725" s="226">
        <v>98274</v>
      </c>
      <c r="J2725" s="227">
        <v>275</v>
      </c>
      <c r="K2725" s="226">
        <v>357.36</v>
      </c>
    </row>
    <row r="2726" spans="1:11" x14ac:dyDescent="0.3">
      <c r="A2726" s="225">
        <v>351121</v>
      </c>
      <c r="B2726" s="225" t="s">
        <v>949</v>
      </c>
      <c r="C2726" s="225" t="s">
        <v>980</v>
      </c>
      <c r="D2726" s="226">
        <v>0</v>
      </c>
      <c r="E2726" s="226">
        <v>13008</v>
      </c>
      <c r="F2726" s="226">
        <v>34680</v>
      </c>
      <c r="G2726" s="226">
        <v>0</v>
      </c>
      <c r="H2726" s="226">
        <v>0</v>
      </c>
      <c r="I2726" s="226">
        <v>47688</v>
      </c>
      <c r="J2726" s="227">
        <v>98</v>
      </c>
      <c r="K2726" s="226">
        <v>486.61224489795916</v>
      </c>
    </row>
    <row r="2727" spans="1:11" x14ac:dyDescent="0.3">
      <c r="A2727" s="225">
        <v>351125</v>
      </c>
      <c r="B2727" s="225" t="s">
        <v>949</v>
      </c>
      <c r="C2727" s="225" t="s">
        <v>981</v>
      </c>
      <c r="D2727" s="226">
        <v>0</v>
      </c>
      <c r="E2727" s="226">
        <v>0</v>
      </c>
      <c r="F2727" s="226">
        <v>538806</v>
      </c>
      <c r="G2727" s="226">
        <v>0</v>
      </c>
      <c r="H2727" s="226">
        <v>0</v>
      </c>
      <c r="I2727" s="226">
        <v>538806</v>
      </c>
      <c r="J2727" s="227">
        <v>3739</v>
      </c>
      <c r="K2727" s="226">
        <v>144.10430596416154</v>
      </c>
    </row>
    <row r="2728" spans="1:11" x14ac:dyDescent="0.3">
      <c r="A2728" s="225">
        <v>351129</v>
      </c>
      <c r="B2728" s="225" t="s">
        <v>949</v>
      </c>
      <c r="C2728" s="225" t="s">
        <v>983</v>
      </c>
      <c r="D2728" s="226">
        <v>0</v>
      </c>
      <c r="E2728" s="226">
        <v>701652</v>
      </c>
      <c r="F2728" s="226">
        <v>737148</v>
      </c>
      <c r="G2728" s="226">
        <v>0</v>
      </c>
      <c r="H2728" s="226">
        <v>0</v>
      </c>
      <c r="I2728" s="226">
        <v>1438800</v>
      </c>
      <c r="J2728" s="227">
        <v>3152</v>
      </c>
      <c r="K2728" s="226">
        <v>456.47208121827413</v>
      </c>
    </row>
    <row r="2729" spans="1:11" x14ac:dyDescent="0.3">
      <c r="A2729" s="225">
        <v>351130</v>
      </c>
      <c r="B2729" s="225" t="s">
        <v>949</v>
      </c>
      <c r="C2729" s="225" t="s">
        <v>985</v>
      </c>
      <c r="D2729" s="226">
        <v>0</v>
      </c>
      <c r="E2729" s="226">
        <v>230964</v>
      </c>
      <c r="F2729" s="226">
        <v>221352</v>
      </c>
      <c r="G2729" s="226">
        <v>30312</v>
      </c>
      <c r="H2729" s="226">
        <v>0</v>
      </c>
      <c r="I2729" s="226">
        <v>482628</v>
      </c>
      <c r="J2729" s="227">
        <v>628</v>
      </c>
      <c r="K2729" s="226">
        <v>768.515923566879</v>
      </c>
    </row>
    <row r="2730" spans="1:11" x14ac:dyDescent="0.3">
      <c r="A2730" s="225">
        <v>351132</v>
      </c>
      <c r="B2730" s="225" t="s">
        <v>949</v>
      </c>
      <c r="C2730" s="225" t="s">
        <v>987</v>
      </c>
      <c r="D2730" s="226">
        <v>0</v>
      </c>
      <c r="E2730" s="226">
        <v>121788</v>
      </c>
      <c r="F2730" s="226">
        <v>1072050</v>
      </c>
      <c r="G2730" s="226">
        <v>178716</v>
      </c>
      <c r="H2730" s="226">
        <v>0</v>
      </c>
      <c r="I2730" s="226">
        <v>1372554</v>
      </c>
      <c r="J2730" s="227">
        <v>4677</v>
      </c>
      <c r="K2730" s="226">
        <v>293.46889031430402</v>
      </c>
    </row>
    <row r="2731" spans="1:11" x14ac:dyDescent="0.3">
      <c r="A2731" s="225">
        <v>351133</v>
      </c>
      <c r="B2731" s="225" t="s">
        <v>949</v>
      </c>
      <c r="C2731" s="225" t="s">
        <v>989</v>
      </c>
      <c r="D2731" s="226">
        <v>0</v>
      </c>
      <c r="E2731" s="226">
        <v>79440</v>
      </c>
      <c r="F2731" s="226">
        <v>207000</v>
      </c>
      <c r="G2731" s="226">
        <v>63564</v>
      </c>
      <c r="H2731" s="226">
        <v>0</v>
      </c>
      <c r="I2731" s="226">
        <v>350004</v>
      </c>
      <c r="J2731" s="227">
        <v>702</v>
      </c>
      <c r="K2731" s="226">
        <v>498.58119658119659</v>
      </c>
    </row>
    <row r="2732" spans="1:11" x14ac:dyDescent="0.3">
      <c r="A2732" s="225">
        <v>351134</v>
      </c>
      <c r="B2732" s="225" t="s">
        <v>949</v>
      </c>
      <c r="C2732" s="225" t="s">
        <v>991</v>
      </c>
      <c r="D2732" s="226">
        <v>0</v>
      </c>
      <c r="E2732" s="226">
        <v>386196</v>
      </c>
      <c r="F2732" s="226">
        <v>270840</v>
      </c>
      <c r="G2732" s="226">
        <v>0</v>
      </c>
      <c r="H2732" s="226">
        <v>0</v>
      </c>
      <c r="I2732" s="226">
        <v>657036</v>
      </c>
      <c r="J2732" s="227">
        <v>550</v>
      </c>
      <c r="K2732" s="226">
        <v>1194.610909090909</v>
      </c>
    </row>
    <row r="2733" spans="1:11" x14ac:dyDescent="0.3">
      <c r="A2733" s="225">
        <v>351136</v>
      </c>
      <c r="B2733" s="225" t="s">
        <v>949</v>
      </c>
      <c r="C2733" s="225" t="s">
        <v>993</v>
      </c>
      <c r="D2733" s="226">
        <v>0</v>
      </c>
      <c r="E2733" s="226">
        <v>22785</v>
      </c>
      <c r="F2733" s="226">
        <v>95940</v>
      </c>
      <c r="G2733" s="226">
        <v>0</v>
      </c>
      <c r="H2733" s="226">
        <v>0</v>
      </c>
      <c r="I2733" s="226">
        <v>118725</v>
      </c>
      <c r="J2733" s="227">
        <v>412</v>
      </c>
      <c r="K2733" s="226">
        <v>288.16747572815535</v>
      </c>
    </row>
    <row r="2734" spans="1:11" x14ac:dyDescent="0.3">
      <c r="A2734" s="225">
        <v>351137</v>
      </c>
      <c r="B2734" s="225" t="s">
        <v>949</v>
      </c>
      <c r="C2734" s="225" t="s">
        <v>995</v>
      </c>
      <c r="D2734" s="226">
        <v>0</v>
      </c>
      <c r="E2734" s="226">
        <v>46590</v>
      </c>
      <c r="F2734" s="226">
        <v>134886</v>
      </c>
      <c r="G2734" s="226">
        <v>0</v>
      </c>
      <c r="H2734" s="226">
        <v>0</v>
      </c>
      <c r="I2734" s="226">
        <v>181476</v>
      </c>
      <c r="J2734" s="227">
        <v>481</v>
      </c>
      <c r="K2734" s="226">
        <v>377.28898128898129</v>
      </c>
    </row>
    <row r="2735" spans="1:11" x14ac:dyDescent="0.3">
      <c r="A2735" s="225">
        <v>351139</v>
      </c>
      <c r="B2735" s="225" t="s">
        <v>949</v>
      </c>
      <c r="C2735" s="225" t="s">
        <v>997</v>
      </c>
      <c r="D2735" s="226">
        <v>0</v>
      </c>
      <c r="E2735" s="226">
        <v>98616</v>
      </c>
      <c r="F2735" s="226">
        <v>303036</v>
      </c>
      <c r="G2735" s="226">
        <v>0</v>
      </c>
      <c r="H2735" s="226">
        <v>0</v>
      </c>
      <c r="I2735" s="226">
        <v>401652</v>
      </c>
      <c r="J2735" s="227">
        <v>1264</v>
      </c>
      <c r="K2735" s="226">
        <v>317.76265822784808</v>
      </c>
    </row>
    <row r="2736" spans="1:11" x14ac:dyDescent="0.3">
      <c r="A2736" s="225">
        <v>351141</v>
      </c>
      <c r="B2736" s="225" t="s">
        <v>949</v>
      </c>
      <c r="C2736" s="225" t="s">
        <v>999</v>
      </c>
      <c r="D2736" s="226">
        <v>0</v>
      </c>
      <c r="E2736" s="226">
        <v>0</v>
      </c>
      <c r="F2736" s="226">
        <v>119994</v>
      </c>
      <c r="G2736" s="226">
        <v>0</v>
      </c>
      <c r="H2736" s="226">
        <v>0</v>
      </c>
      <c r="I2736" s="226">
        <v>119994</v>
      </c>
      <c r="J2736" s="227">
        <v>679</v>
      </c>
      <c r="K2736" s="226">
        <v>176.72164948453607</v>
      </c>
    </row>
    <row r="2737" spans="1:11" x14ac:dyDescent="0.3">
      <c r="A2737" s="225">
        <v>351146</v>
      </c>
      <c r="B2737" s="225" t="s">
        <v>949</v>
      </c>
      <c r="C2737" s="225" t="s">
        <v>1001</v>
      </c>
      <c r="D2737" s="226">
        <v>0</v>
      </c>
      <c r="E2737" s="226">
        <v>24060</v>
      </c>
      <c r="F2737" s="226">
        <v>71826</v>
      </c>
      <c r="G2737" s="226">
        <v>0</v>
      </c>
      <c r="H2737" s="226">
        <v>0</v>
      </c>
      <c r="I2737" s="226">
        <v>95886</v>
      </c>
      <c r="J2737" s="227">
        <v>265</v>
      </c>
      <c r="K2737" s="226">
        <v>361.83396226415095</v>
      </c>
    </row>
    <row r="2738" spans="1:11" x14ac:dyDescent="0.3">
      <c r="A2738" s="225">
        <v>351147</v>
      </c>
      <c r="B2738" s="225" t="s">
        <v>949</v>
      </c>
      <c r="C2738" s="225" t="s">
        <v>1003</v>
      </c>
      <c r="D2738" s="226">
        <v>0</v>
      </c>
      <c r="E2738" s="226">
        <v>0</v>
      </c>
      <c r="F2738" s="226">
        <v>128616</v>
      </c>
      <c r="G2738" s="226">
        <v>0</v>
      </c>
      <c r="H2738" s="226">
        <v>0</v>
      </c>
      <c r="I2738" s="226">
        <v>128616</v>
      </c>
      <c r="J2738" s="227">
        <v>700</v>
      </c>
      <c r="K2738" s="226">
        <v>183.73714285714286</v>
      </c>
    </row>
    <row r="2739" spans="1:11" x14ac:dyDescent="0.3">
      <c r="A2739" s="225">
        <v>351149</v>
      </c>
      <c r="B2739" s="225" t="s">
        <v>949</v>
      </c>
      <c r="C2739" s="225" t="s">
        <v>1005</v>
      </c>
      <c r="D2739" s="226">
        <v>0</v>
      </c>
      <c r="E2739" s="226">
        <v>23145</v>
      </c>
      <c r="F2739" s="226">
        <v>68838</v>
      </c>
      <c r="G2739" s="226">
        <v>0</v>
      </c>
      <c r="H2739" s="226">
        <v>0</v>
      </c>
      <c r="I2739" s="226">
        <v>91983</v>
      </c>
      <c r="J2739" s="227">
        <v>233</v>
      </c>
      <c r="K2739" s="226">
        <v>394.77682403433477</v>
      </c>
    </row>
    <row r="2740" spans="1:11" x14ac:dyDescent="0.3">
      <c r="A2740" s="225">
        <v>351150</v>
      </c>
      <c r="B2740" s="225" t="s">
        <v>949</v>
      </c>
      <c r="C2740" s="225" t="s">
        <v>1006</v>
      </c>
      <c r="D2740" s="226">
        <v>0</v>
      </c>
      <c r="E2740" s="226">
        <v>22290</v>
      </c>
      <c r="F2740" s="226">
        <v>106428</v>
      </c>
      <c r="G2740" s="226">
        <v>0</v>
      </c>
      <c r="H2740" s="226">
        <v>0</v>
      </c>
      <c r="I2740" s="226">
        <v>128718</v>
      </c>
      <c r="J2740" s="227">
        <v>420</v>
      </c>
      <c r="K2740" s="226">
        <v>306.47142857142859</v>
      </c>
    </row>
    <row r="2741" spans="1:11" x14ac:dyDescent="0.3">
      <c r="A2741" s="225">
        <v>351152</v>
      </c>
      <c r="B2741" s="225" t="s">
        <v>949</v>
      </c>
      <c r="C2741" s="225" t="s">
        <v>1008</v>
      </c>
      <c r="D2741" s="226">
        <v>0</v>
      </c>
      <c r="E2741" s="226">
        <v>184764</v>
      </c>
      <c r="F2741" s="226">
        <v>441780</v>
      </c>
      <c r="G2741" s="226">
        <v>0</v>
      </c>
      <c r="H2741" s="226">
        <v>0</v>
      </c>
      <c r="I2741" s="226">
        <v>626544</v>
      </c>
      <c r="J2741" s="227">
        <v>1119</v>
      </c>
      <c r="K2741" s="226">
        <v>559.91420911528155</v>
      </c>
    </row>
    <row r="2742" spans="1:11" x14ac:dyDescent="0.3">
      <c r="A2742" s="225">
        <v>351153</v>
      </c>
      <c r="B2742" s="225" t="s">
        <v>949</v>
      </c>
      <c r="C2742" s="225" t="s">
        <v>1010</v>
      </c>
      <c r="D2742" s="226">
        <v>0</v>
      </c>
      <c r="E2742" s="226">
        <v>8604</v>
      </c>
      <c r="F2742" s="226">
        <v>113424</v>
      </c>
      <c r="G2742" s="226">
        <v>0</v>
      </c>
      <c r="H2742" s="226">
        <v>0</v>
      </c>
      <c r="I2742" s="226">
        <v>122028</v>
      </c>
      <c r="J2742" s="227">
        <v>570</v>
      </c>
      <c r="K2742" s="226">
        <v>214.08421052631579</v>
      </c>
    </row>
    <row r="2743" spans="1:11" x14ac:dyDescent="0.3">
      <c r="A2743" s="225">
        <v>351156</v>
      </c>
      <c r="B2743" s="225" t="s">
        <v>949</v>
      </c>
      <c r="C2743" s="225" t="s">
        <v>1012</v>
      </c>
      <c r="D2743" s="226">
        <v>0</v>
      </c>
      <c r="E2743" s="226">
        <v>43200</v>
      </c>
      <c r="F2743" s="226">
        <v>173616</v>
      </c>
      <c r="G2743" s="226">
        <v>0</v>
      </c>
      <c r="H2743" s="226">
        <v>0</v>
      </c>
      <c r="I2743" s="226">
        <v>216816</v>
      </c>
      <c r="J2743" s="227">
        <v>1196</v>
      </c>
      <c r="K2743" s="226">
        <v>181.28428093645485</v>
      </c>
    </row>
    <row r="2744" spans="1:11" x14ac:dyDescent="0.3">
      <c r="A2744" s="225">
        <v>351157</v>
      </c>
      <c r="B2744" s="225" t="s">
        <v>949</v>
      </c>
      <c r="C2744" s="225" t="s">
        <v>1014</v>
      </c>
      <c r="D2744" s="226">
        <v>0</v>
      </c>
      <c r="E2744" s="226">
        <v>48756</v>
      </c>
      <c r="F2744" s="226">
        <v>168618</v>
      </c>
      <c r="G2744" s="226">
        <v>0</v>
      </c>
      <c r="H2744" s="226">
        <v>0</v>
      </c>
      <c r="I2744" s="226">
        <v>217374</v>
      </c>
      <c r="J2744" s="227">
        <v>692</v>
      </c>
      <c r="K2744" s="226">
        <v>314.12427745664741</v>
      </c>
    </row>
    <row r="2745" spans="1:11" x14ac:dyDescent="0.3">
      <c r="A2745" s="225">
        <v>351158</v>
      </c>
      <c r="B2745" s="225" t="s">
        <v>949</v>
      </c>
      <c r="C2745" s="225" t="s">
        <v>1016</v>
      </c>
      <c r="D2745" s="226">
        <v>0</v>
      </c>
      <c r="E2745" s="226">
        <v>40200</v>
      </c>
      <c r="F2745" s="226">
        <v>209130</v>
      </c>
      <c r="G2745" s="226">
        <v>0</v>
      </c>
      <c r="H2745" s="226">
        <v>0</v>
      </c>
      <c r="I2745" s="226">
        <v>249330</v>
      </c>
      <c r="J2745" s="227">
        <v>604</v>
      </c>
      <c r="K2745" s="226">
        <v>412.79801324503313</v>
      </c>
    </row>
    <row r="2746" spans="1:11" x14ac:dyDescent="0.3">
      <c r="A2746" s="225">
        <v>351160</v>
      </c>
      <c r="B2746" s="225" t="s">
        <v>949</v>
      </c>
      <c r="C2746" s="225" t="s">
        <v>1018</v>
      </c>
      <c r="D2746" s="226">
        <v>0</v>
      </c>
      <c r="E2746" s="226">
        <v>111360</v>
      </c>
      <c r="F2746" s="226">
        <v>306774</v>
      </c>
      <c r="G2746" s="226">
        <v>19164</v>
      </c>
      <c r="H2746" s="226">
        <v>0</v>
      </c>
      <c r="I2746" s="226">
        <v>437298</v>
      </c>
      <c r="J2746" s="227">
        <v>700</v>
      </c>
      <c r="K2746" s="226">
        <v>624.71142857142854</v>
      </c>
    </row>
    <row r="2747" spans="1:11" x14ac:dyDescent="0.3">
      <c r="A2747" s="225">
        <v>351162</v>
      </c>
      <c r="B2747" s="225" t="s">
        <v>949</v>
      </c>
      <c r="C2747" s="225" t="s">
        <v>1020</v>
      </c>
      <c r="D2747" s="226">
        <v>0</v>
      </c>
      <c r="E2747" s="226">
        <v>25905</v>
      </c>
      <c r="F2747" s="226">
        <v>209538</v>
      </c>
      <c r="G2747" s="226">
        <v>0</v>
      </c>
      <c r="H2747" s="226">
        <v>0</v>
      </c>
      <c r="I2747" s="226">
        <v>235443</v>
      </c>
      <c r="J2747" s="227">
        <v>1072</v>
      </c>
      <c r="K2747" s="226">
        <v>219.62966417910448</v>
      </c>
    </row>
    <row r="2748" spans="1:11" x14ac:dyDescent="0.3">
      <c r="A2748" s="225">
        <v>351166</v>
      </c>
      <c r="B2748" s="225" t="s">
        <v>949</v>
      </c>
      <c r="C2748" s="225" t="s">
        <v>1022</v>
      </c>
      <c r="D2748" s="226">
        <v>0</v>
      </c>
      <c r="E2748" s="226">
        <v>1014</v>
      </c>
      <c r="F2748" s="226">
        <v>112842</v>
      </c>
      <c r="G2748" s="226">
        <v>0</v>
      </c>
      <c r="H2748" s="226">
        <v>0</v>
      </c>
      <c r="I2748" s="226">
        <v>113856</v>
      </c>
      <c r="J2748" s="227">
        <v>624</v>
      </c>
      <c r="K2748" s="226">
        <v>182.46153846153845</v>
      </c>
    </row>
    <row r="2749" spans="1:11" x14ac:dyDescent="0.3">
      <c r="A2749" s="225">
        <v>351168</v>
      </c>
      <c r="B2749" s="225" t="s">
        <v>949</v>
      </c>
      <c r="C2749" s="225" t="s">
        <v>1023</v>
      </c>
      <c r="D2749" s="226">
        <v>0</v>
      </c>
      <c r="E2749" s="226">
        <v>160524</v>
      </c>
      <c r="F2749" s="226">
        <v>455082</v>
      </c>
      <c r="G2749" s="226">
        <v>0</v>
      </c>
      <c r="H2749" s="226">
        <v>0</v>
      </c>
      <c r="I2749" s="226">
        <v>615606</v>
      </c>
      <c r="J2749" s="227">
        <v>1612</v>
      </c>
      <c r="K2749" s="226">
        <v>381.88957816377172</v>
      </c>
    </row>
    <row r="2750" spans="1:11" x14ac:dyDescent="0.3">
      <c r="A2750" s="225">
        <v>351169</v>
      </c>
      <c r="B2750" s="225" t="s">
        <v>949</v>
      </c>
      <c r="C2750" s="225" t="s">
        <v>1023</v>
      </c>
      <c r="D2750" s="226">
        <v>0</v>
      </c>
      <c r="E2750" s="226">
        <v>164448</v>
      </c>
      <c r="F2750" s="226">
        <v>140832</v>
      </c>
      <c r="G2750" s="226">
        <v>22524</v>
      </c>
      <c r="H2750" s="226">
        <v>0</v>
      </c>
      <c r="I2750" s="226">
        <v>327804</v>
      </c>
      <c r="J2750" s="227">
        <v>422</v>
      </c>
      <c r="K2750" s="226">
        <v>776.78672985781986</v>
      </c>
    </row>
    <row r="2751" spans="1:11" x14ac:dyDescent="0.3">
      <c r="A2751" s="225">
        <v>351171</v>
      </c>
      <c r="B2751" s="225" t="s">
        <v>949</v>
      </c>
      <c r="C2751" s="225" t="s">
        <v>1026</v>
      </c>
      <c r="D2751" s="226">
        <v>0</v>
      </c>
      <c r="E2751" s="226">
        <v>0</v>
      </c>
      <c r="F2751" s="226">
        <v>256854</v>
      </c>
      <c r="G2751" s="226">
        <v>0</v>
      </c>
      <c r="H2751" s="226">
        <v>0</v>
      </c>
      <c r="I2751" s="226">
        <v>256854</v>
      </c>
      <c r="J2751" s="227">
        <v>1823</v>
      </c>
      <c r="K2751" s="226">
        <v>140.89632473944047</v>
      </c>
    </row>
    <row r="2752" spans="1:11" x14ac:dyDescent="0.3">
      <c r="A2752" s="225">
        <v>351172</v>
      </c>
      <c r="B2752" s="225" t="s">
        <v>949</v>
      </c>
      <c r="C2752" s="225" t="s">
        <v>640</v>
      </c>
      <c r="D2752" s="226">
        <v>0</v>
      </c>
      <c r="E2752" s="226">
        <v>1383876</v>
      </c>
      <c r="F2752" s="226">
        <v>1243998</v>
      </c>
      <c r="G2752" s="226">
        <v>52128</v>
      </c>
      <c r="H2752" s="226">
        <v>0</v>
      </c>
      <c r="I2752" s="226">
        <v>2680002</v>
      </c>
      <c r="J2752" s="227">
        <v>1645</v>
      </c>
      <c r="K2752" s="226">
        <v>1629.1805471124619</v>
      </c>
    </row>
    <row r="2753" spans="1:11" x14ac:dyDescent="0.3">
      <c r="A2753" s="225">
        <v>351173</v>
      </c>
      <c r="B2753" s="225" t="s">
        <v>949</v>
      </c>
      <c r="C2753" s="225" t="s">
        <v>1023</v>
      </c>
      <c r="D2753" s="226">
        <v>0</v>
      </c>
      <c r="E2753" s="226">
        <v>85248</v>
      </c>
      <c r="F2753" s="226">
        <v>349104</v>
      </c>
      <c r="G2753" s="226">
        <v>0</v>
      </c>
      <c r="H2753" s="226">
        <v>0</v>
      </c>
      <c r="I2753" s="226">
        <v>434352</v>
      </c>
      <c r="J2753" s="227">
        <v>1749</v>
      </c>
      <c r="K2753" s="226">
        <v>248.34305317324186</v>
      </c>
    </row>
    <row r="2754" spans="1:11" x14ac:dyDescent="0.3">
      <c r="A2754" s="225">
        <v>351174</v>
      </c>
      <c r="B2754" s="225" t="s">
        <v>949</v>
      </c>
      <c r="C2754" s="225" t="s">
        <v>640</v>
      </c>
      <c r="D2754" s="226">
        <v>0</v>
      </c>
      <c r="E2754" s="226">
        <v>660564</v>
      </c>
      <c r="F2754" s="226">
        <v>744150</v>
      </c>
      <c r="G2754" s="226">
        <v>0</v>
      </c>
      <c r="H2754" s="226">
        <v>0</v>
      </c>
      <c r="I2754" s="226">
        <v>1404714</v>
      </c>
      <c r="J2754" s="227">
        <v>852</v>
      </c>
      <c r="K2754" s="226">
        <v>1648.7253521126761</v>
      </c>
    </row>
    <row r="2755" spans="1:11" x14ac:dyDescent="0.3">
      <c r="A2755" s="225">
        <v>351175</v>
      </c>
      <c r="B2755" s="225" t="s">
        <v>949</v>
      </c>
      <c r="C2755" s="225" t="s">
        <v>1031</v>
      </c>
      <c r="D2755" s="226">
        <v>0</v>
      </c>
      <c r="E2755" s="226">
        <v>24540</v>
      </c>
      <c r="F2755" s="226">
        <v>76812</v>
      </c>
      <c r="G2755" s="226">
        <v>0</v>
      </c>
      <c r="H2755" s="226">
        <v>0</v>
      </c>
      <c r="I2755" s="226">
        <v>101352</v>
      </c>
      <c r="J2755" s="227">
        <v>294</v>
      </c>
      <c r="K2755" s="226">
        <v>344.73469387755102</v>
      </c>
    </row>
    <row r="2756" spans="1:11" x14ac:dyDescent="0.3">
      <c r="A2756" s="225">
        <v>351176</v>
      </c>
      <c r="B2756" s="225" t="s">
        <v>949</v>
      </c>
      <c r="C2756" s="225" t="s">
        <v>1033</v>
      </c>
      <c r="D2756" s="226">
        <v>0</v>
      </c>
      <c r="E2756" s="226">
        <v>23862</v>
      </c>
      <c r="F2756" s="226">
        <v>93402</v>
      </c>
      <c r="G2756" s="226">
        <v>0</v>
      </c>
      <c r="H2756" s="226">
        <v>0</v>
      </c>
      <c r="I2756" s="226">
        <v>117264</v>
      </c>
      <c r="J2756" s="227">
        <v>384</v>
      </c>
      <c r="K2756" s="226">
        <v>305.375</v>
      </c>
    </row>
    <row r="2757" spans="1:11" x14ac:dyDescent="0.3">
      <c r="A2757" s="225">
        <v>351177</v>
      </c>
      <c r="B2757" s="225" t="s">
        <v>949</v>
      </c>
      <c r="C2757" s="225" t="s">
        <v>1034</v>
      </c>
      <c r="D2757" s="226">
        <v>0</v>
      </c>
      <c r="E2757" s="226">
        <v>296616</v>
      </c>
      <c r="F2757" s="226">
        <v>402750</v>
      </c>
      <c r="G2757" s="226">
        <v>51792</v>
      </c>
      <c r="H2757" s="226">
        <v>0</v>
      </c>
      <c r="I2757" s="226">
        <v>751158</v>
      </c>
      <c r="J2757" s="227">
        <v>1282</v>
      </c>
      <c r="K2757" s="226">
        <v>585.92667706708266</v>
      </c>
    </row>
    <row r="2758" spans="1:11" x14ac:dyDescent="0.3">
      <c r="A2758" s="225">
        <v>351179</v>
      </c>
      <c r="B2758" s="225" t="s">
        <v>949</v>
      </c>
      <c r="C2758" s="225" t="s">
        <v>1036</v>
      </c>
      <c r="D2758" s="226">
        <v>0</v>
      </c>
      <c r="E2758" s="226">
        <v>24036</v>
      </c>
      <c r="F2758" s="226">
        <v>74574</v>
      </c>
      <c r="G2758" s="226">
        <v>12396</v>
      </c>
      <c r="H2758" s="226">
        <v>0</v>
      </c>
      <c r="I2758" s="226">
        <v>111006</v>
      </c>
      <c r="J2758" s="227">
        <v>261</v>
      </c>
      <c r="K2758" s="226">
        <v>425.31034482758622</v>
      </c>
    </row>
    <row r="2759" spans="1:11" x14ac:dyDescent="0.3">
      <c r="A2759" s="225">
        <v>351187</v>
      </c>
      <c r="B2759" s="225" t="s">
        <v>949</v>
      </c>
      <c r="C2759" s="225" t="s">
        <v>1038</v>
      </c>
      <c r="D2759" s="226">
        <v>0</v>
      </c>
      <c r="E2759" s="226">
        <v>815784</v>
      </c>
      <c r="F2759" s="226">
        <v>642114</v>
      </c>
      <c r="G2759" s="226">
        <v>19164</v>
      </c>
      <c r="H2759" s="226">
        <v>0</v>
      </c>
      <c r="I2759" s="226">
        <v>1477062</v>
      </c>
      <c r="J2759" s="227">
        <v>2461</v>
      </c>
      <c r="K2759" s="226">
        <v>600.18772856562373</v>
      </c>
    </row>
    <row r="2760" spans="1:11" x14ac:dyDescent="0.3">
      <c r="A2760" s="225">
        <v>351188</v>
      </c>
      <c r="B2760" s="225" t="s">
        <v>949</v>
      </c>
      <c r="C2760" s="225" t="s">
        <v>1040</v>
      </c>
      <c r="D2760" s="226">
        <v>0</v>
      </c>
      <c r="E2760" s="226">
        <v>22965</v>
      </c>
      <c r="F2760" s="226">
        <v>98898</v>
      </c>
      <c r="G2760" s="226">
        <v>0</v>
      </c>
      <c r="H2760" s="226">
        <v>0</v>
      </c>
      <c r="I2760" s="226">
        <v>121863</v>
      </c>
      <c r="J2760" s="227">
        <v>405</v>
      </c>
      <c r="K2760" s="226">
        <v>300.89629629629627</v>
      </c>
    </row>
    <row r="2761" spans="1:11" x14ac:dyDescent="0.3">
      <c r="A2761" s="225">
        <v>351189</v>
      </c>
      <c r="B2761" s="225" t="s">
        <v>949</v>
      </c>
      <c r="C2761" s="225" t="s">
        <v>1042</v>
      </c>
      <c r="D2761" s="226">
        <v>0</v>
      </c>
      <c r="E2761" s="226">
        <v>47964</v>
      </c>
      <c r="F2761" s="226">
        <v>169794</v>
      </c>
      <c r="G2761" s="226">
        <v>0</v>
      </c>
      <c r="H2761" s="226">
        <v>0</v>
      </c>
      <c r="I2761" s="226">
        <v>217758</v>
      </c>
      <c r="J2761" s="227">
        <v>728</v>
      </c>
      <c r="K2761" s="226">
        <v>299.11813186813185</v>
      </c>
    </row>
    <row r="2762" spans="1:11" x14ac:dyDescent="0.3">
      <c r="A2762" s="225">
        <v>351191</v>
      </c>
      <c r="B2762" s="225" t="s">
        <v>949</v>
      </c>
      <c r="C2762" s="225" t="s">
        <v>1044</v>
      </c>
      <c r="D2762" s="226">
        <v>0</v>
      </c>
      <c r="E2762" s="226">
        <v>21132</v>
      </c>
      <c r="F2762" s="226">
        <v>98274</v>
      </c>
      <c r="G2762" s="226">
        <v>0</v>
      </c>
      <c r="H2762" s="226">
        <v>0</v>
      </c>
      <c r="I2762" s="226">
        <v>119406</v>
      </c>
      <c r="J2762" s="227">
        <v>439</v>
      </c>
      <c r="K2762" s="226">
        <v>271.99544419134395</v>
      </c>
    </row>
    <row r="2763" spans="1:11" x14ac:dyDescent="0.3">
      <c r="A2763" s="225">
        <v>351195</v>
      </c>
      <c r="B2763" s="225" t="s">
        <v>949</v>
      </c>
      <c r="C2763" s="225" t="s">
        <v>1046</v>
      </c>
      <c r="D2763" s="226">
        <v>0</v>
      </c>
      <c r="E2763" s="226">
        <v>418512</v>
      </c>
      <c r="F2763" s="226">
        <v>557112</v>
      </c>
      <c r="G2763" s="226">
        <v>0</v>
      </c>
      <c r="H2763" s="226">
        <v>0</v>
      </c>
      <c r="I2763" s="226">
        <v>975624</v>
      </c>
      <c r="J2763" s="227">
        <v>1643</v>
      </c>
      <c r="K2763" s="226">
        <v>593.80645161290317</v>
      </c>
    </row>
    <row r="2764" spans="1:11" x14ac:dyDescent="0.3">
      <c r="A2764" s="225">
        <v>351199</v>
      </c>
      <c r="B2764" s="225" t="s">
        <v>949</v>
      </c>
      <c r="C2764" s="225" t="s">
        <v>1048</v>
      </c>
      <c r="D2764" s="226">
        <v>0</v>
      </c>
      <c r="E2764" s="226">
        <v>23817</v>
      </c>
      <c r="F2764" s="226">
        <v>89916</v>
      </c>
      <c r="G2764" s="226">
        <v>0</v>
      </c>
      <c r="H2764" s="226">
        <v>0</v>
      </c>
      <c r="I2764" s="226">
        <v>113733</v>
      </c>
      <c r="J2764" s="227">
        <v>382</v>
      </c>
      <c r="K2764" s="226">
        <v>297.73036649214657</v>
      </c>
    </row>
    <row r="2765" spans="1:11" x14ac:dyDescent="0.3">
      <c r="A2765" s="225">
        <v>351202</v>
      </c>
      <c r="B2765" s="225" t="s">
        <v>949</v>
      </c>
      <c r="C2765" s="225" t="s">
        <v>1050</v>
      </c>
      <c r="D2765" s="226">
        <v>0</v>
      </c>
      <c r="E2765" s="226">
        <v>10113</v>
      </c>
      <c r="F2765" s="226">
        <v>116100</v>
      </c>
      <c r="G2765" s="226">
        <v>0</v>
      </c>
      <c r="H2765" s="226">
        <v>0</v>
      </c>
      <c r="I2765" s="226">
        <v>126213</v>
      </c>
      <c r="J2765" s="227">
        <v>510</v>
      </c>
      <c r="K2765" s="226">
        <v>247.47647058823529</v>
      </c>
    </row>
    <row r="2766" spans="1:11" x14ac:dyDescent="0.3">
      <c r="A2766" s="225">
        <v>351203</v>
      </c>
      <c r="B2766" s="225" t="s">
        <v>949</v>
      </c>
      <c r="C2766" s="225" t="s">
        <v>1052</v>
      </c>
      <c r="D2766" s="226">
        <v>0</v>
      </c>
      <c r="E2766" s="226">
        <v>3486</v>
      </c>
      <c r="F2766" s="226">
        <v>110592</v>
      </c>
      <c r="G2766" s="226">
        <v>0</v>
      </c>
      <c r="H2766" s="226">
        <v>0</v>
      </c>
      <c r="I2766" s="226">
        <v>114078</v>
      </c>
      <c r="J2766" s="227">
        <v>636</v>
      </c>
      <c r="K2766" s="226">
        <v>179.3679245283019</v>
      </c>
    </row>
    <row r="2767" spans="1:11" x14ac:dyDescent="0.3">
      <c r="A2767" s="225">
        <v>351205</v>
      </c>
      <c r="B2767" s="225" t="s">
        <v>949</v>
      </c>
      <c r="C2767" s="225" t="s">
        <v>1054</v>
      </c>
      <c r="D2767" s="226">
        <v>0</v>
      </c>
      <c r="E2767" s="226">
        <v>31848</v>
      </c>
      <c r="F2767" s="226">
        <v>211908</v>
      </c>
      <c r="G2767" s="226">
        <v>0</v>
      </c>
      <c r="H2767" s="226">
        <v>0</v>
      </c>
      <c r="I2767" s="226">
        <v>243756</v>
      </c>
      <c r="J2767" s="227">
        <v>1035</v>
      </c>
      <c r="K2767" s="226">
        <v>235.51304347826087</v>
      </c>
    </row>
    <row r="2768" spans="1:11" x14ac:dyDescent="0.3">
      <c r="A2768" s="225">
        <v>351206</v>
      </c>
      <c r="B2768" s="225" t="s">
        <v>949</v>
      </c>
      <c r="C2768" s="225" t="s">
        <v>1056</v>
      </c>
      <c r="D2768" s="226">
        <v>0</v>
      </c>
      <c r="E2768" s="226">
        <v>376500</v>
      </c>
      <c r="F2768" s="226">
        <v>244458</v>
      </c>
      <c r="G2768" s="226">
        <v>0</v>
      </c>
      <c r="H2768" s="226">
        <v>0</v>
      </c>
      <c r="I2768" s="226">
        <v>620958</v>
      </c>
      <c r="J2768" s="227">
        <v>295</v>
      </c>
      <c r="K2768" s="226">
        <v>2104.9423728813558</v>
      </c>
    </row>
    <row r="2769" spans="1:11" x14ac:dyDescent="0.3">
      <c r="A2769" s="225">
        <v>351209</v>
      </c>
      <c r="B2769" s="225" t="s">
        <v>949</v>
      </c>
      <c r="C2769" s="225" t="s">
        <v>1058</v>
      </c>
      <c r="D2769" s="226">
        <v>0</v>
      </c>
      <c r="E2769" s="226">
        <v>817716</v>
      </c>
      <c r="F2769" s="226">
        <v>522498</v>
      </c>
      <c r="G2769" s="226">
        <v>132648</v>
      </c>
      <c r="H2769" s="226">
        <v>0</v>
      </c>
      <c r="I2769" s="226">
        <v>1472862</v>
      </c>
      <c r="J2769" s="227">
        <v>1047</v>
      </c>
      <c r="K2769" s="226">
        <v>1406.7449856733524</v>
      </c>
    </row>
    <row r="2770" spans="1:11" x14ac:dyDescent="0.3">
      <c r="A2770" s="225">
        <v>351212</v>
      </c>
      <c r="B2770" s="225" t="s">
        <v>949</v>
      </c>
      <c r="C2770" s="225" t="s">
        <v>1060</v>
      </c>
      <c r="D2770" s="226">
        <v>0</v>
      </c>
      <c r="E2770" s="226">
        <v>0</v>
      </c>
      <c r="F2770" s="226">
        <v>329364</v>
      </c>
      <c r="G2770" s="226">
        <v>0</v>
      </c>
      <c r="H2770" s="226">
        <v>0</v>
      </c>
      <c r="I2770" s="226">
        <v>329364</v>
      </c>
      <c r="J2770" s="227">
        <v>2751</v>
      </c>
      <c r="K2770" s="226">
        <v>119.72519083969466</v>
      </c>
    </row>
    <row r="2771" spans="1:11" x14ac:dyDescent="0.3">
      <c r="A2771" s="225">
        <v>351213</v>
      </c>
      <c r="B2771" s="225" t="s">
        <v>949</v>
      </c>
      <c r="C2771" s="225" t="s">
        <v>1062</v>
      </c>
      <c r="D2771" s="226">
        <v>12096</v>
      </c>
      <c r="E2771" s="226">
        <v>23028</v>
      </c>
      <c r="F2771" s="226">
        <v>120840</v>
      </c>
      <c r="G2771" s="226">
        <v>0</v>
      </c>
      <c r="H2771" s="226">
        <v>0</v>
      </c>
      <c r="I2771" s="226">
        <v>155964</v>
      </c>
      <c r="J2771" s="227">
        <v>440</v>
      </c>
      <c r="K2771" s="226">
        <v>354.46363636363634</v>
      </c>
    </row>
    <row r="2772" spans="1:11" x14ac:dyDescent="0.3">
      <c r="A2772" s="225">
        <v>351214</v>
      </c>
      <c r="B2772" s="225" t="s">
        <v>949</v>
      </c>
      <c r="C2772" s="225" t="s">
        <v>1064</v>
      </c>
      <c r="D2772" s="226">
        <v>0</v>
      </c>
      <c r="E2772" s="226">
        <v>987378</v>
      </c>
      <c r="F2772" s="226">
        <v>633636</v>
      </c>
      <c r="G2772" s="226">
        <v>66348</v>
      </c>
      <c r="H2772" s="226">
        <v>0</v>
      </c>
      <c r="I2772" s="226">
        <v>1687362</v>
      </c>
      <c r="J2772" s="227">
        <v>1729</v>
      </c>
      <c r="K2772" s="226">
        <v>975.91787160208207</v>
      </c>
    </row>
    <row r="2773" spans="1:11" x14ac:dyDescent="0.3">
      <c r="A2773" s="225">
        <v>351217</v>
      </c>
      <c r="B2773" s="225" t="s">
        <v>949</v>
      </c>
      <c r="C2773" s="225" t="s">
        <v>1066</v>
      </c>
      <c r="D2773" s="226">
        <v>0</v>
      </c>
      <c r="E2773" s="226">
        <v>49824</v>
      </c>
      <c r="F2773" s="226">
        <v>249558</v>
      </c>
      <c r="G2773" s="226">
        <v>0</v>
      </c>
      <c r="H2773" s="226">
        <v>0</v>
      </c>
      <c r="I2773" s="226">
        <v>299382</v>
      </c>
      <c r="J2773" s="227">
        <v>825</v>
      </c>
      <c r="K2773" s="226">
        <v>362.88727272727272</v>
      </c>
    </row>
    <row r="2774" spans="1:11" x14ac:dyDescent="0.3">
      <c r="A2774" s="225">
        <v>351220</v>
      </c>
      <c r="B2774" s="225" t="s">
        <v>949</v>
      </c>
      <c r="C2774" s="225" t="s">
        <v>1068</v>
      </c>
      <c r="D2774" s="226">
        <v>0</v>
      </c>
      <c r="E2774" s="226">
        <v>524139</v>
      </c>
      <c r="F2774" s="226">
        <v>500022</v>
      </c>
      <c r="G2774" s="226">
        <v>0</v>
      </c>
      <c r="H2774" s="226">
        <v>0</v>
      </c>
      <c r="I2774" s="226">
        <v>1024161</v>
      </c>
      <c r="J2774" s="227">
        <v>1314</v>
      </c>
      <c r="K2774" s="226">
        <v>779.42237442922374</v>
      </c>
    </row>
    <row r="2775" spans="1:11" x14ac:dyDescent="0.3">
      <c r="A2775" s="225">
        <v>351222</v>
      </c>
      <c r="B2775" s="225" t="s">
        <v>949</v>
      </c>
      <c r="C2775" s="225" t="s">
        <v>1069</v>
      </c>
      <c r="D2775" s="226">
        <v>0</v>
      </c>
      <c r="E2775" s="226">
        <v>5265</v>
      </c>
      <c r="F2775" s="226">
        <v>105126</v>
      </c>
      <c r="G2775" s="226">
        <v>0</v>
      </c>
      <c r="H2775" s="226">
        <v>0</v>
      </c>
      <c r="I2775" s="226">
        <v>110391</v>
      </c>
      <c r="J2775" s="227">
        <v>598</v>
      </c>
      <c r="K2775" s="226">
        <v>184.60033444816054</v>
      </c>
    </row>
    <row r="2776" spans="1:11" x14ac:dyDescent="0.3">
      <c r="A2776" s="225">
        <v>351225</v>
      </c>
      <c r="B2776" s="225" t="s">
        <v>949</v>
      </c>
      <c r="C2776" s="225" t="s">
        <v>1071</v>
      </c>
      <c r="D2776" s="226">
        <v>0</v>
      </c>
      <c r="E2776" s="226">
        <v>621720</v>
      </c>
      <c r="F2776" s="226">
        <v>552450</v>
      </c>
      <c r="G2776" s="226">
        <v>0</v>
      </c>
      <c r="H2776" s="226">
        <v>0</v>
      </c>
      <c r="I2776" s="226">
        <v>1174170</v>
      </c>
      <c r="J2776" s="227">
        <v>1468</v>
      </c>
      <c r="K2776" s="226">
        <v>799.84332425068123</v>
      </c>
    </row>
    <row r="2777" spans="1:11" x14ac:dyDescent="0.3">
      <c r="A2777" s="225">
        <v>351228</v>
      </c>
      <c r="B2777" s="225" t="s">
        <v>949</v>
      </c>
      <c r="C2777" s="225" t="s">
        <v>1073</v>
      </c>
      <c r="D2777" s="226">
        <v>0</v>
      </c>
      <c r="E2777" s="226">
        <v>23184</v>
      </c>
      <c r="F2777" s="226">
        <v>65736</v>
      </c>
      <c r="G2777" s="226">
        <v>0</v>
      </c>
      <c r="H2777" s="226">
        <v>0</v>
      </c>
      <c r="I2777" s="226">
        <v>88920</v>
      </c>
      <c r="J2777" s="227">
        <v>237</v>
      </c>
      <c r="K2777" s="226">
        <v>375.18987341772151</v>
      </c>
    </row>
    <row r="2778" spans="1:11" x14ac:dyDescent="0.3">
      <c r="A2778" s="225">
        <v>351229</v>
      </c>
      <c r="B2778" s="225" t="s">
        <v>949</v>
      </c>
      <c r="C2778" s="225" t="s">
        <v>1075</v>
      </c>
      <c r="D2778" s="226">
        <v>0</v>
      </c>
      <c r="E2778" s="226">
        <v>412644</v>
      </c>
      <c r="F2778" s="226">
        <v>351276</v>
      </c>
      <c r="G2778" s="226">
        <v>0</v>
      </c>
      <c r="H2778" s="226">
        <v>0</v>
      </c>
      <c r="I2778" s="226">
        <v>763920</v>
      </c>
      <c r="J2778" s="227">
        <v>776</v>
      </c>
      <c r="K2778" s="226">
        <v>984.43298969072168</v>
      </c>
    </row>
    <row r="2779" spans="1:11" x14ac:dyDescent="0.3">
      <c r="A2779" s="225">
        <v>351230</v>
      </c>
      <c r="B2779" s="225" t="s">
        <v>949</v>
      </c>
      <c r="C2779" s="225" t="s">
        <v>1077</v>
      </c>
      <c r="D2779" s="226">
        <v>0</v>
      </c>
      <c r="E2779" s="226">
        <v>40986</v>
      </c>
      <c r="F2779" s="226">
        <v>381774</v>
      </c>
      <c r="G2779" s="226">
        <v>0</v>
      </c>
      <c r="H2779" s="226">
        <v>0</v>
      </c>
      <c r="I2779" s="226">
        <v>422760</v>
      </c>
      <c r="J2779" s="227">
        <v>1576</v>
      </c>
      <c r="K2779" s="226">
        <v>268.24873096446703</v>
      </c>
    </row>
    <row r="2780" spans="1:11" x14ac:dyDescent="0.3">
      <c r="A2780" s="225">
        <v>351232</v>
      </c>
      <c r="B2780" s="225" t="s">
        <v>949</v>
      </c>
      <c r="C2780" s="225" t="s">
        <v>1079</v>
      </c>
      <c r="D2780" s="226">
        <v>0</v>
      </c>
      <c r="E2780" s="226">
        <v>13020</v>
      </c>
      <c r="F2780" s="226">
        <v>151686</v>
      </c>
      <c r="G2780" s="226">
        <v>0</v>
      </c>
      <c r="H2780" s="226">
        <v>0</v>
      </c>
      <c r="I2780" s="226">
        <v>164706</v>
      </c>
      <c r="J2780" s="227">
        <v>609</v>
      </c>
      <c r="K2780" s="226">
        <v>270.45320197044333</v>
      </c>
    </row>
    <row r="2781" spans="1:11" x14ac:dyDescent="0.3">
      <c r="A2781" s="225">
        <v>351235</v>
      </c>
      <c r="B2781" s="225" t="s">
        <v>949</v>
      </c>
      <c r="C2781" s="225" t="s">
        <v>1080</v>
      </c>
      <c r="D2781" s="226">
        <v>0</v>
      </c>
      <c r="E2781" s="226">
        <v>13986</v>
      </c>
      <c r="F2781" s="226">
        <v>103980</v>
      </c>
      <c r="G2781" s="226">
        <v>0</v>
      </c>
      <c r="H2781" s="226">
        <v>0</v>
      </c>
      <c r="I2781" s="226">
        <v>117966</v>
      </c>
      <c r="J2781" s="227">
        <v>526</v>
      </c>
      <c r="K2781" s="226">
        <v>224.26996197718631</v>
      </c>
    </row>
    <row r="2782" spans="1:11" x14ac:dyDescent="0.3">
      <c r="A2782" s="225">
        <v>351237</v>
      </c>
      <c r="B2782" s="225" t="s">
        <v>949</v>
      </c>
      <c r="C2782" s="225" t="s">
        <v>1082</v>
      </c>
      <c r="D2782" s="226">
        <v>0</v>
      </c>
      <c r="E2782" s="226">
        <v>0</v>
      </c>
      <c r="F2782" s="226">
        <v>439674</v>
      </c>
      <c r="G2782" s="226">
        <v>0</v>
      </c>
      <c r="H2782" s="226">
        <v>0</v>
      </c>
      <c r="I2782" s="226">
        <v>439674</v>
      </c>
      <c r="J2782" s="227">
        <v>1194</v>
      </c>
      <c r="K2782" s="226">
        <v>368.2361809045226</v>
      </c>
    </row>
    <row r="2783" spans="1:11" x14ac:dyDescent="0.3">
      <c r="A2783" s="225">
        <v>351238</v>
      </c>
      <c r="B2783" s="225" t="s">
        <v>949</v>
      </c>
      <c r="C2783" s="225" t="s">
        <v>1084</v>
      </c>
      <c r="D2783" s="226">
        <v>0</v>
      </c>
      <c r="E2783" s="226">
        <v>23400</v>
      </c>
      <c r="F2783" s="226">
        <v>67338</v>
      </c>
      <c r="G2783" s="226">
        <v>0</v>
      </c>
      <c r="H2783" s="226">
        <v>0</v>
      </c>
      <c r="I2783" s="226">
        <v>90738</v>
      </c>
      <c r="J2783" s="227">
        <v>243</v>
      </c>
      <c r="K2783" s="226">
        <v>373.40740740740739</v>
      </c>
    </row>
    <row r="2784" spans="1:11" x14ac:dyDescent="0.3">
      <c r="A2784" s="225">
        <v>351239</v>
      </c>
      <c r="B2784" s="225" t="s">
        <v>949</v>
      </c>
      <c r="C2784" s="225" t="s">
        <v>1086</v>
      </c>
      <c r="D2784" s="226">
        <v>0</v>
      </c>
      <c r="E2784" s="226">
        <v>43404</v>
      </c>
      <c r="F2784" s="226">
        <v>122142</v>
      </c>
      <c r="G2784" s="226">
        <v>0</v>
      </c>
      <c r="H2784" s="226">
        <v>0</v>
      </c>
      <c r="I2784" s="226">
        <v>165546</v>
      </c>
      <c r="J2784" s="227">
        <v>410</v>
      </c>
      <c r="K2784" s="226">
        <v>403.77073170731705</v>
      </c>
    </row>
    <row r="2785" spans="1:11" x14ac:dyDescent="0.3">
      <c r="A2785" s="225">
        <v>351241</v>
      </c>
      <c r="B2785" s="225" t="s">
        <v>949</v>
      </c>
      <c r="C2785" s="225" t="s">
        <v>1088</v>
      </c>
      <c r="D2785" s="226">
        <v>0</v>
      </c>
      <c r="E2785" s="226">
        <v>4572</v>
      </c>
      <c r="F2785" s="226">
        <v>112314</v>
      </c>
      <c r="G2785" s="226">
        <v>0</v>
      </c>
      <c r="H2785" s="226">
        <v>0</v>
      </c>
      <c r="I2785" s="226">
        <v>116886</v>
      </c>
      <c r="J2785" s="227">
        <v>600</v>
      </c>
      <c r="K2785" s="226">
        <v>194.81</v>
      </c>
    </row>
    <row r="2786" spans="1:11" x14ac:dyDescent="0.3">
      <c r="A2786" s="225">
        <v>351242</v>
      </c>
      <c r="B2786" s="225" t="s">
        <v>949</v>
      </c>
      <c r="C2786" s="225" t="s">
        <v>1090</v>
      </c>
      <c r="D2786" s="226">
        <v>0</v>
      </c>
      <c r="E2786" s="226">
        <v>15468</v>
      </c>
      <c r="F2786" s="226">
        <v>97692</v>
      </c>
      <c r="G2786" s="226">
        <v>0</v>
      </c>
      <c r="H2786" s="226">
        <v>0</v>
      </c>
      <c r="I2786" s="226">
        <v>113160</v>
      </c>
      <c r="J2786" s="227">
        <v>520</v>
      </c>
      <c r="K2786" s="226">
        <v>217.61538461538461</v>
      </c>
    </row>
    <row r="2787" spans="1:11" x14ac:dyDescent="0.3">
      <c r="A2787" s="225">
        <v>351245</v>
      </c>
      <c r="B2787" s="225" t="s">
        <v>949</v>
      </c>
      <c r="C2787" s="225" t="s">
        <v>1091</v>
      </c>
      <c r="D2787" s="226">
        <v>0</v>
      </c>
      <c r="E2787" s="226">
        <v>287220</v>
      </c>
      <c r="F2787" s="226">
        <v>183666</v>
      </c>
      <c r="G2787" s="226">
        <v>11052</v>
      </c>
      <c r="H2787" s="226">
        <v>0</v>
      </c>
      <c r="I2787" s="226">
        <v>481938</v>
      </c>
      <c r="J2787" s="227">
        <v>298</v>
      </c>
      <c r="K2787" s="226">
        <v>1617.2416107382551</v>
      </c>
    </row>
    <row r="2788" spans="1:11" x14ac:dyDescent="0.3">
      <c r="A2788" s="225">
        <v>351246</v>
      </c>
      <c r="B2788" s="225" t="s">
        <v>949</v>
      </c>
      <c r="C2788" s="225" t="s">
        <v>1093</v>
      </c>
      <c r="D2788" s="226">
        <v>0</v>
      </c>
      <c r="E2788" s="226">
        <v>49140</v>
      </c>
      <c r="F2788" s="226">
        <v>162456</v>
      </c>
      <c r="G2788" s="226">
        <v>0</v>
      </c>
      <c r="H2788" s="226">
        <v>0</v>
      </c>
      <c r="I2788" s="226">
        <v>211596</v>
      </c>
      <c r="J2788" s="227">
        <v>605</v>
      </c>
      <c r="K2788" s="226">
        <v>349.74545454545455</v>
      </c>
    </row>
    <row r="2789" spans="1:11" x14ac:dyDescent="0.3">
      <c r="A2789" s="225">
        <v>351247</v>
      </c>
      <c r="B2789" s="225" t="s">
        <v>949</v>
      </c>
      <c r="C2789" s="225" t="s">
        <v>1095</v>
      </c>
      <c r="D2789" s="226">
        <v>0</v>
      </c>
      <c r="E2789" s="226">
        <v>82176</v>
      </c>
      <c r="F2789" s="226">
        <v>208134</v>
      </c>
      <c r="G2789" s="226">
        <v>0</v>
      </c>
      <c r="H2789" s="226">
        <v>0</v>
      </c>
      <c r="I2789" s="226">
        <v>290310</v>
      </c>
      <c r="J2789" s="227">
        <v>741</v>
      </c>
      <c r="K2789" s="226">
        <v>391.78137651821862</v>
      </c>
    </row>
    <row r="2790" spans="1:11" x14ac:dyDescent="0.3">
      <c r="A2790" s="225">
        <v>351250</v>
      </c>
      <c r="B2790" s="225" t="s">
        <v>949</v>
      </c>
      <c r="C2790" s="225" t="s">
        <v>1097</v>
      </c>
      <c r="D2790" s="226">
        <v>0</v>
      </c>
      <c r="E2790" s="226">
        <v>21624</v>
      </c>
      <c r="F2790" s="226">
        <v>96978</v>
      </c>
      <c r="G2790" s="226">
        <v>11700</v>
      </c>
      <c r="H2790" s="226">
        <v>0</v>
      </c>
      <c r="I2790" s="226">
        <v>130302</v>
      </c>
      <c r="J2790" s="227">
        <v>430</v>
      </c>
      <c r="K2790" s="226">
        <v>303.02790697674419</v>
      </c>
    </row>
    <row r="2791" spans="1:11" x14ac:dyDescent="0.3">
      <c r="A2791" s="225">
        <v>351251</v>
      </c>
      <c r="B2791" s="225" t="s">
        <v>949</v>
      </c>
      <c r="C2791" s="225" t="s">
        <v>1099</v>
      </c>
      <c r="D2791" s="226">
        <v>0</v>
      </c>
      <c r="E2791" s="226">
        <v>496344</v>
      </c>
      <c r="F2791" s="226">
        <v>682788</v>
      </c>
      <c r="G2791" s="226">
        <v>0</v>
      </c>
      <c r="H2791" s="226">
        <v>0</v>
      </c>
      <c r="I2791" s="226">
        <v>1179132</v>
      </c>
      <c r="J2791" s="227">
        <v>1725</v>
      </c>
      <c r="K2791" s="226">
        <v>683.55478260869563</v>
      </c>
    </row>
    <row r="2792" spans="1:11" x14ac:dyDescent="0.3">
      <c r="A2792" s="225">
        <v>351252</v>
      </c>
      <c r="B2792" s="225" t="s">
        <v>949</v>
      </c>
      <c r="C2792" s="225" t="s">
        <v>1097</v>
      </c>
      <c r="D2792" s="226">
        <v>0</v>
      </c>
      <c r="E2792" s="226">
        <v>600084</v>
      </c>
      <c r="F2792" s="226">
        <v>894660</v>
      </c>
      <c r="G2792" s="226">
        <v>754392</v>
      </c>
      <c r="H2792" s="226">
        <v>0</v>
      </c>
      <c r="I2792" s="226">
        <v>2249136</v>
      </c>
      <c r="J2792" s="227">
        <v>3821</v>
      </c>
      <c r="K2792" s="226">
        <v>588.62496728605072</v>
      </c>
    </row>
    <row r="2793" spans="1:11" x14ac:dyDescent="0.3">
      <c r="A2793" s="225">
        <v>351257</v>
      </c>
      <c r="B2793" s="225" t="s">
        <v>949</v>
      </c>
      <c r="C2793" s="225" t="s">
        <v>1102</v>
      </c>
      <c r="D2793" s="226">
        <v>0</v>
      </c>
      <c r="E2793" s="226">
        <v>0</v>
      </c>
      <c r="F2793" s="226">
        <v>118632</v>
      </c>
      <c r="G2793" s="226">
        <v>0</v>
      </c>
      <c r="H2793" s="226">
        <v>0</v>
      </c>
      <c r="I2793" s="226">
        <v>118632</v>
      </c>
      <c r="J2793" s="227">
        <v>696</v>
      </c>
      <c r="K2793" s="226">
        <v>170.44827586206895</v>
      </c>
    </row>
    <row r="2794" spans="1:11" x14ac:dyDescent="0.3">
      <c r="A2794" s="225">
        <v>351259</v>
      </c>
      <c r="B2794" s="225" t="s">
        <v>949</v>
      </c>
      <c r="C2794" s="225" t="s">
        <v>1103</v>
      </c>
      <c r="D2794" s="226">
        <v>0</v>
      </c>
      <c r="E2794" s="226">
        <v>166716</v>
      </c>
      <c r="F2794" s="226">
        <v>642540</v>
      </c>
      <c r="G2794" s="226">
        <v>0</v>
      </c>
      <c r="H2794" s="226">
        <v>0</v>
      </c>
      <c r="I2794" s="226">
        <v>809256</v>
      </c>
      <c r="J2794" s="227">
        <v>1787</v>
      </c>
      <c r="K2794" s="226">
        <v>452.85730274202575</v>
      </c>
    </row>
    <row r="2795" spans="1:11" x14ac:dyDescent="0.3">
      <c r="A2795" s="225">
        <v>351260</v>
      </c>
      <c r="B2795" s="225" t="s">
        <v>949</v>
      </c>
      <c r="C2795" s="225" t="s">
        <v>1104</v>
      </c>
      <c r="D2795" s="226">
        <v>0</v>
      </c>
      <c r="E2795" s="226">
        <v>0</v>
      </c>
      <c r="F2795" s="226">
        <v>533340</v>
      </c>
      <c r="G2795" s="226">
        <v>0</v>
      </c>
      <c r="H2795" s="226">
        <v>0</v>
      </c>
      <c r="I2795" s="226">
        <v>533340</v>
      </c>
      <c r="J2795" s="227">
        <v>3148</v>
      </c>
      <c r="K2795" s="226">
        <v>169.42185514612453</v>
      </c>
    </row>
    <row r="2796" spans="1:11" x14ac:dyDescent="0.3">
      <c r="A2796" s="225">
        <v>351261</v>
      </c>
      <c r="B2796" s="225" t="s">
        <v>949</v>
      </c>
      <c r="C2796" s="225" t="s">
        <v>1105</v>
      </c>
      <c r="D2796" s="226">
        <v>0</v>
      </c>
      <c r="E2796" s="226">
        <v>95808</v>
      </c>
      <c r="F2796" s="226">
        <v>272796</v>
      </c>
      <c r="G2796" s="226">
        <v>0</v>
      </c>
      <c r="H2796" s="226">
        <v>0</v>
      </c>
      <c r="I2796" s="226">
        <v>368604</v>
      </c>
      <c r="J2796" s="227">
        <v>1031</v>
      </c>
      <c r="K2796" s="226">
        <v>357.52085354025218</v>
      </c>
    </row>
    <row r="2797" spans="1:11" x14ac:dyDescent="0.3">
      <c r="A2797" s="225">
        <v>351262</v>
      </c>
      <c r="B2797" s="225" t="s">
        <v>949</v>
      </c>
      <c r="C2797" s="225" t="s">
        <v>1107</v>
      </c>
      <c r="D2797" s="226">
        <v>0</v>
      </c>
      <c r="E2797" s="226">
        <v>250092</v>
      </c>
      <c r="F2797" s="226">
        <v>421506</v>
      </c>
      <c r="G2797" s="226">
        <v>15180</v>
      </c>
      <c r="H2797" s="226">
        <v>0</v>
      </c>
      <c r="I2797" s="226">
        <v>686778</v>
      </c>
      <c r="J2797" s="227">
        <v>1115</v>
      </c>
      <c r="K2797" s="226">
        <v>615.94439461883405</v>
      </c>
    </row>
    <row r="2798" spans="1:11" x14ac:dyDescent="0.3">
      <c r="A2798" s="225">
        <v>351263</v>
      </c>
      <c r="B2798" s="225" t="s">
        <v>949</v>
      </c>
      <c r="C2798" s="225" t="s">
        <v>1109</v>
      </c>
      <c r="D2798" s="226">
        <v>0</v>
      </c>
      <c r="E2798" s="226">
        <v>109608</v>
      </c>
      <c r="F2798" s="226">
        <v>479532</v>
      </c>
      <c r="G2798" s="226">
        <v>0</v>
      </c>
      <c r="H2798" s="226">
        <v>0</v>
      </c>
      <c r="I2798" s="226">
        <v>589140</v>
      </c>
      <c r="J2798" s="227">
        <v>1261</v>
      </c>
      <c r="K2798" s="226">
        <v>467.20063441712927</v>
      </c>
    </row>
    <row r="2799" spans="1:11" x14ac:dyDescent="0.3">
      <c r="A2799" s="225">
        <v>351264</v>
      </c>
      <c r="B2799" s="225" t="s">
        <v>949</v>
      </c>
      <c r="C2799" s="225" t="s">
        <v>1111</v>
      </c>
      <c r="D2799" s="226">
        <v>0</v>
      </c>
      <c r="E2799" s="226">
        <v>47700</v>
      </c>
      <c r="F2799" s="226">
        <v>137286</v>
      </c>
      <c r="G2799" s="226">
        <v>18876</v>
      </c>
      <c r="H2799" s="226">
        <v>0</v>
      </c>
      <c r="I2799" s="226">
        <v>203862</v>
      </c>
      <c r="J2799" s="227">
        <v>514</v>
      </c>
      <c r="K2799" s="226">
        <v>396.61867704280155</v>
      </c>
    </row>
    <row r="2800" spans="1:11" x14ac:dyDescent="0.3">
      <c r="A2800" s="225">
        <v>351265</v>
      </c>
      <c r="B2800" s="225" t="s">
        <v>949</v>
      </c>
      <c r="C2800" s="225" t="s">
        <v>1113</v>
      </c>
      <c r="D2800" s="226">
        <v>0</v>
      </c>
      <c r="E2800" s="226">
        <v>18579</v>
      </c>
      <c r="F2800" s="226">
        <v>50754</v>
      </c>
      <c r="G2800" s="226">
        <v>0</v>
      </c>
      <c r="H2800" s="226">
        <v>0</v>
      </c>
      <c r="I2800" s="226">
        <v>69333</v>
      </c>
      <c r="J2800" s="227">
        <v>157</v>
      </c>
      <c r="K2800" s="226">
        <v>441.61146496815286</v>
      </c>
    </row>
    <row r="2801" spans="1:11" x14ac:dyDescent="0.3">
      <c r="A2801" s="225">
        <v>351266</v>
      </c>
      <c r="B2801" s="225" t="s">
        <v>949</v>
      </c>
      <c r="C2801" s="225" t="s">
        <v>1115</v>
      </c>
      <c r="D2801" s="226">
        <v>0</v>
      </c>
      <c r="E2801" s="226">
        <v>22524</v>
      </c>
      <c r="F2801" s="226">
        <v>63882</v>
      </c>
      <c r="G2801" s="226">
        <v>0</v>
      </c>
      <c r="H2801" s="226">
        <v>0</v>
      </c>
      <c r="I2801" s="226">
        <v>86406</v>
      </c>
      <c r="J2801" s="227">
        <v>220</v>
      </c>
      <c r="K2801" s="226">
        <v>392.75454545454545</v>
      </c>
    </row>
    <row r="2802" spans="1:11" x14ac:dyDescent="0.3">
      <c r="A2802" s="225">
        <v>351269</v>
      </c>
      <c r="B2802" s="225" t="s">
        <v>949</v>
      </c>
      <c r="C2802" s="225" t="s">
        <v>1117</v>
      </c>
      <c r="D2802" s="226">
        <v>0</v>
      </c>
      <c r="E2802" s="226">
        <v>18984</v>
      </c>
      <c r="F2802" s="226">
        <v>119496</v>
      </c>
      <c r="G2802" s="226">
        <v>0</v>
      </c>
      <c r="H2802" s="226">
        <v>0</v>
      </c>
      <c r="I2802" s="226">
        <v>138480</v>
      </c>
      <c r="J2802" s="227">
        <v>466</v>
      </c>
      <c r="K2802" s="226">
        <v>297.16738197424894</v>
      </c>
    </row>
    <row r="2803" spans="1:11" x14ac:dyDescent="0.3">
      <c r="A2803" s="225">
        <v>351270</v>
      </c>
      <c r="B2803" s="225" t="s">
        <v>949</v>
      </c>
      <c r="C2803" s="225" t="s">
        <v>1119</v>
      </c>
      <c r="D2803" s="226">
        <v>0</v>
      </c>
      <c r="E2803" s="226">
        <v>23400</v>
      </c>
      <c r="F2803" s="226">
        <v>68868</v>
      </c>
      <c r="G2803" s="226">
        <v>0</v>
      </c>
      <c r="H2803" s="226">
        <v>0</v>
      </c>
      <c r="I2803" s="226">
        <v>92268</v>
      </c>
      <c r="J2803" s="227">
        <v>243</v>
      </c>
      <c r="K2803" s="226">
        <v>379.7037037037037</v>
      </c>
    </row>
    <row r="2804" spans="1:11" x14ac:dyDescent="0.3">
      <c r="A2804" s="225">
        <v>351271</v>
      </c>
      <c r="B2804" s="225" t="s">
        <v>949</v>
      </c>
      <c r="C2804" s="225" t="s">
        <v>1121</v>
      </c>
      <c r="D2804" s="226">
        <v>2256</v>
      </c>
      <c r="E2804" s="226">
        <v>270252</v>
      </c>
      <c r="F2804" s="226">
        <v>368316</v>
      </c>
      <c r="G2804" s="226">
        <v>149928</v>
      </c>
      <c r="H2804" s="226">
        <v>0</v>
      </c>
      <c r="I2804" s="226">
        <v>790752</v>
      </c>
      <c r="J2804" s="227">
        <v>1565</v>
      </c>
      <c r="K2804" s="226">
        <v>505.27284345047923</v>
      </c>
    </row>
    <row r="2805" spans="1:11" x14ac:dyDescent="0.3">
      <c r="A2805" s="225">
        <v>351273</v>
      </c>
      <c r="B2805" s="225" t="s">
        <v>949</v>
      </c>
      <c r="C2805" s="225" t="s">
        <v>1123</v>
      </c>
      <c r="D2805" s="226">
        <v>0</v>
      </c>
      <c r="E2805" s="226">
        <v>0</v>
      </c>
      <c r="F2805" s="226">
        <v>120654</v>
      </c>
      <c r="G2805" s="226">
        <v>26136</v>
      </c>
      <c r="H2805" s="226">
        <v>0</v>
      </c>
      <c r="I2805" s="226">
        <v>146790</v>
      </c>
      <c r="J2805" s="227">
        <v>654</v>
      </c>
      <c r="K2805" s="226">
        <v>224.44954128440367</v>
      </c>
    </row>
    <row r="2806" spans="1:11" x14ac:dyDescent="0.3">
      <c r="A2806" s="225">
        <v>351275</v>
      </c>
      <c r="B2806" s="225" t="s">
        <v>949</v>
      </c>
      <c r="C2806" s="225" t="s">
        <v>1125</v>
      </c>
      <c r="D2806" s="226">
        <v>0</v>
      </c>
      <c r="E2806" s="226">
        <v>17994</v>
      </c>
      <c r="F2806" s="226">
        <v>46326</v>
      </c>
      <c r="G2806" s="226">
        <v>0</v>
      </c>
      <c r="H2806" s="226">
        <v>0</v>
      </c>
      <c r="I2806" s="226">
        <v>64320</v>
      </c>
      <c r="J2806" s="227">
        <v>149</v>
      </c>
      <c r="K2806" s="226">
        <v>431.67785234899327</v>
      </c>
    </row>
    <row r="2807" spans="1:11" x14ac:dyDescent="0.3">
      <c r="A2807" s="225">
        <v>351276</v>
      </c>
      <c r="B2807" s="225" t="s">
        <v>949</v>
      </c>
      <c r="C2807" s="225" t="s">
        <v>1127</v>
      </c>
      <c r="D2807" s="226">
        <v>0</v>
      </c>
      <c r="E2807" s="226">
        <v>35580</v>
      </c>
      <c r="F2807" s="226">
        <v>180588</v>
      </c>
      <c r="G2807" s="226">
        <v>0</v>
      </c>
      <c r="H2807" s="226">
        <v>0</v>
      </c>
      <c r="I2807" s="226">
        <v>216168</v>
      </c>
      <c r="J2807" s="227">
        <v>966</v>
      </c>
      <c r="K2807" s="226">
        <v>223.77639751552795</v>
      </c>
    </row>
    <row r="2808" spans="1:11" x14ac:dyDescent="0.3">
      <c r="A2808" s="225">
        <v>351277</v>
      </c>
      <c r="B2808" s="225" t="s">
        <v>949</v>
      </c>
      <c r="C2808" s="225" t="s">
        <v>1129</v>
      </c>
      <c r="D2808" s="226">
        <v>0</v>
      </c>
      <c r="E2808" s="226">
        <v>117780</v>
      </c>
      <c r="F2808" s="226">
        <v>144066</v>
      </c>
      <c r="G2808" s="226">
        <v>19260</v>
      </c>
      <c r="H2808" s="226">
        <v>0</v>
      </c>
      <c r="I2808" s="226">
        <v>281106</v>
      </c>
      <c r="J2808" s="227">
        <v>425</v>
      </c>
      <c r="K2808" s="226">
        <v>661.42588235294113</v>
      </c>
    </row>
    <row r="2809" spans="1:11" x14ac:dyDescent="0.3">
      <c r="A2809" s="225">
        <v>351278</v>
      </c>
      <c r="B2809" s="225" t="s">
        <v>949</v>
      </c>
      <c r="C2809" s="225" t="s">
        <v>1131</v>
      </c>
      <c r="D2809" s="226">
        <v>0</v>
      </c>
      <c r="E2809" s="226">
        <v>0</v>
      </c>
      <c r="F2809" s="226">
        <v>148866</v>
      </c>
      <c r="G2809" s="226">
        <v>0</v>
      </c>
      <c r="H2809" s="226">
        <v>0</v>
      </c>
      <c r="I2809" s="226">
        <v>148866</v>
      </c>
      <c r="J2809" s="227">
        <v>699</v>
      </c>
      <c r="K2809" s="226">
        <v>212.96995708154506</v>
      </c>
    </row>
    <row r="2810" spans="1:11" x14ac:dyDescent="0.3">
      <c r="A2810" s="225">
        <v>351280</v>
      </c>
      <c r="B2810" s="225" t="s">
        <v>949</v>
      </c>
      <c r="C2810" s="225" t="s">
        <v>1133</v>
      </c>
      <c r="D2810" s="226">
        <v>0</v>
      </c>
      <c r="E2810" s="226">
        <v>24624</v>
      </c>
      <c r="F2810" s="226">
        <v>156888</v>
      </c>
      <c r="G2810" s="226">
        <v>0</v>
      </c>
      <c r="H2810" s="226">
        <v>0</v>
      </c>
      <c r="I2810" s="226">
        <v>181512</v>
      </c>
      <c r="J2810" s="227">
        <v>306</v>
      </c>
      <c r="K2810" s="226">
        <v>593.17647058823525</v>
      </c>
    </row>
    <row r="2811" spans="1:11" x14ac:dyDescent="0.3">
      <c r="A2811" s="225">
        <v>351282</v>
      </c>
      <c r="B2811" s="225" t="s">
        <v>949</v>
      </c>
      <c r="C2811" s="225" t="s">
        <v>1135</v>
      </c>
      <c r="D2811" s="226">
        <v>0</v>
      </c>
      <c r="E2811" s="226">
        <v>95640</v>
      </c>
      <c r="F2811" s="226">
        <v>257070</v>
      </c>
      <c r="G2811" s="226">
        <v>0</v>
      </c>
      <c r="H2811" s="226">
        <v>0</v>
      </c>
      <c r="I2811" s="226">
        <v>352710</v>
      </c>
      <c r="J2811" s="227">
        <v>1034</v>
      </c>
      <c r="K2811" s="226">
        <v>341.11218568665379</v>
      </c>
    </row>
    <row r="2812" spans="1:11" x14ac:dyDescent="0.3">
      <c r="A2812" s="225">
        <v>351283</v>
      </c>
      <c r="B2812" s="225" t="s">
        <v>949</v>
      </c>
      <c r="C2812" s="225" t="s">
        <v>1137</v>
      </c>
      <c r="D2812" s="226">
        <v>0</v>
      </c>
      <c r="E2812" s="226">
        <v>24606</v>
      </c>
      <c r="F2812" s="226">
        <v>108978</v>
      </c>
      <c r="G2812" s="226">
        <v>0</v>
      </c>
      <c r="H2812" s="226">
        <v>0</v>
      </c>
      <c r="I2812" s="226">
        <v>133584</v>
      </c>
      <c r="J2812" s="227">
        <v>329</v>
      </c>
      <c r="K2812" s="226">
        <v>406.03039513677811</v>
      </c>
    </row>
    <row r="2813" spans="1:11" x14ac:dyDescent="0.3">
      <c r="A2813" s="225">
        <v>351284</v>
      </c>
      <c r="B2813" s="225" t="s">
        <v>949</v>
      </c>
      <c r="C2813" s="225" t="s">
        <v>1138</v>
      </c>
      <c r="D2813" s="226">
        <v>0</v>
      </c>
      <c r="E2813" s="226">
        <v>348684</v>
      </c>
      <c r="F2813" s="226">
        <v>237564</v>
      </c>
      <c r="G2813" s="226">
        <v>0</v>
      </c>
      <c r="H2813" s="226">
        <v>0</v>
      </c>
      <c r="I2813" s="226">
        <v>586248</v>
      </c>
      <c r="J2813" s="227">
        <v>591</v>
      </c>
      <c r="K2813" s="226">
        <v>991.95939086294413</v>
      </c>
    </row>
    <row r="2814" spans="1:11" x14ac:dyDescent="0.3">
      <c r="A2814" s="225">
        <v>351285</v>
      </c>
      <c r="B2814" s="225" t="s">
        <v>949</v>
      </c>
      <c r="C2814" s="225" t="s">
        <v>1140</v>
      </c>
      <c r="D2814" s="226">
        <v>0</v>
      </c>
      <c r="E2814" s="226">
        <v>44352</v>
      </c>
      <c r="F2814" s="226">
        <v>194532</v>
      </c>
      <c r="G2814" s="226">
        <v>28596</v>
      </c>
      <c r="H2814" s="226">
        <v>0</v>
      </c>
      <c r="I2814" s="226">
        <v>267480</v>
      </c>
      <c r="J2814" s="227">
        <v>827</v>
      </c>
      <c r="K2814" s="226">
        <v>323.4340991535671</v>
      </c>
    </row>
    <row r="2815" spans="1:11" x14ac:dyDescent="0.3">
      <c r="A2815" s="225">
        <v>351291</v>
      </c>
      <c r="B2815" s="225" t="s">
        <v>949</v>
      </c>
      <c r="C2815" s="225" t="s">
        <v>1142</v>
      </c>
      <c r="D2815" s="226">
        <v>0</v>
      </c>
      <c r="E2815" s="226">
        <v>98451</v>
      </c>
      <c r="F2815" s="226">
        <v>363036</v>
      </c>
      <c r="G2815" s="226">
        <v>0</v>
      </c>
      <c r="H2815" s="226">
        <v>0</v>
      </c>
      <c r="I2815" s="226">
        <v>461487</v>
      </c>
      <c r="J2815" s="227">
        <v>1300</v>
      </c>
      <c r="K2815" s="226">
        <v>354.99</v>
      </c>
    </row>
    <row r="2816" spans="1:11" x14ac:dyDescent="0.3">
      <c r="A2816" s="225">
        <v>351292</v>
      </c>
      <c r="B2816" s="225" t="s">
        <v>949</v>
      </c>
      <c r="C2816" s="225" t="s">
        <v>1144</v>
      </c>
      <c r="D2816" s="226">
        <v>0</v>
      </c>
      <c r="E2816" s="226">
        <v>20580</v>
      </c>
      <c r="F2816" s="226">
        <v>51882</v>
      </c>
      <c r="G2816" s="226">
        <v>0</v>
      </c>
      <c r="H2816" s="226">
        <v>0</v>
      </c>
      <c r="I2816" s="226">
        <v>72462</v>
      </c>
      <c r="J2816" s="227">
        <v>186</v>
      </c>
      <c r="K2816" s="226">
        <v>389.58064516129031</v>
      </c>
    </row>
    <row r="2817" spans="1:11" x14ac:dyDescent="0.3">
      <c r="A2817" s="225">
        <v>351293</v>
      </c>
      <c r="B2817" s="225" t="s">
        <v>949</v>
      </c>
      <c r="C2817" s="225" t="s">
        <v>853</v>
      </c>
      <c r="D2817" s="226">
        <v>0</v>
      </c>
      <c r="E2817" s="226">
        <v>41385</v>
      </c>
      <c r="F2817" s="226">
        <v>192960</v>
      </c>
      <c r="G2817" s="226">
        <v>16884</v>
      </c>
      <c r="H2817" s="226">
        <v>0</v>
      </c>
      <c r="I2817" s="226">
        <v>251229</v>
      </c>
      <c r="J2817" s="227">
        <v>882</v>
      </c>
      <c r="K2817" s="226">
        <v>284.84013605442175</v>
      </c>
    </row>
    <row r="2818" spans="1:11" x14ac:dyDescent="0.3">
      <c r="A2818" s="225">
        <v>351294</v>
      </c>
      <c r="B2818" s="225" t="s">
        <v>949</v>
      </c>
      <c r="C2818" s="225" t="s">
        <v>1147</v>
      </c>
      <c r="D2818" s="226">
        <v>0</v>
      </c>
      <c r="E2818" s="226">
        <v>282876</v>
      </c>
      <c r="F2818" s="226">
        <v>235596</v>
      </c>
      <c r="G2818" s="226">
        <v>0</v>
      </c>
      <c r="H2818" s="226">
        <v>0</v>
      </c>
      <c r="I2818" s="226">
        <v>518472</v>
      </c>
      <c r="J2818" s="227">
        <v>465</v>
      </c>
      <c r="K2818" s="226">
        <v>1114.9935483870968</v>
      </c>
    </row>
    <row r="2819" spans="1:11" x14ac:dyDescent="0.3">
      <c r="A2819" s="225">
        <v>351295</v>
      </c>
      <c r="B2819" s="225" t="s">
        <v>949</v>
      </c>
      <c r="C2819" s="225" t="s">
        <v>1148</v>
      </c>
      <c r="D2819" s="226">
        <v>0</v>
      </c>
      <c r="E2819" s="226">
        <v>40152</v>
      </c>
      <c r="F2819" s="226">
        <v>124116</v>
      </c>
      <c r="G2819" s="226">
        <v>53424</v>
      </c>
      <c r="H2819" s="226">
        <v>0</v>
      </c>
      <c r="I2819" s="226">
        <v>217692</v>
      </c>
      <c r="J2819" s="227">
        <v>725</v>
      </c>
      <c r="K2819" s="226">
        <v>300.26482758620688</v>
      </c>
    </row>
    <row r="2820" spans="1:11" x14ac:dyDescent="0.3">
      <c r="A2820" s="225">
        <v>351297</v>
      </c>
      <c r="B2820" s="225" t="s">
        <v>949</v>
      </c>
      <c r="C2820" s="225" t="s">
        <v>1150</v>
      </c>
      <c r="D2820" s="226">
        <v>0</v>
      </c>
      <c r="E2820" s="226">
        <v>1585608</v>
      </c>
      <c r="F2820" s="226">
        <v>1408092</v>
      </c>
      <c r="G2820" s="226">
        <v>0</v>
      </c>
      <c r="H2820" s="226">
        <v>216408</v>
      </c>
      <c r="I2820" s="226">
        <v>3210108</v>
      </c>
      <c r="J2820" s="227">
        <v>4175</v>
      </c>
      <c r="K2820" s="226">
        <v>768.8881437125749</v>
      </c>
    </row>
    <row r="2821" spans="1:11" x14ac:dyDescent="0.3">
      <c r="A2821" s="225">
        <v>351298</v>
      </c>
      <c r="B2821" s="225" t="s">
        <v>949</v>
      </c>
      <c r="C2821" s="225" t="s">
        <v>1152</v>
      </c>
      <c r="D2821" s="226">
        <v>0</v>
      </c>
      <c r="E2821" s="226">
        <v>2726997</v>
      </c>
      <c r="F2821" s="226">
        <v>2145948</v>
      </c>
      <c r="G2821" s="226">
        <v>0</v>
      </c>
      <c r="H2821" s="226">
        <v>0</v>
      </c>
      <c r="I2821" s="226">
        <v>4872945</v>
      </c>
      <c r="J2821" s="227">
        <v>8436</v>
      </c>
      <c r="K2821" s="226">
        <v>577.63691322901855</v>
      </c>
    </row>
    <row r="2822" spans="1:11" x14ac:dyDescent="0.3">
      <c r="A2822" s="225">
        <v>351301</v>
      </c>
      <c r="B2822" s="225" t="s">
        <v>949</v>
      </c>
      <c r="C2822" s="225" t="s">
        <v>1153</v>
      </c>
      <c r="D2822" s="226">
        <v>0</v>
      </c>
      <c r="E2822" s="226">
        <v>55428</v>
      </c>
      <c r="F2822" s="226">
        <v>157962</v>
      </c>
      <c r="G2822" s="226">
        <v>0</v>
      </c>
      <c r="H2822" s="226">
        <v>0</v>
      </c>
      <c r="I2822" s="226">
        <v>213390</v>
      </c>
      <c r="J2822" s="227">
        <v>470</v>
      </c>
      <c r="K2822" s="226">
        <v>454.02127659574467</v>
      </c>
    </row>
    <row r="2823" spans="1:11" x14ac:dyDescent="0.3">
      <c r="A2823" s="225">
        <v>351302</v>
      </c>
      <c r="B2823" s="225" t="s">
        <v>949</v>
      </c>
      <c r="C2823" s="225" t="s">
        <v>1155</v>
      </c>
      <c r="D2823" s="226">
        <v>0</v>
      </c>
      <c r="E2823" s="226">
        <v>0</v>
      </c>
      <c r="F2823" s="226">
        <v>166812</v>
      </c>
      <c r="G2823" s="226">
        <v>0</v>
      </c>
      <c r="H2823" s="226">
        <v>0</v>
      </c>
      <c r="I2823" s="226">
        <v>166812</v>
      </c>
      <c r="J2823" s="227">
        <v>1019</v>
      </c>
      <c r="K2823" s="226">
        <v>163.7016683022571</v>
      </c>
    </row>
    <row r="2824" spans="1:11" x14ac:dyDescent="0.3">
      <c r="A2824" s="225">
        <v>351303</v>
      </c>
      <c r="B2824" s="225" t="s">
        <v>949</v>
      </c>
      <c r="C2824" s="225" t="s">
        <v>1157</v>
      </c>
      <c r="D2824" s="226">
        <v>0</v>
      </c>
      <c r="E2824" s="226">
        <v>220644</v>
      </c>
      <c r="F2824" s="226">
        <v>193830</v>
      </c>
      <c r="G2824" s="226">
        <v>0</v>
      </c>
      <c r="H2824" s="226">
        <v>0</v>
      </c>
      <c r="I2824" s="226">
        <v>414474</v>
      </c>
      <c r="J2824" s="227">
        <v>578</v>
      </c>
      <c r="K2824" s="226">
        <v>717.08304498269899</v>
      </c>
    </row>
    <row r="2825" spans="1:11" x14ac:dyDescent="0.3">
      <c r="A2825" s="225">
        <v>351304</v>
      </c>
      <c r="B2825" s="225" t="s">
        <v>949</v>
      </c>
      <c r="C2825" s="225" t="s">
        <v>1158</v>
      </c>
      <c r="D2825" s="226">
        <v>0</v>
      </c>
      <c r="E2825" s="226">
        <v>171300</v>
      </c>
      <c r="F2825" s="226">
        <v>116742</v>
      </c>
      <c r="G2825" s="226">
        <v>31248</v>
      </c>
      <c r="H2825" s="226">
        <v>0</v>
      </c>
      <c r="I2825" s="226">
        <v>319290</v>
      </c>
      <c r="J2825" s="227">
        <v>561</v>
      </c>
      <c r="K2825" s="226">
        <v>569.14438502673795</v>
      </c>
    </row>
    <row r="2826" spans="1:11" x14ac:dyDescent="0.3">
      <c r="A2826" s="225">
        <v>351305</v>
      </c>
      <c r="B2826" s="225" t="s">
        <v>949</v>
      </c>
      <c r="C2826" s="225" t="s">
        <v>1160</v>
      </c>
      <c r="D2826" s="226">
        <v>0</v>
      </c>
      <c r="E2826" s="226">
        <v>315144</v>
      </c>
      <c r="F2826" s="226">
        <v>287358</v>
      </c>
      <c r="G2826" s="226">
        <v>0</v>
      </c>
      <c r="H2826" s="226">
        <v>0</v>
      </c>
      <c r="I2826" s="226">
        <v>602502</v>
      </c>
      <c r="J2826" s="227">
        <v>472</v>
      </c>
      <c r="K2826" s="226">
        <v>1276.4872881355932</v>
      </c>
    </row>
    <row r="2827" spans="1:11" x14ac:dyDescent="0.3">
      <c r="A2827" s="225">
        <v>351306</v>
      </c>
      <c r="B2827" s="225" t="s">
        <v>949</v>
      </c>
      <c r="C2827" s="225" t="s">
        <v>1162</v>
      </c>
      <c r="D2827" s="226">
        <v>0</v>
      </c>
      <c r="E2827" s="226">
        <v>0</v>
      </c>
      <c r="F2827" s="226">
        <v>162084</v>
      </c>
      <c r="G2827" s="226">
        <v>0</v>
      </c>
      <c r="H2827" s="226">
        <v>0</v>
      </c>
      <c r="I2827" s="226">
        <v>162084</v>
      </c>
      <c r="J2827" s="227">
        <v>1008</v>
      </c>
      <c r="K2827" s="226">
        <v>160.79761904761904</v>
      </c>
    </row>
    <row r="2828" spans="1:11" x14ac:dyDescent="0.3">
      <c r="A2828" s="225">
        <v>351307</v>
      </c>
      <c r="B2828" s="225" t="s">
        <v>949</v>
      </c>
      <c r="C2828" s="225" t="s">
        <v>1164</v>
      </c>
      <c r="D2828" s="226">
        <v>0</v>
      </c>
      <c r="E2828" s="226">
        <v>17952</v>
      </c>
      <c r="F2828" s="226">
        <v>57966</v>
      </c>
      <c r="G2828" s="226">
        <v>0</v>
      </c>
      <c r="H2828" s="226">
        <v>0</v>
      </c>
      <c r="I2828" s="226">
        <v>75918</v>
      </c>
      <c r="J2828" s="227">
        <v>148</v>
      </c>
      <c r="K2828" s="226">
        <v>512.95945945945948</v>
      </c>
    </row>
    <row r="2829" spans="1:11" x14ac:dyDescent="0.3">
      <c r="A2829" s="225">
        <v>351308</v>
      </c>
      <c r="B2829" s="225" t="s">
        <v>949</v>
      </c>
      <c r="C2829" s="225" t="s">
        <v>1166</v>
      </c>
      <c r="D2829" s="226">
        <v>0</v>
      </c>
      <c r="E2829" s="226">
        <v>23886</v>
      </c>
      <c r="F2829" s="226">
        <v>88740</v>
      </c>
      <c r="G2829" s="226">
        <v>0</v>
      </c>
      <c r="H2829" s="226">
        <v>0</v>
      </c>
      <c r="I2829" s="226">
        <v>112626</v>
      </c>
      <c r="J2829" s="227">
        <v>371</v>
      </c>
      <c r="K2829" s="226">
        <v>303.57412398921832</v>
      </c>
    </row>
    <row r="2830" spans="1:11" x14ac:dyDescent="0.3">
      <c r="A2830" s="225">
        <v>351309</v>
      </c>
      <c r="B2830" s="225" t="s">
        <v>949</v>
      </c>
      <c r="C2830" s="225" t="s">
        <v>1168</v>
      </c>
      <c r="D2830" s="226">
        <v>0</v>
      </c>
      <c r="E2830" s="226">
        <v>24042</v>
      </c>
      <c r="F2830" s="226">
        <v>139422</v>
      </c>
      <c r="G2830" s="226">
        <v>0</v>
      </c>
      <c r="H2830" s="226">
        <v>0</v>
      </c>
      <c r="I2830" s="226">
        <v>163464</v>
      </c>
      <c r="J2830" s="227">
        <v>255</v>
      </c>
      <c r="K2830" s="226">
        <v>641.03529411764703</v>
      </c>
    </row>
    <row r="2831" spans="1:11" x14ac:dyDescent="0.3">
      <c r="A2831" s="225">
        <v>351310</v>
      </c>
      <c r="B2831" s="225" t="s">
        <v>949</v>
      </c>
      <c r="C2831" s="225" t="s">
        <v>1169</v>
      </c>
      <c r="D2831" s="226">
        <v>0</v>
      </c>
      <c r="E2831" s="226">
        <v>21192</v>
      </c>
      <c r="F2831" s="226">
        <v>100824</v>
      </c>
      <c r="G2831" s="226">
        <v>0</v>
      </c>
      <c r="H2831" s="226">
        <v>0</v>
      </c>
      <c r="I2831" s="226">
        <v>122016</v>
      </c>
      <c r="J2831" s="227">
        <v>430</v>
      </c>
      <c r="K2831" s="226">
        <v>283.7581395348837</v>
      </c>
    </row>
    <row r="2832" spans="1:11" x14ac:dyDescent="0.3">
      <c r="A2832" s="225">
        <v>351316</v>
      </c>
      <c r="B2832" s="225" t="s">
        <v>949</v>
      </c>
      <c r="C2832" s="225" t="s">
        <v>1171</v>
      </c>
      <c r="D2832" s="226">
        <v>0</v>
      </c>
      <c r="E2832" s="226">
        <v>246444</v>
      </c>
      <c r="F2832" s="226">
        <v>293232</v>
      </c>
      <c r="G2832" s="226">
        <v>87900</v>
      </c>
      <c r="H2832" s="226">
        <v>0</v>
      </c>
      <c r="I2832" s="226">
        <v>627576</v>
      </c>
      <c r="J2832" s="227">
        <v>527</v>
      </c>
      <c r="K2832" s="226">
        <v>1190.8462998102466</v>
      </c>
    </row>
    <row r="2833" spans="1:11" x14ac:dyDescent="0.3">
      <c r="A2833" s="225">
        <v>351319</v>
      </c>
      <c r="B2833" s="225" t="s">
        <v>949</v>
      </c>
      <c r="C2833" s="225" t="s">
        <v>1173</v>
      </c>
      <c r="D2833" s="226">
        <v>0</v>
      </c>
      <c r="E2833" s="226">
        <v>144981</v>
      </c>
      <c r="F2833" s="226">
        <v>473322</v>
      </c>
      <c r="G2833" s="226">
        <v>0</v>
      </c>
      <c r="H2833" s="226">
        <v>0</v>
      </c>
      <c r="I2833" s="226">
        <v>618303</v>
      </c>
      <c r="J2833" s="227">
        <v>2191</v>
      </c>
      <c r="K2833" s="226">
        <v>282.20127795527156</v>
      </c>
    </row>
    <row r="2834" spans="1:11" x14ac:dyDescent="0.3">
      <c r="A2834" s="225">
        <v>351320</v>
      </c>
      <c r="B2834" s="225" t="s">
        <v>949</v>
      </c>
      <c r="C2834" s="225" t="s">
        <v>1175</v>
      </c>
      <c r="D2834" s="226">
        <v>0</v>
      </c>
      <c r="E2834" s="226">
        <v>19704</v>
      </c>
      <c r="F2834" s="226">
        <v>136224</v>
      </c>
      <c r="G2834" s="226">
        <v>11388</v>
      </c>
      <c r="H2834" s="226">
        <v>0</v>
      </c>
      <c r="I2834" s="226">
        <v>167316</v>
      </c>
      <c r="J2834" s="227">
        <v>453</v>
      </c>
      <c r="K2834" s="226">
        <v>369.35099337748346</v>
      </c>
    </row>
    <row r="2835" spans="1:11" x14ac:dyDescent="0.3">
      <c r="A2835" s="225">
        <v>351322</v>
      </c>
      <c r="B2835" s="225" t="s">
        <v>949</v>
      </c>
      <c r="C2835" s="225" t="s">
        <v>1176</v>
      </c>
      <c r="D2835" s="226">
        <v>0</v>
      </c>
      <c r="E2835" s="226">
        <v>22512</v>
      </c>
      <c r="F2835" s="226">
        <v>84006</v>
      </c>
      <c r="G2835" s="226">
        <v>0</v>
      </c>
      <c r="H2835" s="226">
        <v>0</v>
      </c>
      <c r="I2835" s="226">
        <v>106518</v>
      </c>
      <c r="J2835" s="227">
        <v>413</v>
      </c>
      <c r="K2835" s="226">
        <v>257.9128329297821</v>
      </c>
    </row>
    <row r="2836" spans="1:11" x14ac:dyDescent="0.3">
      <c r="A2836" s="225">
        <v>351324</v>
      </c>
      <c r="B2836" s="225" t="s">
        <v>949</v>
      </c>
      <c r="C2836" s="225" t="s">
        <v>1177</v>
      </c>
      <c r="D2836" s="226">
        <v>0</v>
      </c>
      <c r="E2836" s="226">
        <v>619566</v>
      </c>
      <c r="F2836" s="226">
        <v>525708</v>
      </c>
      <c r="G2836" s="226">
        <v>19320</v>
      </c>
      <c r="H2836" s="226">
        <v>0</v>
      </c>
      <c r="I2836" s="226">
        <v>1164594</v>
      </c>
      <c r="J2836" s="227">
        <v>737</v>
      </c>
      <c r="K2836" s="226">
        <v>1580.1818181818182</v>
      </c>
    </row>
    <row r="2837" spans="1:11" x14ac:dyDescent="0.3">
      <c r="A2837" s="225">
        <v>351326</v>
      </c>
      <c r="B2837" s="225" t="s">
        <v>949</v>
      </c>
      <c r="C2837" s="225" t="s">
        <v>1179</v>
      </c>
      <c r="D2837" s="226">
        <v>0</v>
      </c>
      <c r="E2837" s="226">
        <v>249924</v>
      </c>
      <c r="F2837" s="226">
        <v>271746</v>
      </c>
      <c r="G2837" s="226">
        <v>0</v>
      </c>
      <c r="H2837" s="226">
        <v>0</v>
      </c>
      <c r="I2837" s="226">
        <v>521670</v>
      </c>
      <c r="J2837" s="227">
        <v>619</v>
      </c>
      <c r="K2837" s="226">
        <v>842.76252019386106</v>
      </c>
    </row>
    <row r="2838" spans="1:11" x14ac:dyDescent="0.3">
      <c r="A2838" s="225">
        <v>351327</v>
      </c>
      <c r="B2838" s="225" t="s">
        <v>949</v>
      </c>
      <c r="C2838" s="225" t="s">
        <v>1180</v>
      </c>
      <c r="D2838" s="226">
        <v>0</v>
      </c>
      <c r="E2838" s="226">
        <v>339756</v>
      </c>
      <c r="F2838" s="226">
        <v>168312</v>
      </c>
      <c r="G2838" s="226">
        <v>0</v>
      </c>
      <c r="H2838" s="226">
        <v>0</v>
      </c>
      <c r="I2838" s="226">
        <v>508068</v>
      </c>
      <c r="J2838" s="227">
        <v>285</v>
      </c>
      <c r="K2838" s="226">
        <v>1782.6947368421052</v>
      </c>
    </row>
    <row r="2839" spans="1:11" x14ac:dyDescent="0.3">
      <c r="A2839" s="225">
        <v>351328</v>
      </c>
      <c r="B2839" s="225" t="s">
        <v>949</v>
      </c>
      <c r="C2839" s="225" t="s">
        <v>1182</v>
      </c>
      <c r="D2839" s="226">
        <v>0</v>
      </c>
      <c r="E2839" s="226">
        <v>1117116</v>
      </c>
      <c r="F2839" s="226">
        <v>1010406</v>
      </c>
      <c r="G2839" s="226">
        <v>118524</v>
      </c>
      <c r="H2839" s="226">
        <v>0</v>
      </c>
      <c r="I2839" s="226">
        <v>2246046</v>
      </c>
      <c r="J2839" s="227">
        <v>3939</v>
      </c>
      <c r="K2839" s="226">
        <v>570.20715917745622</v>
      </c>
    </row>
    <row r="2840" spans="1:11" x14ac:dyDescent="0.3">
      <c r="A2840" s="225">
        <v>351329</v>
      </c>
      <c r="B2840" s="225" t="s">
        <v>949</v>
      </c>
      <c r="C2840" s="225" t="s">
        <v>1184</v>
      </c>
      <c r="D2840" s="226">
        <v>0</v>
      </c>
      <c r="E2840" s="226">
        <v>357276</v>
      </c>
      <c r="F2840" s="226">
        <v>336066</v>
      </c>
      <c r="G2840" s="226">
        <v>132432</v>
      </c>
      <c r="H2840" s="226">
        <v>0</v>
      </c>
      <c r="I2840" s="226">
        <v>825774</v>
      </c>
      <c r="J2840" s="227">
        <v>1197</v>
      </c>
      <c r="K2840" s="226">
        <v>689.86967418546362</v>
      </c>
    </row>
    <row r="2841" spans="1:11" x14ac:dyDescent="0.3">
      <c r="A2841" s="225">
        <v>351331</v>
      </c>
      <c r="B2841" s="225" t="s">
        <v>949</v>
      </c>
      <c r="C2841" s="225" t="s">
        <v>1186</v>
      </c>
      <c r="D2841" s="226">
        <v>0</v>
      </c>
      <c r="E2841" s="226">
        <v>8100</v>
      </c>
      <c r="F2841" s="226">
        <v>629184</v>
      </c>
      <c r="G2841" s="226">
        <v>152700</v>
      </c>
      <c r="H2841" s="226">
        <v>0</v>
      </c>
      <c r="I2841" s="226">
        <v>789984</v>
      </c>
      <c r="J2841" s="227">
        <v>3848</v>
      </c>
      <c r="K2841" s="226">
        <v>205.29729729729729</v>
      </c>
    </row>
    <row r="2842" spans="1:11" x14ac:dyDescent="0.3">
      <c r="A2842" s="225">
        <v>351332</v>
      </c>
      <c r="B2842" s="225" t="s">
        <v>949</v>
      </c>
      <c r="C2842" s="225" t="s">
        <v>1188</v>
      </c>
      <c r="D2842" s="226">
        <v>0</v>
      </c>
      <c r="E2842" s="226">
        <v>306756</v>
      </c>
      <c r="F2842" s="226">
        <v>728202</v>
      </c>
      <c r="G2842" s="226">
        <v>114744</v>
      </c>
      <c r="H2842" s="226">
        <v>0</v>
      </c>
      <c r="I2842" s="226">
        <v>1149702</v>
      </c>
      <c r="J2842" s="227">
        <v>2901</v>
      </c>
      <c r="K2842" s="226">
        <v>396.31230610134435</v>
      </c>
    </row>
    <row r="2843" spans="1:11" x14ac:dyDescent="0.3">
      <c r="A2843" s="225">
        <v>351334</v>
      </c>
      <c r="B2843" s="225" t="s">
        <v>949</v>
      </c>
      <c r="C2843" s="225" t="s">
        <v>1190</v>
      </c>
      <c r="D2843" s="226">
        <v>0</v>
      </c>
      <c r="E2843" s="226">
        <v>187530</v>
      </c>
      <c r="F2843" s="226">
        <v>680718</v>
      </c>
      <c r="G2843" s="226">
        <v>0</v>
      </c>
      <c r="H2843" s="226">
        <v>0</v>
      </c>
      <c r="I2843" s="226">
        <v>868248</v>
      </c>
      <c r="J2843" s="227">
        <v>3089</v>
      </c>
      <c r="K2843" s="226">
        <v>281.07737131757852</v>
      </c>
    </row>
    <row r="2844" spans="1:11" x14ac:dyDescent="0.3">
      <c r="A2844" s="225">
        <v>351335</v>
      </c>
      <c r="B2844" s="225" t="s">
        <v>949</v>
      </c>
      <c r="C2844" s="225" t="s">
        <v>1191</v>
      </c>
      <c r="D2844" s="226">
        <v>0</v>
      </c>
      <c r="E2844" s="226">
        <v>24516</v>
      </c>
      <c r="F2844" s="226">
        <v>73458</v>
      </c>
      <c r="G2844" s="226">
        <v>0</v>
      </c>
      <c r="H2844" s="226">
        <v>0</v>
      </c>
      <c r="I2844" s="226">
        <v>97974</v>
      </c>
      <c r="J2844" s="227">
        <v>284</v>
      </c>
      <c r="K2844" s="226">
        <v>344.97887323943661</v>
      </c>
    </row>
    <row r="2845" spans="1:11" x14ac:dyDescent="0.3">
      <c r="A2845" s="225">
        <v>351336</v>
      </c>
      <c r="B2845" s="225" t="s">
        <v>949</v>
      </c>
      <c r="C2845" s="225" t="s">
        <v>1193</v>
      </c>
      <c r="D2845" s="226">
        <v>0</v>
      </c>
      <c r="E2845" s="226">
        <v>0</v>
      </c>
      <c r="F2845" s="226">
        <v>166878</v>
      </c>
      <c r="G2845" s="226">
        <v>0</v>
      </c>
      <c r="H2845" s="226">
        <v>0</v>
      </c>
      <c r="I2845" s="226">
        <v>166878</v>
      </c>
      <c r="J2845" s="227">
        <v>1160</v>
      </c>
      <c r="K2845" s="226">
        <v>143.8603448275862</v>
      </c>
    </row>
    <row r="2846" spans="1:11" x14ac:dyDescent="0.3">
      <c r="A2846" s="225">
        <v>351337</v>
      </c>
      <c r="B2846" s="225" t="s">
        <v>949</v>
      </c>
      <c r="C2846" s="225" t="s">
        <v>1195</v>
      </c>
      <c r="D2846" s="226">
        <v>0</v>
      </c>
      <c r="E2846" s="226">
        <v>363564</v>
      </c>
      <c r="F2846" s="226">
        <v>1032378</v>
      </c>
      <c r="G2846" s="226">
        <v>0</v>
      </c>
      <c r="H2846" s="226">
        <v>0</v>
      </c>
      <c r="I2846" s="226">
        <v>1395942</v>
      </c>
      <c r="J2846" s="227">
        <v>4860</v>
      </c>
      <c r="K2846" s="226">
        <v>287.23086419753088</v>
      </c>
    </row>
    <row r="2847" spans="1:11" x14ac:dyDescent="0.3">
      <c r="A2847" s="225">
        <v>351342</v>
      </c>
      <c r="B2847" s="225" t="s">
        <v>949</v>
      </c>
      <c r="C2847" s="225" t="s">
        <v>1197</v>
      </c>
      <c r="D2847" s="226">
        <v>0</v>
      </c>
      <c r="E2847" s="226">
        <v>18828</v>
      </c>
      <c r="F2847" s="226">
        <v>54420</v>
      </c>
      <c r="G2847" s="226">
        <v>0</v>
      </c>
      <c r="H2847" s="226">
        <v>0</v>
      </c>
      <c r="I2847" s="226">
        <v>73248</v>
      </c>
      <c r="J2847" s="227">
        <v>161</v>
      </c>
      <c r="K2847" s="226">
        <v>454.95652173913044</v>
      </c>
    </row>
    <row r="2848" spans="1:11" x14ac:dyDescent="0.3">
      <c r="A2848" s="225">
        <v>351343</v>
      </c>
      <c r="B2848" s="225" t="s">
        <v>949</v>
      </c>
      <c r="C2848" s="225" t="s">
        <v>1199</v>
      </c>
      <c r="D2848" s="226">
        <v>0</v>
      </c>
      <c r="E2848" s="226">
        <v>19920</v>
      </c>
      <c r="F2848" s="226">
        <v>165750</v>
      </c>
      <c r="G2848" s="226">
        <v>0</v>
      </c>
      <c r="H2848" s="226">
        <v>0</v>
      </c>
      <c r="I2848" s="226">
        <v>185670</v>
      </c>
      <c r="J2848" s="227">
        <v>462</v>
      </c>
      <c r="K2848" s="226">
        <v>401.88311688311688</v>
      </c>
    </row>
    <row r="2849" spans="1:11" x14ac:dyDescent="0.3">
      <c r="A2849" s="225">
        <v>351344</v>
      </c>
      <c r="B2849" s="225" t="s">
        <v>949</v>
      </c>
      <c r="C2849" s="225" t="s">
        <v>1200</v>
      </c>
      <c r="D2849" s="226">
        <v>0</v>
      </c>
      <c r="E2849" s="226">
        <v>65700</v>
      </c>
      <c r="F2849" s="226">
        <v>192888</v>
      </c>
      <c r="G2849" s="226">
        <v>0</v>
      </c>
      <c r="H2849" s="226">
        <v>0</v>
      </c>
      <c r="I2849" s="226">
        <v>258588</v>
      </c>
      <c r="J2849" s="227">
        <v>625</v>
      </c>
      <c r="K2849" s="226">
        <v>413.74079999999998</v>
      </c>
    </row>
    <row r="2850" spans="1:11" x14ac:dyDescent="0.3">
      <c r="A2850" s="225">
        <v>351346</v>
      </c>
      <c r="B2850" s="225" t="s">
        <v>949</v>
      </c>
      <c r="C2850" s="225" t="s">
        <v>1201</v>
      </c>
      <c r="D2850" s="226">
        <v>0</v>
      </c>
      <c r="E2850" s="226">
        <v>192060</v>
      </c>
      <c r="F2850" s="226">
        <v>505026</v>
      </c>
      <c r="G2850" s="226">
        <v>355800</v>
      </c>
      <c r="H2850" s="226">
        <v>0</v>
      </c>
      <c r="I2850" s="226">
        <v>1052886</v>
      </c>
      <c r="J2850" s="227">
        <v>3596</v>
      </c>
      <c r="K2850" s="226">
        <v>292.79365962180202</v>
      </c>
    </row>
    <row r="2851" spans="1:11" x14ac:dyDescent="0.3">
      <c r="A2851" s="225">
        <v>351405</v>
      </c>
      <c r="B2851" s="225" t="s">
        <v>949</v>
      </c>
      <c r="C2851" s="225" t="s">
        <v>1203</v>
      </c>
      <c r="D2851" s="226">
        <v>0</v>
      </c>
      <c r="E2851" s="226">
        <v>478692</v>
      </c>
      <c r="F2851" s="226">
        <v>485742</v>
      </c>
      <c r="G2851" s="226">
        <v>163500</v>
      </c>
      <c r="H2851" s="226">
        <v>0</v>
      </c>
      <c r="I2851" s="226">
        <v>1127934</v>
      </c>
      <c r="J2851" s="227">
        <v>2056</v>
      </c>
      <c r="K2851" s="226">
        <v>548.60603112840465</v>
      </c>
    </row>
    <row r="2852" spans="1:11" x14ac:dyDescent="0.3">
      <c r="A2852" s="225">
        <v>351407</v>
      </c>
      <c r="B2852" s="225" t="s">
        <v>949</v>
      </c>
      <c r="C2852" s="225" t="s">
        <v>1205</v>
      </c>
      <c r="D2852" s="226">
        <v>20592</v>
      </c>
      <c r="E2852" s="226">
        <v>0</v>
      </c>
      <c r="F2852" s="226">
        <v>65520</v>
      </c>
      <c r="G2852" s="226">
        <v>0</v>
      </c>
      <c r="H2852" s="226">
        <v>0</v>
      </c>
      <c r="I2852" s="226">
        <v>86112</v>
      </c>
      <c r="J2852" s="227">
        <v>177</v>
      </c>
      <c r="K2852" s="226">
        <v>486.50847457627117</v>
      </c>
    </row>
    <row r="2853" spans="1:11" x14ac:dyDescent="0.3">
      <c r="A2853" s="225">
        <v>351424</v>
      </c>
      <c r="B2853" s="225" t="s">
        <v>949</v>
      </c>
      <c r="C2853" s="225" t="s">
        <v>1207</v>
      </c>
      <c r="D2853" s="226">
        <v>0</v>
      </c>
      <c r="E2853" s="226">
        <v>73572</v>
      </c>
      <c r="F2853" s="226">
        <v>214854</v>
      </c>
      <c r="G2853" s="226">
        <v>0</v>
      </c>
      <c r="H2853" s="226">
        <v>0</v>
      </c>
      <c r="I2853" s="226">
        <v>288426</v>
      </c>
      <c r="J2853" s="227">
        <v>873</v>
      </c>
      <c r="K2853" s="226">
        <v>330.38487972508591</v>
      </c>
    </row>
    <row r="2854" spans="1:11" x14ac:dyDescent="0.3">
      <c r="A2854" s="225">
        <v>351888</v>
      </c>
      <c r="B2854" s="225" t="s">
        <v>949</v>
      </c>
      <c r="C2854" s="225" t="s">
        <v>1209</v>
      </c>
      <c r="D2854" s="226">
        <v>0</v>
      </c>
      <c r="E2854" s="226">
        <v>539364</v>
      </c>
      <c r="F2854" s="226">
        <v>1259574</v>
      </c>
      <c r="G2854" s="226">
        <v>0</v>
      </c>
      <c r="H2854" s="226">
        <v>0</v>
      </c>
      <c r="I2854" s="226">
        <v>1798938</v>
      </c>
      <c r="J2854" s="227">
        <v>5575</v>
      </c>
      <c r="K2854" s="226">
        <v>322.67946188340807</v>
      </c>
    </row>
    <row r="2855" spans="1:11" x14ac:dyDescent="0.3">
      <c r="A2855" s="225">
        <v>361337</v>
      </c>
      <c r="B2855" s="225" t="s">
        <v>1210</v>
      </c>
      <c r="C2855" s="225" t="s">
        <v>1195</v>
      </c>
      <c r="D2855" s="226">
        <v>0</v>
      </c>
      <c r="E2855" s="226">
        <v>44124</v>
      </c>
      <c r="F2855" s="226">
        <v>87360</v>
      </c>
      <c r="G2855" s="226">
        <v>0</v>
      </c>
      <c r="H2855" s="226">
        <v>0</v>
      </c>
      <c r="I2855" s="226">
        <v>131484</v>
      </c>
      <c r="J2855" s="227">
        <v>595</v>
      </c>
      <c r="K2855" s="226">
        <v>220.98151260504201</v>
      </c>
    </row>
    <row r="2856" spans="1:11" x14ac:dyDescent="0.3">
      <c r="A2856" s="225">
        <v>361346</v>
      </c>
      <c r="B2856" s="225" t="s">
        <v>1210</v>
      </c>
      <c r="C2856" s="225" t="s">
        <v>1211</v>
      </c>
      <c r="D2856" s="226">
        <v>0</v>
      </c>
      <c r="E2856" s="226">
        <v>51060</v>
      </c>
      <c r="F2856" s="226">
        <v>1945038</v>
      </c>
      <c r="G2856" s="226">
        <v>0</v>
      </c>
      <c r="H2856" s="226">
        <v>0</v>
      </c>
      <c r="I2856" s="226">
        <v>1996098</v>
      </c>
      <c r="J2856" s="227">
        <v>8562</v>
      </c>
      <c r="K2856" s="226">
        <v>233.13454800280309</v>
      </c>
    </row>
    <row r="2857" spans="1:11" x14ac:dyDescent="0.3">
      <c r="A2857" s="225">
        <v>361347</v>
      </c>
      <c r="B2857" s="225" t="s">
        <v>1210</v>
      </c>
      <c r="C2857" s="225" t="s">
        <v>1213</v>
      </c>
      <c r="D2857" s="226">
        <v>0</v>
      </c>
      <c r="E2857" s="226">
        <v>1491528</v>
      </c>
      <c r="F2857" s="226">
        <v>1247472</v>
      </c>
      <c r="G2857" s="226">
        <v>177168</v>
      </c>
      <c r="H2857" s="226">
        <v>0</v>
      </c>
      <c r="I2857" s="226">
        <v>2916168</v>
      </c>
      <c r="J2857" s="227">
        <v>3188</v>
      </c>
      <c r="K2857" s="226">
        <v>914.73274780426595</v>
      </c>
    </row>
    <row r="2858" spans="1:11" x14ac:dyDescent="0.3">
      <c r="A2858" s="225">
        <v>361348</v>
      </c>
      <c r="B2858" s="225" t="s">
        <v>1210</v>
      </c>
      <c r="C2858" s="225" t="s">
        <v>1215</v>
      </c>
      <c r="D2858" s="226">
        <v>0</v>
      </c>
      <c r="E2858" s="226">
        <v>9420</v>
      </c>
      <c r="F2858" s="226">
        <v>25782</v>
      </c>
      <c r="G2858" s="226">
        <v>0</v>
      </c>
      <c r="H2858" s="226">
        <v>0</v>
      </c>
      <c r="I2858" s="226">
        <v>35202</v>
      </c>
      <c r="J2858" s="227">
        <v>67</v>
      </c>
      <c r="K2858" s="226">
        <v>525.40298507462683</v>
      </c>
    </row>
    <row r="2859" spans="1:11" x14ac:dyDescent="0.3">
      <c r="A2859" s="225">
        <v>361350</v>
      </c>
      <c r="B2859" s="225" t="s">
        <v>1210</v>
      </c>
      <c r="C2859" s="225" t="s">
        <v>1216</v>
      </c>
      <c r="D2859" s="226">
        <v>0</v>
      </c>
      <c r="E2859" s="226">
        <v>0</v>
      </c>
      <c r="F2859" s="226">
        <v>1149654</v>
      </c>
      <c r="G2859" s="226">
        <v>0</v>
      </c>
      <c r="H2859" s="226">
        <v>0</v>
      </c>
      <c r="I2859" s="226">
        <v>1149654</v>
      </c>
      <c r="J2859" s="227">
        <v>9954</v>
      </c>
      <c r="K2859" s="226">
        <v>115.49668474984931</v>
      </c>
    </row>
    <row r="2860" spans="1:11" x14ac:dyDescent="0.3">
      <c r="A2860" s="225">
        <v>361353</v>
      </c>
      <c r="B2860" s="225" t="s">
        <v>1210</v>
      </c>
      <c r="C2860" s="225" t="s">
        <v>1218</v>
      </c>
      <c r="D2860" s="226">
        <v>0</v>
      </c>
      <c r="E2860" s="226">
        <v>0</v>
      </c>
      <c r="F2860" s="226">
        <v>177246</v>
      </c>
      <c r="G2860" s="226">
        <v>0</v>
      </c>
      <c r="H2860" s="226">
        <v>0</v>
      </c>
      <c r="I2860" s="226">
        <v>177246</v>
      </c>
      <c r="J2860" s="227">
        <v>1073</v>
      </c>
      <c r="K2860" s="226">
        <v>165.18732525629076</v>
      </c>
    </row>
    <row r="2861" spans="1:11" x14ac:dyDescent="0.3">
      <c r="A2861" s="225">
        <v>361356</v>
      </c>
      <c r="B2861" s="225" t="s">
        <v>1210</v>
      </c>
      <c r="C2861" s="225" t="s">
        <v>1220</v>
      </c>
      <c r="D2861" s="226">
        <v>0</v>
      </c>
      <c r="E2861" s="226">
        <v>0</v>
      </c>
      <c r="F2861" s="226">
        <v>566670</v>
      </c>
      <c r="G2861" s="226">
        <v>0</v>
      </c>
      <c r="H2861" s="226">
        <v>0</v>
      </c>
      <c r="I2861" s="226">
        <v>566670</v>
      </c>
      <c r="J2861" s="227">
        <v>3756</v>
      </c>
      <c r="K2861" s="226">
        <v>150.87060702875399</v>
      </c>
    </row>
    <row r="2862" spans="1:11" x14ac:dyDescent="0.3">
      <c r="A2862" s="225">
        <v>361358</v>
      </c>
      <c r="B2862" s="225" t="s">
        <v>1210</v>
      </c>
      <c r="C2862" s="225" t="s">
        <v>1221</v>
      </c>
      <c r="D2862" s="226">
        <v>0</v>
      </c>
      <c r="E2862" s="226">
        <v>358263</v>
      </c>
      <c r="F2862" s="226">
        <v>870480</v>
      </c>
      <c r="G2862" s="226">
        <v>0</v>
      </c>
      <c r="H2862" s="226">
        <v>0</v>
      </c>
      <c r="I2862" s="226">
        <v>1228743</v>
      </c>
      <c r="J2862" s="227">
        <v>4691</v>
      </c>
      <c r="K2862" s="226">
        <v>261.93626092517587</v>
      </c>
    </row>
    <row r="2863" spans="1:11" x14ac:dyDescent="0.3">
      <c r="A2863" s="225">
        <v>361362</v>
      </c>
      <c r="B2863" s="225" t="s">
        <v>1210</v>
      </c>
      <c r="C2863" s="225" t="s">
        <v>1222</v>
      </c>
      <c r="D2863" s="226">
        <v>0</v>
      </c>
      <c r="E2863" s="226">
        <v>228384</v>
      </c>
      <c r="F2863" s="226">
        <v>860268</v>
      </c>
      <c r="G2863" s="226">
        <v>0</v>
      </c>
      <c r="H2863" s="226">
        <v>0</v>
      </c>
      <c r="I2863" s="226">
        <v>1088652</v>
      </c>
      <c r="J2863" s="227">
        <v>4507</v>
      </c>
      <c r="K2863" s="226">
        <v>241.54692700244064</v>
      </c>
    </row>
    <row r="2864" spans="1:11" x14ac:dyDescent="0.3">
      <c r="A2864" s="225">
        <v>361365</v>
      </c>
      <c r="B2864" s="225" t="s">
        <v>1210</v>
      </c>
      <c r="C2864" s="225" t="s">
        <v>1224</v>
      </c>
      <c r="D2864" s="226">
        <v>0</v>
      </c>
      <c r="E2864" s="226">
        <v>23106</v>
      </c>
      <c r="F2864" s="226">
        <v>59658</v>
      </c>
      <c r="G2864" s="226">
        <v>0</v>
      </c>
      <c r="H2864" s="226">
        <v>0</v>
      </c>
      <c r="I2864" s="226">
        <v>82764</v>
      </c>
      <c r="J2864" s="227">
        <v>232</v>
      </c>
      <c r="K2864" s="226">
        <v>356.74137931034483</v>
      </c>
    </row>
    <row r="2865" spans="1:11" x14ac:dyDescent="0.3">
      <c r="A2865" s="225">
        <v>361370</v>
      </c>
      <c r="B2865" s="225" t="s">
        <v>1210</v>
      </c>
      <c r="C2865" s="225" t="s">
        <v>1225</v>
      </c>
      <c r="D2865" s="226">
        <v>0</v>
      </c>
      <c r="E2865" s="226">
        <v>0</v>
      </c>
      <c r="F2865" s="226">
        <v>251238</v>
      </c>
      <c r="G2865" s="226">
        <v>0</v>
      </c>
      <c r="H2865" s="226">
        <v>0</v>
      </c>
      <c r="I2865" s="226">
        <v>251238</v>
      </c>
      <c r="J2865" s="227">
        <v>1170</v>
      </c>
      <c r="K2865" s="226">
        <v>214.73333333333332</v>
      </c>
    </row>
    <row r="2866" spans="1:11" x14ac:dyDescent="0.3">
      <c r="A2866" s="225">
        <v>361372</v>
      </c>
      <c r="B2866" s="225" t="s">
        <v>1210</v>
      </c>
      <c r="C2866" s="225" t="s">
        <v>1226</v>
      </c>
      <c r="D2866" s="226">
        <v>0</v>
      </c>
      <c r="E2866" s="226">
        <v>17544</v>
      </c>
      <c r="F2866" s="226">
        <v>49284</v>
      </c>
      <c r="G2866" s="226">
        <v>0</v>
      </c>
      <c r="H2866" s="226">
        <v>0</v>
      </c>
      <c r="I2866" s="226">
        <v>66828</v>
      </c>
      <c r="J2866" s="227">
        <v>145</v>
      </c>
      <c r="K2866" s="226">
        <v>460.88275862068963</v>
      </c>
    </row>
    <row r="2867" spans="1:11" x14ac:dyDescent="0.3">
      <c r="A2867" s="225">
        <v>361373</v>
      </c>
      <c r="B2867" s="225" t="s">
        <v>1210</v>
      </c>
      <c r="C2867" s="225" t="s">
        <v>1228</v>
      </c>
      <c r="D2867" s="226">
        <v>0</v>
      </c>
      <c r="E2867" s="226">
        <v>3560616</v>
      </c>
      <c r="F2867" s="226">
        <v>3074586</v>
      </c>
      <c r="G2867" s="226">
        <v>456756</v>
      </c>
      <c r="H2867" s="226">
        <v>0</v>
      </c>
      <c r="I2867" s="226">
        <v>7091958</v>
      </c>
      <c r="J2867" s="227">
        <v>6702</v>
      </c>
      <c r="K2867" s="226">
        <v>1058.1853178155775</v>
      </c>
    </row>
    <row r="2868" spans="1:11" x14ac:dyDescent="0.3">
      <c r="A2868" s="225">
        <v>361374</v>
      </c>
      <c r="B2868" s="225" t="s">
        <v>1210</v>
      </c>
      <c r="C2868" s="225" t="s">
        <v>1229</v>
      </c>
      <c r="D2868" s="226">
        <v>0</v>
      </c>
      <c r="E2868" s="226">
        <v>173652</v>
      </c>
      <c r="F2868" s="226">
        <v>159072</v>
      </c>
      <c r="G2868" s="226">
        <v>0</v>
      </c>
      <c r="H2868" s="226">
        <v>0</v>
      </c>
      <c r="I2868" s="226">
        <v>332724</v>
      </c>
      <c r="J2868" s="227">
        <v>402</v>
      </c>
      <c r="K2868" s="226">
        <v>827.67164179104475</v>
      </c>
    </row>
    <row r="2869" spans="1:11" x14ac:dyDescent="0.3">
      <c r="A2869" s="225">
        <v>361381</v>
      </c>
      <c r="B2869" s="225" t="s">
        <v>1210</v>
      </c>
      <c r="C2869" s="225" t="s">
        <v>1230</v>
      </c>
      <c r="D2869" s="226">
        <v>0</v>
      </c>
      <c r="E2869" s="226">
        <v>231096</v>
      </c>
      <c r="F2869" s="226">
        <v>108072</v>
      </c>
      <c r="G2869" s="226">
        <v>0</v>
      </c>
      <c r="H2869" s="226">
        <v>0</v>
      </c>
      <c r="I2869" s="226">
        <v>339168</v>
      </c>
      <c r="J2869" s="227">
        <v>164</v>
      </c>
      <c r="K2869" s="226">
        <v>2068.0975609756097</v>
      </c>
    </row>
    <row r="2870" spans="1:11" x14ac:dyDescent="0.3">
      <c r="A2870" s="225">
        <v>361383</v>
      </c>
      <c r="B2870" s="225" t="s">
        <v>1210</v>
      </c>
      <c r="C2870" s="225" t="s">
        <v>1231</v>
      </c>
      <c r="D2870" s="226">
        <v>0</v>
      </c>
      <c r="E2870" s="226">
        <v>48096</v>
      </c>
      <c r="F2870" s="226">
        <v>93090</v>
      </c>
      <c r="G2870" s="226">
        <v>0</v>
      </c>
      <c r="H2870" s="226">
        <v>0</v>
      </c>
      <c r="I2870" s="226">
        <v>141186</v>
      </c>
      <c r="J2870" s="227">
        <v>548</v>
      </c>
      <c r="K2870" s="226">
        <v>257.63868613138686</v>
      </c>
    </row>
    <row r="2871" spans="1:11" x14ac:dyDescent="0.3">
      <c r="A2871" s="225">
        <v>361384</v>
      </c>
      <c r="B2871" s="225" t="s">
        <v>1210</v>
      </c>
      <c r="C2871" s="225" t="s">
        <v>1232</v>
      </c>
      <c r="D2871" s="226">
        <v>0</v>
      </c>
      <c r="E2871" s="226">
        <v>40116</v>
      </c>
      <c r="F2871" s="226">
        <v>147588</v>
      </c>
      <c r="G2871" s="226">
        <v>0</v>
      </c>
      <c r="H2871" s="226">
        <v>0</v>
      </c>
      <c r="I2871" s="226">
        <v>187704</v>
      </c>
      <c r="J2871" s="227">
        <v>732</v>
      </c>
      <c r="K2871" s="226">
        <v>256.42622950819674</v>
      </c>
    </row>
    <row r="2872" spans="1:11" x14ac:dyDescent="0.3">
      <c r="A2872" s="225">
        <v>361385</v>
      </c>
      <c r="B2872" s="225" t="s">
        <v>1210</v>
      </c>
      <c r="C2872" s="225" t="s">
        <v>1233</v>
      </c>
      <c r="D2872" s="226">
        <v>0</v>
      </c>
      <c r="E2872" s="226">
        <v>0</v>
      </c>
      <c r="F2872" s="226">
        <v>1618596</v>
      </c>
      <c r="G2872" s="226">
        <v>0</v>
      </c>
      <c r="H2872" s="226">
        <v>0</v>
      </c>
      <c r="I2872" s="226">
        <v>1618596</v>
      </c>
      <c r="J2872" s="227">
        <v>14255</v>
      </c>
      <c r="K2872" s="226">
        <v>113.54584356366188</v>
      </c>
    </row>
    <row r="2873" spans="1:11" x14ac:dyDescent="0.3">
      <c r="A2873" s="225">
        <v>361386</v>
      </c>
      <c r="B2873" s="225" t="s">
        <v>1210</v>
      </c>
      <c r="C2873" s="225" t="s">
        <v>1234</v>
      </c>
      <c r="D2873" s="226">
        <v>0</v>
      </c>
      <c r="E2873" s="226">
        <v>106224</v>
      </c>
      <c r="F2873" s="226">
        <v>556830</v>
      </c>
      <c r="G2873" s="226">
        <v>0</v>
      </c>
      <c r="H2873" s="226">
        <v>0</v>
      </c>
      <c r="I2873" s="226">
        <v>663054</v>
      </c>
      <c r="J2873" s="227">
        <v>3190</v>
      </c>
      <c r="K2873" s="226">
        <v>207.85391849529782</v>
      </c>
    </row>
    <row r="2874" spans="1:11" x14ac:dyDescent="0.3">
      <c r="A2874" s="225">
        <v>361387</v>
      </c>
      <c r="B2874" s="225" t="s">
        <v>1210</v>
      </c>
      <c r="C2874" s="225" t="s">
        <v>1236</v>
      </c>
      <c r="D2874" s="226">
        <v>0</v>
      </c>
      <c r="E2874" s="226">
        <v>1053600</v>
      </c>
      <c r="F2874" s="226">
        <v>596604</v>
      </c>
      <c r="G2874" s="226">
        <v>44256</v>
      </c>
      <c r="H2874" s="226">
        <v>0</v>
      </c>
      <c r="I2874" s="226">
        <v>1694460</v>
      </c>
      <c r="J2874" s="227">
        <v>1123</v>
      </c>
      <c r="K2874" s="226">
        <v>1508.8691006233303</v>
      </c>
    </row>
    <row r="2875" spans="1:11" x14ac:dyDescent="0.3">
      <c r="A2875" s="225">
        <v>361389</v>
      </c>
      <c r="B2875" s="225" t="s">
        <v>1210</v>
      </c>
      <c r="C2875" s="225" t="s">
        <v>640</v>
      </c>
      <c r="D2875" s="226">
        <v>0</v>
      </c>
      <c r="E2875" s="226">
        <v>771468</v>
      </c>
      <c r="F2875" s="226">
        <v>483906</v>
      </c>
      <c r="G2875" s="226">
        <v>0</v>
      </c>
      <c r="H2875" s="226">
        <v>0</v>
      </c>
      <c r="I2875" s="226">
        <v>1255374</v>
      </c>
      <c r="J2875" s="227">
        <v>968</v>
      </c>
      <c r="K2875" s="226">
        <v>1296.8739669421489</v>
      </c>
    </row>
    <row r="2876" spans="1:11" x14ac:dyDescent="0.3">
      <c r="A2876" s="225">
        <v>361390</v>
      </c>
      <c r="B2876" s="225" t="s">
        <v>1210</v>
      </c>
      <c r="C2876" s="225" t="s">
        <v>1238</v>
      </c>
      <c r="D2876" s="226">
        <v>0</v>
      </c>
      <c r="E2876" s="226">
        <v>170796</v>
      </c>
      <c r="F2876" s="226">
        <v>498570</v>
      </c>
      <c r="G2876" s="226">
        <v>0</v>
      </c>
      <c r="H2876" s="226">
        <v>0</v>
      </c>
      <c r="I2876" s="226">
        <v>669366</v>
      </c>
      <c r="J2876" s="227">
        <v>1963</v>
      </c>
      <c r="K2876" s="226">
        <v>340.99133978604175</v>
      </c>
    </row>
    <row r="2877" spans="1:11" x14ac:dyDescent="0.3">
      <c r="A2877" s="225">
        <v>361391</v>
      </c>
      <c r="B2877" s="225" t="s">
        <v>1210</v>
      </c>
      <c r="C2877" s="225" t="s">
        <v>1239</v>
      </c>
      <c r="D2877" s="226">
        <v>0</v>
      </c>
      <c r="E2877" s="226">
        <v>291177</v>
      </c>
      <c r="F2877" s="226">
        <v>197568</v>
      </c>
      <c r="G2877" s="226">
        <v>0</v>
      </c>
      <c r="H2877" s="226">
        <v>0</v>
      </c>
      <c r="I2877" s="226">
        <v>488745</v>
      </c>
      <c r="J2877" s="227">
        <v>507</v>
      </c>
      <c r="K2877" s="226">
        <v>963.99408284023673</v>
      </c>
    </row>
    <row r="2878" spans="1:11" x14ac:dyDescent="0.3">
      <c r="A2878" s="225">
        <v>361395</v>
      </c>
      <c r="B2878" s="225" t="s">
        <v>1210</v>
      </c>
      <c r="C2878" s="225" t="s">
        <v>1241</v>
      </c>
      <c r="D2878" s="226">
        <v>0</v>
      </c>
      <c r="E2878" s="226">
        <v>1315728</v>
      </c>
      <c r="F2878" s="226">
        <v>3042300</v>
      </c>
      <c r="G2878" s="226">
        <v>0</v>
      </c>
      <c r="H2878" s="226">
        <v>0</v>
      </c>
      <c r="I2878" s="226">
        <v>4358028</v>
      </c>
      <c r="J2878" s="227">
        <v>12999</v>
      </c>
      <c r="K2878" s="226">
        <v>335.25871220863144</v>
      </c>
    </row>
    <row r="2879" spans="1:11" x14ac:dyDescent="0.3">
      <c r="A2879" s="225">
        <v>361396</v>
      </c>
      <c r="B2879" s="225" t="s">
        <v>1210</v>
      </c>
      <c r="C2879" s="225" t="s">
        <v>1243</v>
      </c>
      <c r="D2879" s="226">
        <v>0</v>
      </c>
      <c r="E2879" s="226">
        <v>0</v>
      </c>
      <c r="F2879" s="226">
        <v>427620</v>
      </c>
      <c r="G2879" s="226">
        <v>0</v>
      </c>
      <c r="H2879" s="226">
        <v>0</v>
      </c>
      <c r="I2879" s="226">
        <v>427620</v>
      </c>
      <c r="J2879" s="227">
        <v>2700</v>
      </c>
      <c r="K2879" s="226">
        <v>158.37777777777777</v>
      </c>
    </row>
    <row r="2880" spans="1:11" x14ac:dyDescent="0.3">
      <c r="A2880" s="225">
        <v>361399</v>
      </c>
      <c r="B2880" s="225" t="s">
        <v>1210</v>
      </c>
      <c r="C2880" s="225" t="s">
        <v>1244</v>
      </c>
      <c r="D2880" s="226">
        <v>0</v>
      </c>
      <c r="E2880" s="226">
        <v>0</v>
      </c>
      <c r="F2880" s="226">
        <v>18552</v>
      </c>
      <c r="G2880" s="226">
        <v>0</v>
      </c>
      <c r="H2880" s="226">
        <v>0</v>
      </c>
      <c r="I2880" s="226">
        <v>18552</v>
      </c>
      <c r="J2880" s="227">
        <v>122</v>
      </c>
      <c r="K2880" s="226">
        <v>152.0655737704918</v>
      </c>
    </row>
    <row r="2881" spans="1:11" x14ac:dyDescent="0.3">
      <c r="A2881" s="225">
        <v>361401</v>
      </c>
      <c r="B2881" s="225" t="s">
        <v>1210</v>
      </c>
      <c r="C2881" s="225" t="s">
        <v>1246</v>
      </c>
      <c r="D2881" s="226">
        <v>0</v>
      </c>
      <c r="E2881" s="226">
        <v>202440</v>
      </c>
      <c r="F2881" s="226">
        <v>489222</v>
      </c>
      <c r="G2881" s="226">
        <v>0</v>
      </c>
      <c r="H2881" s="226">
        <v>0</v>
      </c>
      <c r="I2881" s="226">
        <v>691662</v>
      </c>
      <c r="J2881" s="227">
        <v>1809</v>
      </c>
      <c r="K2881" s="226">
        <v>382.34494195688228</v>
      </c>
    </row>
    <row r="2882" spans="1:11" x14ac:dyDescent="0.3">
      <c r="A2882" s="225">
        <v>361403</v>
      </c>
      <c r="B2882" s="225" t="s">
        <v>1210</v>
      </c>
      <c r="C2882" s="225" t="s">
        <v>1247</v>
      </c>
      <c r="D2882" s="226">
        <v>0</v>
      </c>
      <c r="E2882" s="226">
        <v>0</v>
      </c>
      <c r="F2882" s="226">
        <v>145428</v>
      </c>
      <c r="G2882" s="226">
        <v>0</v>
      </c>
      <c r="H2882" s="226">
        <v>0</v>
      </c>
      <c r="I2882" s="226">
        <v>145428</v>
      </c>
      <c r="J2882" s="227">
        <v>766</v>
      </c>
      <c r="K2882" s="226">
        <v>189.85378590078329</v>
      </c>
    </row>
    <row r="2883" spans="1:11" x14ac:dyDescent="0.3">
      <c r="A2883" s="225">
        <v>361404</v>
      </c>
      <c r="B2883" s="225" t="s">
        <v>1210</v>
      </c>
      <c r="C2883" s="225" t="s">
        <v>1249</v>
      </c>
      <c r="D2883" s="226">
        <v>0</v>
      </c>
      <c r="E2883" s="226">
        <v>42558</v>
      </c>
      <c r="F2883" s="226">
        <v>185502</v>
      </c>
      <c r="G2883" s="226">
        <v>0</v>
      </c>
      <c r="H2883" s="226">
        <v>0</v>
      </c>
      <c r="I2883" s="226">
        <v>228060</v>
      </c>
      <c r="J2883" s="227">
        <v>865</v>
      </c>
      <c r="K2883" s="226">
        <v>263.65317919075147</v>
      </c>
    </row>
    <row r="2884" spans="1:11" x14ac:dyDescent="0.3">
      <c r="A2884" s="225">
        <v>361405</v>
      </c>
      <c r="B2884" s="225" t="s">
        <v>1210</v>
      </c>
      <c r="C2884" s="225" t="s">
        <v>1250</v>
      </c>
      <c r="D2884" s="226">
        <v>0</v>
      </c>
      <c r="E2884" s="226">
        <v>161664</v>
      </c>
      <c r="F2884" s="226">
        <v>181098</v>
      </c>
      <c r="G2884" s="226">
        <v>25836</v>
      </c>
      <c r="H2884" s="226">
        <v>0</v>
      </c>
      <c r="I2884" s="226">
        <v>368598</v>
      </c>
      <c r="J2884" s="227">
        <v>594</v>
      </c>
      <c r="K2884" s="226">
        <v>620.53535353535358</v>
      </c>
    </row>
    <row r="2885" spans="1:11" x14ac:dyDescent="0.3">
      <c r="A2885" s="225">
        <v>361408</v>
      </c>
      <c r="B2885" s="225" t="s">
        <v>1210</v>
      </c>
      <c r="C2885" s="225" t="s">
        <v>1251</v>
      </c>
      <c r="D2885" s="226">
        <v>0</v>
      </c>
      <c r="E2885" s="226">
        <v>56361</v>
      </c>
      <c r="F2885" s="226">
        <v>282270</v>
      </c>
      <c r="G2885" s="226">
        <v>0</v>
      </c>
      <c r="H2885" s="226">
        <v>0</v>
      </c>
      <c r="I2885" s="226">
        <v>338631</v>
      </c>
      <c r="J2885" s="227">
        <v>1466</v>
      </c>
      <c r="K2885" s="226">
        <v>230.98976807639835</v>
      </c>
    </row>
    <row r="2886" spans="1:11" x14ac:dyDescent="0.3">
      <c r="A2886" s="225">
        <v>361409</v>
      </c>
      <c r="B2886" s="225" t="s">
        <v>1210</v>
      </c>
      <c r="C2886" s="225" t="s">
        <v>1252</v>
      </c>
      <c r="D2886" s="226">
        <v>0</v>
      </c>
      <c r="E2886" s="226">
        <v>0</v>
      </c>
      <c r="F2886" s="226">
        <v>540570</v>
      </c>
      <c r="G2886" s="226">
        <v>0</v>
      </c>
      <c r="H2886" s="226">
        <v>0</v>
      </c>
      <c r="I2886" s="226">
        <v>540570</v>
      </c>
      <c r="J2886" s="227">
        <v>7442</v>
      </c>
      <c r="K2886" s="226">
        <v>72.637731792528896</v>
      </c>
    </row>
    <row r="2887" spans="1:11" x14ac:dyDescent="0.3">
      <c r="A2887" s="225">
        <v>361410</v>
      </c>
      <c r="B2887" s="225" t="s">
        <v>1210</v>
      </c>
      <c r="C2887" s="225" t="s">
        <v>1254</v>
      </c>
      <c r="D2887" s="226">
        <v>0</v>
      </c>
      <c r="E2887" s="226">
        <v>451872</v>
      </c>
      <c r="F2887" s="226">
        <v>620634</v>
      </c>
      <c r="G2887" s="226">
        <v>0</v>
      </c>
      <c r="H2887" s="226">
        <v>0</v>
      </c>
      <c r="I2887" s="226">
        <v>1072506</v>
      </c>
      <c r="J2887" s="227">
        <v>1507</v>
      </c>
      <c r="K2887" s="226">
        <v>711.68281353682812</v>
      </c>
    </row>
    <row r="2888" spans="1:11" x14ac:dyDescent="0.3">
      <c r="A2888" s="225">
        <v>361412</v>
      </c>
      <c r="B2888" s="225" t="s">
        <v>1210</v>
      </c>
      <c r="C2888" s="225" t="s">
        <v>1256</v>
      </c>
      <c r="D2888" s="226">
        <v>0</v>
      </c>
      <c r="E2888" s="226">
        <v>45984</v>
      </c>
      <c r="F2888" s="226">
        <v>677118</v>
      </c>
      <c r="G2888" s="226">
        <v>0</v>
      </c>
      <c r="H2888" s="226">
        <v>0</v>
      </c>
      <c r="I2888" s="226">
        <v>723102</v>
      </c>
      <c r="J2888" s="227">
        <v>3354</v>
      </c>
      <c r="K2888" s="226">
        <v>215.59391771019679</v>
      </c>
    </row>
    <row r="2889" spans="1:11" x14ac:dyDescent="0.3">
      <c r="A2889" s="225">
        <v>361413</v>
      </c>
      <c r="B2889" s="225" t="s">
        <v>1210</v>
      </c>
      <c r="C2889" s="225" t="s">
        <v>1257</v>
      </c>
      <c r="D2889" s="226">
        <v>0</v>
      </c>
      <c r="E2889" s="226">
        <v>97791</v>
      </c>
      <c r="F2889" s="226">
        <v>302646</v>
      </c>
      <c r="G2889" s="226">
        <v>0</v>
      </c>
      <c r="H2889" s="226">
        <v>0</v>
      </c>
      <c r="I2889" s="226">
        <v>400437</v>
      </c>
      <c r="J2889" s="227">
        <v>1414</v>
      </c>
      <c r="K2889" s="226">
        <v>283.19448373408767</v>
      </c>
    </row>
    <row r="2890" spans="1:11" x14ac:dyDescent="0.3">
      <c r="A2890" s="225">
        <v>361419</v>
      </c>
      <c r="B2890" s="225" t="s">
        <v>1210</v>
      </c>
      <c r="C2890" s="225" t="s">
        <v>1259</v>
      </c>
      <c r="D2890" s="226">
        <v>0</v>
      </c>
      <c r="E2890" s="226">
        <v>167112</v>
      </c>
      <c r="F2890" s="226">
        <v>148248</v>
      </c>
      <c r="G2890" s="226">
        <v>11880</v>
      </c>
      <c r="H2890" s="226">
        <v>0</v>
      </c>
      <c r="I2890" s="226">
        <v>327240</v>
      </c>
      <c r="J2890" s="227">
        <v>301</v>
      </c>
      <c r="K2890" s="226">
        <v>1087.1760797342192</v>
      </c>
    </row>
    <row r="2891" spans="1:11" x14ac:dyDescent="0.3">
      <c r="A2891" s="225">
        <v>361422</v>
      </c>
      <c r="B2891" s="225" t="s">
        <v>1210</v>
      </c>
      <c r="C2891" s="225" t="s">
        <v>1261</v>
      </c>
      <c r="D2891" s="226">
        <v>0</v>
      </c>
      <c r="E2891" s="226">
        <v>631944</v>
      </c>
      <c r="F2891" s="226">
        <v>451050</v>
      </c>
      <c r="G2891" s="226">
        <v>0</v>
      </c>
      <c r="H2891" s="226">
        <v>0</v>
      </c>
      <c r="I2891" s="226">
        <v>1082994</v>
      </c>
      <c r="J2891" s="227">
        <v>1641</v>
      </c>
      <c r="K2891" s="226">
        <v>659.95978062157224</v>
      </c>
    </row>
    <row r="2892" spans="1:11" x14ac:dyDescent="0.3">
      <c r="A2892" s="225">
        <v>361423</v>
      </c>
      <c r="B2892" s="225" t="s">
        <v>1210</v>
      </c>
      <c r="C2892" s="225" t="s">
        <v>2112</v>
      </c>
      <c r="D2892" s="226">
        <v>0</v>
      </c>
      <c r="E2892" s="226">
        <v>0</v>
      </c>
      <c r="F2892" s="226">
        <v>121302</v>
      </c>
      <c r="G2892" s="226">
        <v>0</v>
      </c>
      <c r="H2892" s="226">
        <v>0</v>
      </c>
      <c r="I2892" s="226">
        <v>121302</v>
      </c>
      <c r="J2892" s="227">
        <v>702</v>
      </c>
      <c r="K2892" s="226">
        <v>172.7948717948718</v>
      </c>
    </row>
    <row r="2893" spans="1:11" x14ac:dyDescent="0.3">
      <c r="A2893" s="225">
        <v>361424</v>
      </c>
      <c r="B2893" s="225" t="s">
        <v>1210</v>
      </c>
      <c r="C2893" s="225" t="s">
        <v>1264</v>
      </c>
      <c r="D2893" s="226">
        <v>0</v>
      </c>
      <c r="E2893" s="226">
        <v>48756</v>
      </c>
      <c r="F2893" s="226">
        <v>172686</v>
      </c>
      <c r="G2893" s="226">
        <v>0</v>
      </c>
      <c r="H2893" s="226">
        <v>0</v>
      </c>
      <c r="I2893" s="226">
        <v>221442</v>
      </c>
      <c r="J2893" s="227">
        <v>690</v>
      </c>
      <c r="K2893" s="226">
        <v>320.9304347826087</v>
      </c>
    </row>
    <row r="2894" spans="1:11" x14ac:dyDescent="0.3">
      <c r="A2894" s="225">
        <v>361425</v>
      </c>
      <c r="B2894" s="225" t="s">
        <v>1210</v>
      </c>
      <c r="C2894" s="225" t="s">
        <v>1266</v>
      </c>
      <c r="D2894" s="226">
        <v>0</v>
      </c>
      <c r="E2894" s="226">
        <v>0</v>
      </c>
      <c r="F2894" s="226">
        <v>166242</v>
      </c>
      <c r="G2894" s="226">
        <v>0</v>
      </c>
      <c r="H2894" s="226">
        <v>0</v>
      </c>
      <c r="I2894" s="226">
        <v>166242</v>
      </c>
      <c r="J2894" s="227">
        <v>1103</v>
      </c>
      <c r="K2894" s="226">
        <v>150.71804170444244</v>
      </c>
    </row>
    <row r="2895" spans="1:11" x14ac:dyDescent="0.3">
      <c r="A2895" s="225">
        <v>361426</v>
      </c>
      <c r="B2895" s="225" t="s">
        <v>1210</v>
      </c>
      <c r="C2895" s="225" t="s">
        <v>1268</v>
      </c>
      <c r="D2895" s="226">
        <v>0</v>
      </c>
      <c r="E2895" s="226">
        <v>269388</v>
      </c>
      <c r="F2895" s="226">
        <v>265242</v>
      </c>
      <c r="G2895" s="226">
        <v>16284</v>
      </c>
      <c r="H2895" s="226">
        <v>0</v>
      </c>
      <c r="I2895" s="226">
        <v>550914</v>
      </c>
      <c r="J2895" s="227">
        <v>518</v>
      </c>
      <c r="K2895" s="226">
        <v>1063.5405405405406</v>
      </c>
    </row>
    <row r="2896" spans="1:11" x14ac:dyDescent="0.3">
      <c r="A2896" s="225">
        <v>361430</v>
      </c>
      <c r="B2896" s="225" t="s">
        <v>1210</v>
      </c>
      <c r="C2896" s="225" t="s">
        <v>1269</v>
      </c>
      <c r="D2896" s="226">
        <v>0</v>
      </c>
      <c r="E2896" s="226">
        <v>0</v>
      </c>
      <c r="F2896" s="226">
        <v>1090218</v>
      </c>
      <c r="G2896" s="226">
        <v>0</v>
      </c>
      <c r="H2896" s="226">
        <v>0</v>
      </c>
      <c r="I2896" s="226">
        <v>1090218</v>
      </c>
      <c r="J2896" s="227">
        <v>7704</v>
      </c>
      <c r="K2896" s="226">
        <v>141.51323987538942</v>
      </c>
    </row>
    <row r="2897" spans="1:11" x14ac:dyDescent="0.3">
      <c r="A2897" s="225">
        <v>361431</v>
      </c>
      <c r="B2897" s="225" t="s">
        <v>1210</v>
      </c>
      <c r="C2897" s="225" t="s">
        <v>1270</v>
      </c>
      <c r="D2897" s="226">
        <v>0</v>
      </c>
      <c r="E2897" s="226">
        <v>58260</v>
      </c>
      <c r="F2897" s="226">
        <v>384564</v>
      </c>
      <c r="G2897" s="226">
        <v>0</v>
      </c>
      <c r="H2897" s="226">
        <v>0</v>
      </c>
      <c r="I2897" s="226">
        <v>442824</v>
      </c>
      <c r="J2897" s="227">
        <v>2050</v>
      </c>
      <c r="K2897" s="226">
        <v>216.01170731707316</v>
      </c>
    </row>
    <row r="2898" spans="1:11" x14ac:dyDescent="0.3">
      <c r="A2898" s="225">
        <v>361433</v>
      </c>
      <c r="B2898" s="225" t="s">
        <v>1210</v>
      </c>
      <c r="C2898" s="225" t="s">
        <v>1271</v>
      </c>
      <c r="D2898" s="226">
        <v>0</v>
      </c>
      <c r="E2898" s="226">
        <v>0</v>
      </c>
      <c r="F2898" s="226">
        <v>519504</v>
      </c>
      <c r="G2898" s="226">
        <v>0</v>
      </c>
      <c r="H2898" s="226">
        <v>0</v>
      </c>
      <c r="I2898" s="226">
        <v>519504</v>
      </c>
      <c r="J2898" s="227">
        <v>4736</v>
      </c>
      <c r="K2898" s="226">
        <v>109.69256756756756</v>
      </c>
    </row>
    <row r="2899" spans="1:11" x14ac:dyDescent="0.3">
      <c r="A2899" s="225">
        <v>361439</v>
      </c>
      <c r="B2899" s="225" t="s">
        <v>1210</v>
      </c>
      <c r="C2899" s="225" t="s">
        <v>1273</v>
      </c>
      <c r="D2899" s="226">
        <v>0</v>
      </c>
      <c r="E2899" s="226">
        <v>64680</v>
      </c>
      <c r="F2899" s="226">
        <v>166602</v>
      </c>
      <c r="G2899" s="226">
        <v>0</v>
      </c>
      <c r="H2899" s="226">
        <v>0</v>
      </c>
      <c r="I2899" s="226">
        <v>231282</v>
      </c>
      <c r="J2899" s="227">
        <v>608</v>
      </c>
      <c r="K2899" s="226">
        <v>380.39802631578948</v>
      </c>
    </row>
    <row r="2900" spans="1:11" x14ac:dyDescent="0.3">
      <c r="A2900" s="225">
        <v>361440</v>
      </c>
      <c r="B2900" s="225" t="s">
        <v>1210</v>
      </c>
      <c r="C2900" s="225" t="s">
        <v>1274</v>
      </c>
      <c r="D2900" s="226">
        <v>0</v>
      </c>
      <c r="E2900" s="226">
        <v>98376</v>
      </c>
      <c r="F2900" s="226">
        <v>330222</v>
      </c>
      <c r="G2900" s="226">
        <v>0</v>
      </c>
      <c r="H2900" s="226">
        <v>0</v>
      </c>
      <c r="I2900" s="226">
        <v>428598</v>
      </c>
      <c r="J2900" s="227">
        <v>1389</v>
      </c>
      <c r="K2900" s="226">
        <v>308.56587473002162</v>
      </c>
    </row>
    <row r="2901" spans="1:11" x14ac:dyDescent="0.3">
      <c r="A2901" s="225">
        <v>361442</v>
      </c>
      <c r="B2901" s="225" t="s">
        <v>1210</v>
      </c>
      <c r="C2901" s="225" t="s">
        <v>1275</v>
      </c>
      <c r="D2901" s="226">
        <v>0</v>
      </c>
      <c r="E2901" s="226">
        <v>0</v>
      </c>
      <c r="F2901" s="226">
        <v>939660</v>
      </c>
      <c r="G2901" s="226">
        <v>0</v>
      </c>
      <c r="H2901" s="226">
        <v>0</v>
      </c>
      <c r="I2901" s="226">
        <v>939660</v>
      </c>
      <c r="J2901" s="227">
        <v>9569</v>
      </c>
      <c r="K2901" s="226">
        <v>98.198348834778969</v>
      </c>
    </row>
    <row r="2902" spans="1:11" x14ac:dyDescent="0.3">
      <c r="A2902" s="225">
        <v>361443</v>
      </c>
      <c r="B2902" s="225" t="s">
        <v>1210</v>
      </c>
      <c r="C2902" s="225" t="s">
        <v>1276</v>
      </c>
      <c r="D2902" s="226">
        <v>0</v>
      </c>
      <c r="E2902" s="226">
        <v>0</v>
      </c>
      <c r="F2902" s="226">
        <v>1272588</v>
      </c>
      <c r="G2902" s="226">
        <v>0</v>
      </c>
      <c r="H2902" s="226">
        <v>0</v>
      </c>
      <c r="I2902" s="226">
        <v>1272588</v>
      </c>
      <c r="J2902" s="227">
        <v>8229</v>
      </c>
      <c r="K2902" s="226">
        <v>154.64673714910683</v>
      </c>
    </row>
    <row r="2903" spans="1:11" x14ac:dyDescent="0.3">
      <c r="A2903" s="225">
        <v>361448</v>
      </c>
      <c r="B2903" s="225" t="s">
        <v>1210</v>
      </c>
      <c r="C2903" s="225" t="s">
        <v>1277</v>
      </c>
      <c r="D2903" s="226">
        <v>0</v>
      </c>
      <c r="E2903" s="226">
        <v>138360</v>
      </c>
      <c r="F2903" s="226">
        <v>345672</v>
      </c>
      <c r="G2903" s="226">
        <v>0</v>
      </c>
      <c r="H2903" s="226">
        <v>0</v>
      </c>
      <c r="I2903" s="226">
        <v>484032</v>
      </c>
      <c r="J2903" s="227">
        <v>1332</v>
      </c>
      <c r="K2903" s="226">
        <v>363.38738738738738</v>
      </c>
    </row>
    <row r="2904" spans="1:11" x14ac:dyDescent="0.3">
      <c r="A2904" s="225">
        <v>361450</v>
      </c>
      <c r="B2904" s="225" t="s">
        <v>1210</v>
      </c>
      <c r="C2904" s="225" t="s">
        <v>1279</v>
      </c>
      <c r="D2904" s="226">
        <v>0</v>
      </c>
      <c r="E2904" s="226">
        <v>64275</v>
      </c>
      <c r="F2904" s="226">
        <v>605088</v>
      </c>
      <c r="G2904" s="226">
        <v>0</v>
      </c>
      <c r="H2904" s="226">
        <v>0</v>
      </c>
      <c r="I2904" s="226">
        <v>669363</v>
      </c>
      <c r="J2904" s="227">
        <v>3343</v>
      </c>
      <c r="K2904" s="226">
        <v>200.2282381094825</v>
      </c>
    </row>
    <row r="2905" spans="1:11" x14ac:dyDescent="0.3">
      <c r="A2905" s="225">
        <v>361451</v>
      </c>
      <c r="B2905" s="225" t="s">
        <v>1210</v>
      </c>
      <c r="C2905" s="225" t="s">
        <v>1281</v>
      </c>
      <c r="D2905" s="226">
        <v>10080</v>
      </c>
      <c r="E2905" s="226">
        <v>3187548</v>
      </c>
      <c r="F2905" s="226">
        <v>3111378</v>
      </c>
      <c r="G2905" s="226">
        <v>434580</v>
      </c>
      <c r="H2905" s="226">
        <v>0</v>
      </c>
      <c r="I2905" s="226">
        <v>6743586</v>
      </c>
      <c r="J2905" s="227">
        <v>11379</v>
      </c>
      <c r="K2905" s="226">
        <v>592.63432639071971</v>
      </c>
    </row>
    <row r="2906" spans="1:11" x14ac:dyDescent="0.3">
      <c r="A2906" s="225">
        <v>361453</v>
      </c>
      <c r="B2906" s="225" t="s">
        <v>1210</v>
      </c>
      <c r="C2906" s="225" t="s">
        <v>1282</v>
      </c>
      <c r="D2906" s="226">
        <v>0</v>
      </c>
      <c r="E2906" s="226">
        <v>0</v>
      </c>
      <c r="F2906" s="226">
        <v>218640</v>
      </c>
      <c r="G2906" s="226">
        <v>0</v>
      </c>
      <c r="H2906" s="226">
        <v>0</v>
      </c>
      <c r="I2906" s="226">
        <v>218640</v>
      </c>
      <c r="J2906" s="227">
        <v>1630</v>
      </c>
      <c r="K2906" s="226">
        <v>134.13496932515338</v>
      </c>
    </row>
    <row r="2907" spans="1:11" x14ac:dyDescent="0.3">
      <c r="A2907" s="225">
        <v>361454</v>
      </c>
      <c r="B2907" s="225" t="s">
        <v>1210</v>
      </c>
      <c r="C2907" s="225" t="s">
        <v>1283</v>
      </c>
      <c r="D2907" s="226">
        <v>0</v>
      </c>
      <c r="E2907" s="226">
        <v>153252</v>
      </c>
      <c r="F2907" s="226">
        <v>376152</v>
      </c>
      <c r="G2907" s="226">
        <v>0</v>
      </c>
      <c r="H2907" s="226">
        <v>0</v>
      </c>
      <c r="I2907" s="226">
        <v>529404</v>
      </c>
      <c r="J2907" s="227">
        <v>2297</v>
      </c>
      <c r="K2907" s="226">
        <v>230.47627340008708</v>
      </c>
    </row>
    <row r="2908" spans="1:11" x14ac:dyDescent="0.3">
      <c r="A2908" s="225">
        <v>361472</v>
      </c>
      <c r="B2908" s="225" t="s">
        <v>1210</v>
      </c>
      <c r="C2908" s="225" t="s">
        <v>1284</v>
      </c>
      <c r="D2908" s="226">
        <v>0</v>
      </c>
      <c r="E2908" s="226">
        <v>182787</v>
      </c>
      <c r="F2908" s="226">
        <v>896886</v>
      </c>
      <c r="G2908" s="226">
        <v>0</v>
      </c>
      <c r="H2908" s="226">
        <v>0</v>
      </c>
      <c r="I2908" s="226">
        <v>1079673</v>
      </c>
      <c r="J2908" s="227">
        <v>4917</v>
      </c>
      <c r="K2908" s="226">
        <v>219.57962172056131</v>
      </c>
    </row>
    <row r="2909" spans="1:11" x14ac:dyDescent="0.3">
      <c r="A2909" s="225">
        <v>361474</v>
      </c>
      <c r="B2909" s="225" t="s">
        <v>1210</v>
      </c>
      <c r="C2909" s="225" t="s">
        <v>1286</v>
      </c>
      <c r="D2909" s="226">
        <v>0</v>
      </c>
      <c r="E2909" s="226">
        <v>16932</v>
      </c>
      <c r="F2909" s="226">
        <v>97272</v>
      </c>
      <c r="G2909" s="226">
        <v>0</v>
      </c>
      <c r="H2909" s="226">
        <v>0</v>
      </c>
      <c r="I2909" s="226">
        <v>114204</v>
      </c>
      <c r="J2909" s="227">
        <v>490</v>
      </c>
      <c r="K2909" s="226">
        <v>233.06938775510204</v>
      </c>
    </row>
    <row r="2910" spans="1:11" x14ac:dyDescent="0.3">
      <c r="A2910" s="225">
        <v>361475</v>
      </c>
      <c r="B2910" s="225" t="s">
        <v>1210</v>
      </c>
      <c r="C2910" s="225" t="s">
        <v>1287</v>
      </c>
      <c r="D2910" s="226">
        <v>0</v>
      </c>
      <c r="E2910" s="226">
        <v>220071</v>
      </c>
      <c r="F2910" s="226">
        <v>677982</v>
      </c>
      <c r="G2910" s="226">
        <v>0</v>
      </c>
      <c r="H2910" s="226">
        <v>0</v>
      </c>
      <c r="I2910" s="226">
        <v>898053</v>
      </c>
      <c r="J2910" s="227">
        <v>3113</v>
      </c>
      <c r="K2910" s="226">
        <v>288.4847414070029</v>
      </c>
    </row>
    <row r="2911" spans="1:11" x14ac:dyDescent="0.3">
      <c r="A2911" s="225">
        <v>361476</v>
      </c>
      <c r="B2911" s="225" t="s">
        <v>1210</v>
      </c>
      <c r="C2911" s="225" t="s">
        <v>1288</v>
      </c>
      <c r="D2911" s="226">
        <v>0</v>
      </c>
      <c r="E2911" s="226">
        <v>24069</v>
      </c>
      <c r="F2911" s="226">
        <v>85512</v>
      </c>
      <c r="G2911" s="226">
        <v>0</v>
      </c>
      <c r="H2911" s="226">
        <v>0</v>
      </c>
      <c r="I2911" s="226">
        <v>109581</v>
      </c>
      <c r="J2911" s="227">
        <v>367</v>
      </c>
      <c r="K2911" s="226">
        <v>298.58583106267031</v>
      </c>
    </row>
    <row r="2912" spans="1:11" x14ac:dyDescent="0.3">
      <c r="A2912" s="225">
        <v>361479</v>
      </c>
      <c r="B2912" s="225" t="s">
        <v>1210</v>
      </c>
      <c r="C2912" s="225" t="s">
        <v>1290</v>
      </c>
      <c r="D2912" s="226">
        <v>0</v>
      </c>
      <c r="E2912" s="226">
        <v>0</v>
      </c>
      <c r="F2912" s="226">
        <v>1179240</v>
      </c>
      <c r="G2912" s="226">
        <v>0</v>
      </c>
      <c r="H2912" s="226">
        <v>0</v>
      </c>
      <c r="I2912" s="226">
        <v>1179240</v>
      </c>
      <c r="J2912" s="227">
        <v>9956</v>
      </c>
      <c r="K2912" s="226">
        <v>118.44515869827239</v>
      </c>
    </row>
    <row r="2913" spans="1:11" x14ac:dyDescent="0.3">
      <c r="A2913" s="225">
        <v>361483</v>
      </c>
      <c r="B2913" s="225" t="s">
        <v>1210</v>
      </c>
      <c r="C2913" s="225" t="s">
        <v>1291</v>
      </c>
      <c r="D2913" s="226">
        <v>0</v>
      </c>
      <c r="E2913" s="226">
        <v>0</v>
      </c>
      <c r="F2913" s="226">
        <v>113724</v>
      </c>
      <c r="G2913" s="226">
        <v>0</v>
      </c>
      <c r="H2913" s="226">
        <v>0</v>
      </c>
      <c r="I2913" s="226">
        <v>113724</v>
      </c>
      <c r="J2913" s="227">
        <v>4051</v>
      </c>
      <c r="K2913" s="226">
        <v>28.073068378178228</v>
      </c>
    </row>
    <row r="2914" spans="1:11" x14ac:dyDescent="0.3">
      <c r="A2914" s="225">
        <v>361485</v>
      </c>
      <c r="B2914" s="225" t="s">
        <v>1210</v>
      </c>
      <c r="C2914" s="225" t="s">
        <v>1293</v>
      </c>
      <c r="D2914" s="226">
        <v>0</v>
      </c>
      <c r="E2914" s="226">
        <v>507564</v>
      </c>
      <c r="F2914" s="226">
        <v>478710</v>
      </c>
      <c r="G2914" s="226">
        <v>66288</v>
      </c>
      <c r="H2914" s="226">
        <v>0</v>
      </c>
      <c r="I2914" s="226">
        <v>1052562</v>
      </c>
      <c r="J2914" s="227">
        <v>1169</v>
      </c>
      <c r="K2914" s="226">
        <v>900.39520958083835</v>
      </c>
    </row>
    <row r="2915" spans="1:11" x14ac:dyDescent="0.3">
      <c r="A2915" s="225">
        <v>361487</v>
      </c>
      <c r="B2915" s="225" t="s">
        <v>1210</v>
      </c>
      <c r="C2915" s="225" t="s">
        <v>1294</v>
      </c>
      <c r="D2915" s="226">
        <v>0</v>
      </c>
      <c r="E2915" s="226">
        <v>0</v>
      </c>
      <c r="F2915" s="226">
        <v>161640</v>
      </c>
      <c r="G2915" s="226">
        <v>0</v>
      </c>
      <c r="H2915" s="226">
        <v>0</v>
      </c>
      <c r="I2915" s="226">
        <v>161640</v>
      </c>
      <c r="J2915" s="227">
        <v>1063</v>
      </c>
      <c r="K2915" s="226">
        <v>152.06020696142991</v>
      </c>
    </row>
    <row r="2916" spans="1:11" x14ac:dyDescent="0.3">
      <c r="A2916" s="225">
        <v>361491</v>
      </c>
      <c r="B2916" s="225" t="s">
        <v>1210</v>
      </c>
      <c r="C2916" s="225" t="s">
        <v>1295</v>
      </c>
      <c r="D2916" s="226">
        <v>0</v>
      </c>
      <c r="E2916" s="226">
        <v>316524</v>
      </c>
      <c r="F2916" s="226">
        <v>579708</v>
      </c>
      <c r="G2916" s="226">
        <v>111192</v>
      </c>
      <c r="H2916" s="226">
        <v>0</v>
      </c>
      <c r="I2916" s="226">
        <v>1007424</v>
      </c>
      <c r="J2916" s="227">
        <v>2875</v>
      </c>
      <c r="K2916" s="226">
        <v>350.40834782608698</v>
      </c>
    </row>
    <row r="2917" spans="1:11" x14ac:dyDescent="0.3">
      <c r="A2917" s="225">
        <v>361494</v>
      </c>
      <c r="B2917" s="225" t="s">
        <v>1210</v>
      </c>
      <c r="C2917" s="225" t="s">
        <v>1297</v>
      </c>
      <c r="D2917" s="226">
        <v>0</v>
      </c>
      <c r="E2917" s="226">
        <v>562644</v>
      </c>
      <c r="F2917" s="226">
        <v>409740</v>
      </c>
      <c r="G2917" s="226">
        <v>40680</v>
      </c>
      <c r="H2917" s="226">
        <v>0</v>
      </c>
      <c r="I2917" s="226">
        <v>1013064</v>
      </c>
      <c r="J2917" s="227">
        <v>765</v>
      </c>
      <c r="K2917" s="226">
        <v>1324.2666666666667</v>
      </c>
    </row>
    <row r="2918" spans="1:11" x14ac:dyDescent="0.3">
      <c r="A2918" s="225">
        <v>361495</v>
      </c>
      <c r="B2918" s="225" t="s">
        <v>1210</v>
      </c>
      <c r="C2918" s="225" t="s">
        <v>1298</v>
      </c>
      <c r="D2918" s="226">
        <v>0</v>
      </c>
      <c r="E2918" s="226">
        <v>48504</v>
      </c>
      <c r="F2918" s="226">
        <v>178554</v>
      </c>
      <c r="G2918" s="226">
        <v>0</v>
      </c>
      <c r="H2918" s="226">
        <v>0</v>
      </c>
      <c r="I2918" s="226">
        <v>227058</v>
      </c>
      <c r="J2918" s="227">
        <v>548</v>
      </c>
      <c r="K2918" s="226">
        <v>414.33941605839414</v>
      </c>
    </row>
    <row r="2919" spans="1:11" x14ac:dyDescent="0.3">
      <c r="A2919" s="225">
        <v>361499</v>
      </c>
      <c r="B2919" s="225" t="s">
        <v>1210</v>
      </c>
      <c r="C2919" s="225" t="s">
        <v>1300</v>
      </c>
      <c r="D2919" s="226">
        <v>0</v>
      </c>
      <c r="E2919" s="226">
        <v>0</v>
      </c>
      <c r="F2919" s="226">
        <v>239334</v>
      </c>
      <c r="G2919" s="226">
        <v>0</v>
      </c>
      <c r="H2919" s="226">
        <v>0</v>
      </c>
      <c r="I2919" s="226">
        <v>239334</v>
      </c>
      <c r="J2919" s="227">
        <v>1781</v>
      </c>
      <c r="K2919" s="226">
        <v>134.38180797304884</v>
      </c>
    </row>
    <row r="2920" spans="1:11" x14ac:dyDescent="0.3">
      <c r="A2920" s="225">
        <v>361500</v>
      </c>
      <c r="B2920" s="225" t="s">
        <v>1210</v>
      </c>
      <c r="C2920" s="225" t="s">
        <v>1301</v>
      </c>
      <c r="D2920" s="226">
        <v>0</v>
      </c>
      <c r="E2920" s="226">
        <v>5208</v>
      </c>
      <c r="F2920" s="226">
        <v>18426</v>
      </c>
      <c r="G2920" s="226">
        <v>0</v>
      </c>
      <c r="H2920" s="226">
        <v>0</v>
      </c>
      <c r="I2920" s="226">
        <v>23634</v>
      </c>
      <c r="J2920" s="227">
        <v>35</v>
      </c>
      <c r="K2920" s="226">
        <v>675.25714285714287</v>
      </c>
    </row>
    <row r="2921" spans="1:11" x14ac:dyDescent="0.3">
      <c r="A2921" s="225">
        <v>361501</v>
      </c>
      <c r="B2921" s="225" t="s">
        <v>1210</v>
      </c>
      <c r="C2921" s="225" t="s">
        <v>1303</v>
      </c>
      <c r="D2921" s="226">
        <v>0</v>
      </c>
      <c r="E2921" s="226">
        <v>2755608</v>
      </c>
      <c r="F2921" s="226">
        <v>1782228</v>
      </c>
      <c r="G2921" s="226">
        <v>308364</v>
      </c>
      <c r="H2921" s="226">
        <v>0</v>
      </c>
      <c r="I2921" s="226">
        <v>4846200</v>
      </c>
      <c r="J2921" s="227">
        <v>3421</v>
      </c>
      <c r="K2921" s="226">
        <v>1416.6033323589593</v>
      </c>
    </row>
    <row r="2922" spans="1:11" x14ac:dyDescent="0.3">
      <c r="A2922" s="225">
        <v>361502</v>
      </c>
      <c r="B2922" s="225" t="s">
        <v>1210</v>
      </c>
      <c r="C2922" s="225" t="s">
        <v>1304</v>
      </c>
      <c r="D2922" s="226">
        <v>0</v>
      </c>
      <c r="E2922" s="226">
        <v>0</v>
      </c>
      <c r="F2922" s="226">
        <v>278694</v>
      </c>
      <c r="G2922" s="226">
        <v>0</v>
      </c>
      <c r="H2922" s="226">
        <v>0</v>
      </c>
      <c r="I2922" s="226">
        <v>278694</v>
      </c>
      <c r="J2922" s="227">
        <v>1703</v>
      </c>
      <c r="K2922" s="226">
        <v>163.64885496183206</v>
      </c>
    </row>
    <row r="2923" spans="1:11" x14ac:dyDescent="0.3">
      <c r="A2923" s="225">
        <v>361505</v>
      </c>
      <c r="B2923" s="225" t="s">
        <v>1210</v>
      </c>
      <c r="C2923" s="225" t="s">
        <v>1306</v>
      </c>
      <c r="D2923" s="226">
        <v>0</v>
      </c>
      <c r="E2923" s="226">
        <v>443934</v>
      </c>
      <c r="F2923" s="226">
        <v>1336296</v>
      </c>
      <c r="G2923" s="226">
        <v>0</v>
      </c>
      <c r="H2923" s="226">
        <v>0</v>
      </c>
      <c r="I2923" s="226">
        <v>1780230</v>
      </c>
      <c r="J2923" s="227">
        <v>5587</v>
      </c>
      <c r="K2923" s="226">
        <v>318.63790943261142</v>
      </c>
    </row>
    <row r="2924" spans="1:11" x14ac:dyDescent="0.3">
      <c r="A2924" s="225">
        <v>361507</v>
      </c>
      <c r="B2924" s="225" t="s">
        <v>1210</v>
      </c>
      <c r="C2924" s="225" t="s">
        <v>1307</v>
      </c>
      <c r="D2924" s="226">
        <v>0</v>
      </c>
      <c r="E2924" s="226">
        <v>0</v>
      </c>
      <c r="F2924" s="226">
        <v>90042</v>
      </c>
      <c r="G2924" s="226">
        <v>0</v>
      </c>
      <c r="H2924" s="226">
        <v>0</v>
      </c>
      <c r="I2924" s="226">
        <v>90042</v>
      </c>
      <c r="J2924" s="227">
        <v>1128</v>
      </c>
      <c r="K2924" s="226">
        <v>79.824468085106389</v>
      </c>
    </row>
    <row r="2925" spans="1:11" x14ac:dyDescent="0.3">
      <c r="A2925" s="225">
        <v>361508</v>
      </c>
      <c r="B2925" s="225" t="s">
        <v>1210</v>
      </c>
      <c r="C2925" s="225" t="s">
        <v>1308</v>
      </c>
      <c r="D2925" s="226">
        <v>0</v>
      </c>
      <c r="E2925" s="226">
        <v>0</v>
      </c>
      <c r="F2925" s="226">
        <v>115104</v>
      </c>
      <c r="G2925" s="226">
        <v>0</v>
      </c>
      <c r="H2925" s="226">
        <v>0</v>
      </c>
      <c r="I2925" s="226">
        <v>115104</v>
      </c>
      <c r="J2925" s="227">
        <v>711</v>
      </c>
      <c r="K2925" s="226">
        <v>161.89029535864978</v>
      </c>
    </row>
    <row r="2926" spans="1:11" x14ac:dyDescent="0.3">
      <c r="A2926" s="225">
        <v>361510</v>
      </c>
      <c r="B2926" s="225" t="s">
        <v>1210</v>
      </c>
      <c r="C2926" s="225" t="s">
        <v>1310</v>
      </c>
      <c r="D2926" s="226">
        <v>0</v>
      </c>
      <c r="E2926" s="226">
        <v>1099260</v>
      </c>
      <c r="F2926" s="226">
        <v>525264</v>
      </c>
      <c r="G2926" s="226">
        <v>66948</v>
      </c>
      <c r="H2926" s="226">
        <v>0</v>
      </c>
      <c r="I2926" s="226">
        <v>1691472</v>
      </c>
      <c r="J2926" s="227">
        <v>993</v>
      </c>
      <c r="K2926" s="226">
        <v>1703.3957703927492</v>
      </c>
    </row>
    <row r="2927" spans="1:11" x14ac:dyDescent="0.3">
      <c r="A2927" s="225">
        <v>361512</v>
      </c>
      <c r="B2927" s="225" t="s">
        <v>1210</v>
      </c>
      <c r="C2927" s="225" t="s">
        <v>1312</v>
      </c>
      <c r="D2927" s="226">
        <v>0</v>
      </c>
      <c r="E2927" s="226">
        <v>16212</v>
      </c>
      <c r="F2927" s="226">
        <v>43302</v>
      </c>
      <c r="G2927" s="226">
        <v>0</v>
      </c>
      <c r="H2927" s="226">
        <v>0</v>
      </c>
      <c r="I2927" s="226">
        <v>59514</v>
      </c>
      <c r="J2927" s="227">
        <v>130</v>
      </c>
      <c r="K2927" s="226">
        <v>457.8</v>
      </c>
    </row>
    <row r="2928" spans="1:11" x14ac:dyDescent="0.3">
      <c r="A2928" s="225">
        <v>361515</v>
      </c>
      <c r="B2928" s="225" t="s">
        <v>1210</v>
      </c>
      <c r="C2928" s="225" t="s">
        <v>1313</v>
      </c>
      <c r="D2928" s="226">
        <v>0</v>
      </c>
      <c r="E2928" s="226">
        <v>0</v>
      </c>
      <c r="F2928" s="226">
        <v>212262</v>
      </c>
      <c r="G2928" s="226">
        <v>0</v>
      </c>
      <c r="H2928" s="226">
        <v>0</v>
      </c>
      <c r="I2928" s="226">
        <v>212262</v>
      </c>
      <c r="J2928" s="227">
        <v>1610</v>
      </c>
      <c r="K2928" s="226">
        <v>131.83975155279504</v>
      </c>
    </row>
    <row r="2929" spans="1:11" x14ac:dyDescent="0.3">
      <c r="A2929" s="225">
        <v>361654</v>
      </c>
      <c r="B2929" s="225" t="s">
        <v>1210</v>
      </c>
      <c r="C2929" s="225" t="s">
        <v>1315</v>
      </c>
      <c r="D2929" s="226">
        <v>0</v>
      </c>
      <c r="E2929" s="226">
        <v>57120</v>
      </c>
      <c r="F2929" s="226">
        <v>315186</v>
      </c>
      <c r="G2929" s="226">
        <v>0</v>
      </c>
      <c r="H2929" s="226">
        <v>0</v>
      </c>
      <c r="I2929" s="226">
        <v>372306</v>
      </c>
      <c r="J2929" s="227">
        <v>1417</v>
      </c>
      <c r="K2929" s="226">
        <v>262.742413549753</v>
      </c>
    </row>
    <row r="2930" spans="1:11" x14ac:dyDescent="0.3">
      <c r="A2930" s="225">
        <v>371516</v>
      </c>
      <c r="B2930" s="225" t="s">
        <v>1316</v>
      </c>
      <c r="C2930" s="225" t="s">
        <v>1318</v>
      </c>
      <c r="D2930" s="226">
        <v>0</v>
      </c>
      <c r="E2930" s="226">
        <v>636576</v>
      </c>
      <c r="F2930" s="226">
        <v>575514</v>
      </c>
      <c r="G2930" s="226">
        <v>71208</v>
      </c>
      <c r="H2930" s="226">
        <v>0</v>
      </c>
      <c r="I2930" s="226">
        <v>1283298</v>
      </c>
      <c r="J2930" s="227">
        <v>1828</v>
      </c>
      <c r="K2930" s="226">
        <v>702.02297592997809</v>
      </c>
    </row>
    <row r="2931" spans="1:11" x14ac:dyDescent="0.3">
      <c r="A2931" s="225">
        <v>371517</v>
      </c>
      <c r="B2931" s="225" t="s">
        <v>1316</v>
      </c>
      <c r="C2931" s="225" t="s">
        <v>1319</v>
      </c>
      <c r="D2931" s="226">
        <v>0</v>
      </c>
      <c r="E2931" s="226">
        <v>56580</v>
      </c>
      <c r="F2931" s="226">
        <v>155874</v>
      </c>
      <c r="G2931" s="226">
        <v>0</v>
      </c>
      <c r="H2931" s="226">
        <v>0</v>
      </c>
      <c r="I2931" s="226">
        <v>212454</v>
      </c>
      <c r="J2931" s="227">
        <v>757</v>
      </c>
      <c r="K2931" s="226">
        <v>280.65257595772789</v>
      </c>
    </row>
    <row r="2932" spans="1:11" x14ac:dyDescent="0.3">
      <c r="A2932" s="225">
        <v>371518</v>
      </c>
      <c r="B2932" s="225" t="s">
        <v>1316</v>
      </c>
      <c r="C2932" s="225" t="s">
        <v>1320</v>
      </c>
      <c r="D2932" s="226">
        <v>0</v>
      </c>
      <c r="E2932" s="226">
        <v>125556</v>
      </c>
      <c r="F2932" s="226">
        <v>109608</v>
      </c>
      <c r="G2932" s="226">
        <v>0</v>
      </c>
      <c r="H2932" s="226">
        <v>0</v>
      </c>
      <c r="I2932" s="226">
        <v>235164</v>
      </c>
      <c r="J2932" s="227">
        <v>155</v>
      </c>
      <c r="K2932" s="226">
        <v>1517.1870967741936</v>
      </c>
    </row>
    <row r="2933" spans="1:11" x14ac:dyDescent="0.3">
      <c r="A2933" s="225">
        <v>371524</v>
      </c>
      <c r="B2933" s="225" t="s">
        <v>1316</v>
      </c>
      <c r="C2933" s="225" t="s">
        <v>1321</v>
      </c>
      <c r="D2933" s="226">
        <v>0</v>
      </c>
      <c r="E2933" s="226">
        <v>0</v>
      </c>
      <c r="F2933" s="226">
        <v>599586</v>
      </c>
      <c r="G2933" s="226">
        <v>0</v>
      </c>
      <c r="H2933" s="226">
        <v>0</v>
      </c>
      <c r="I2933" s="226">
        <v>599586</v>
      </c>
      <c r="J2933" s="227">
        <v>5735</v>
      </c>
      <c r="K2933" s="226">
        <v>104.54856146469049</v>
      </c>
    </row>
    <row r="2934" spans="1:11" x14ac:dyDescent="0.3">
      <c r="A2934" s="225">
        <v>371525</v>
      </c>
      <c r="B2934" s="225" t="s">
        <v>1316</v>
      </c>
      <c r="C2934" s="225" t="s">
        <v>1323</v>
      </c>
      <c r="D2934" s="226">
        <v>0</v>
      </c>
      <c r="E2934" s="226">
        <v>1878876</v>
      </c>
      <c r="F2934" s="226">
        <v>893604</v>
      </c>
      <c r="G2934" s="226">
        <v>0</v>
      </c>
      <c r="H2934" s="226">
        <v>0</v>
      </c>
      <c r="I2934" s="226">
        <v>2772480</v>
      </c>
      <c r="J2934" s="227">
        <v>1133</v>
      </c>
      <c r="K2934" s="226">
        <v>2447.0255957634599</v>
      </c>
    </row>
    <row r="2935" spans="1:11" x14ac:dyDescent="0.3">
      <c r="A2935" s="225">
        <v>371526</v>
      </c>
      <c r="B2935" s="225" t="s">
        <v>1316</v>
      </c>
      <c r="C2935" s="225" t="s">
        <v>1325</v>
      </c>
      <c r="D2935" s="226">
        <v>0</v>
      </c>
      <c r="E2935" s="226">
        <v>779880</v>
      </c>
      <c r="F2935" s="226">
        <v>622734</v>
      </c>
      <c r="G2935" s="226">
        <v>83244</v>
      </c>
      <c r="H2935" s="226">
        <v>0</v>
      </c>
      <c r="I2935" s="226">
        <v>1485858</v>
      </c>
      <c r="J2935" s="227">
        <v>1041</v>
      </c>
      <c r="K2935" s="226">
        <v>1427.3371757925072</v>
      </c>
    </row>
    <row r="2936" spans="1:11" x14ac:dyDescent="0.3">
      <c r="A2936" s="225">
        <v>371530</v>
      </c>
      <c r="B2936" s="225" t="s">
        <v>1316</v>
      </c>
      <c r="C2936" s="225" t="s">
        <v>1327</v>
      </c>
      <c r="D2936" s="226">
        <v>0</v>
      </c>
      <c r="E2936" s="226">
        <v>114096</v>
      </c>
      <c r="F2936" s="226">
        <v>322362</v>
      </c>
      <c r="G2936" s="226">
        <v>0</v>
      </c>
      <c r="H2936" s="226">
        <v>0</v>
      </c>
      <c r="I2936" s="226">
        <v>436458</v>
      </c>
      <c r="J2936" s="227">
        <v>1140</v>
      </c>
      <c r="K2936" s="226">
        <v>382.85789473684213</v>
      </c>
    </row>
    <row r="2937" spans="1:11" x14ac:dyDescent="0.3">
      <c r="A2937" s="225">
        <v>371531</v>
      </c>
      <c r="B2937" s="225" t="s">
        <v>1316</v>
      </c>
      <c r="C2937" s="225" t="s">
        <v>1329</v>
      </c>
      <c r="D2937" s="226">
        <v>0</v>
      </c>
      <c r="E2937" s="226">
        <v>797028</v>
      </c>
      <c r="F2937" s="226">
        <v>375060</v>
      </c>
      <c r="G2937" s="226">
        <v>35976</v>
      </c>
      <c r="H2937" s="226">
        <v>0</v>
      </c>
      <c r="I2937" s="226">
        <v>1208064</v>
      </c>
      <c r="J2937" s="227">
        <v>657</v>
      </c>
      <c r="K2937" s="226">
        <v>1838.75799086758</v>
      </c>
    </row>
    <row r="2938" spans="1:11" x14ac:dyDescent="0.3">
      <c r="A2938" s="225">
        <v>371532</v>
      </c>
      <c r="B2938" s="225" t="s">
        <v>1316</v>
      </c>
      <c r="C2938" s="225" t="s">
        <v>1228</v>
      </c>
      <c r="D2938" s="226">
        <v>0</v>
      </c>
      <c r="E2938" s="226">
        <v>993504</v>
      </c>
      <c r="F2938" s="226">
        <v>640068</v>
      </c>
      <c r="G2938" s="226">
        <v>0</v>
      </c>
      <c r="H2938" s="226">
        <v>0</v>
      </c>
      <c r="I2938" s="226">
        <v>1633572</v>
      </c>
      <c r="J2938" s="227">
        <v>2425</v>
      </c>
      <c r="K2938" s="226">
        <v>673.63793814432995</v>
      </c>
    </row>
    <row r="2939" spans="1:11" x14ac:dyDescent="0.3">
      <c r="A2939" s="225">
        <v>371534</v>
      </c>
      <c r="B2939" s="225" t="s">
        <v>1316</v>
      </c>
      <c r="C2939" s="225" t="s">
        <v>1331</v>
      </c>
      <c r="D2939" s="226">
        <v>0</v>
      </c>
      <c r="E2939" s="226">
        <v>1242144</v>
      </c>
      <c r="F2939" s="226">
        <v>903480</v>
      </c>
      <c r="G2939" s="226">
        <v>50424</v>
      </c>
      <c r="H2939" s="226">
        <v>0</v>
      </c>
      <c r="I2939" s="226">
        <v>2196048</v>
      </c>
      <c r="J2939" s="227">
        <v>1665</v>
      </c>
      <c r="K2939" s="226">
        <v>1318.9477477477478</v>
      </c>
    </row>
    <row r="2940" spans="1:11" x14ac:dyDescent="0.3">
      <c r="A2940" s="225">
        <v>371536</v>
      </c>
      <c r="B2940" s="225" t="s">
        <v>1316</v>
      </c>
      <c r="C2940" s="225" t="s">
        <v>1332</v>
      </c>
      <c r="D2940" s="226">
        <v>0</v>
      </c>
      <c r="E2940" s="226">
        <v>151440</v>
      </c>
      <c r="F2940" s="226">
        <v>141162</v>
      </c>
      <c r="G2940" s="226">
        <v>0</v>
      </c>
      <c r="H2940" s="226">
        <v>0</v>
      </c>
      <c r="I2940" s="226">
        <v>292602</v>
      </c>
      <c r="J2940" s="227">
        <v>535</v>
      </c>
      <c r="K2940" s="226">
        <v>546.91962616822434</v>
      </c>
    </row>
    <row r="2941" spans="1:11" x14ac:dyDescent="0.3">
      <c r="A2941" s="225">
        <v>371537</v>
      </c>
      <c r="B2941" s="225" t="s">
        <v>1316</v>
      </c>
      <c r="C2941" s="225" t="s">
        <v>1333</v>
      </c>
      <c r="D2941" s="226">
        <v>0</v>
      </c>
      <c r="E2941" s="226">
        <v>403308</v>
      </c>
      <c r="F2941" s="226">
        <v>309120</v>
      </c>
      <c r="G2941" s="226">
        <v>0</v>
      </c>
      <c r="H2941" s="226">
        <v>0</v>
      </c>
      <c r="I2941" s="226">
        <v>712428</v>
      </c>
      <c r="J2941" s="227">
        <v>778</v>
      </c>
      <c r="K2941" s="226">
        <v>915.71722365038556</v>
      </c>
    </row>
    <row r="2942" spans="1:11" x14ac:dyDescent="0.3">
      <c r="A2942" s="225">
        <v>371540</v>
      </c>
      <c r="B2942" s="225" t="s">
        <v>1316</v>
      </c>
      <c r="C2942" s="225" t="s">
        <v>1335</v>
      </c>
      <c r="D2942" s="226">
        <v>0</v>
      </c>
      <c r="E2942" s="226">
        <v>923868</v>
      </c>
      <c r="F2942" s="226">
        <v>507120</v>
      </c>
      <c r="G2942" s="226">
        <v>30600</v>
      </c>
      <c r="H2942" s="226">
        <v>0</v>
      </c>
      <c r="I2942" s="226">
        <v>1461588</v>
      </c>
      <c r="J2942" s="227">
        <v>726</v>
      </c>
      <c r="K2942" s="226">
        <v>2013.206611570248</v>
      </c>
    </row>
    <row r="2943" spans="1:11" x14ac:dyDescent="0.3">
      <c r="A2943" s="225">
        <v>371542</v>
      </c>
      <c r="B2943" s="225" t="s">
        <v>1316</v>
      </c>
      <c r="C2943" s="225" t="s">
        <v>1336</v>
      </c>
      <c r="D2943" s="226">
        <v>0</v>
      </c>
      <c r="E2943" s="226">
        <v>0</v>
      </c>
      <c r="F2943" s="226">
        <v>270312</v>
      </c>
      <c r="G2943" s="226">
        <v>0</v>
      </c>
      <c r="H2943" s="226">
        <v>0</v>
      </c>
      <c r="I2943" s="226">
        <v>270312</v>
      </c>
      <c r="J2943" s="227">
        <v>2364</v>
      </c>
      <c r="K2943" s="226">
        <v>114.34517766497461</v>
      </c>
    </row>
    <row r="2944" spans="1:11" x14ac:dyDescent="0.3">
      <c r="A2944" s="225">
        <v>371553</v>
      </c>
      <c r="B2944" s="225" t="s">
        <v>1316</v>
      </c>
      <c r="C2944" s="225" t="s">
        <v>1338</v>
      </c>
      <c r="D2944" s="226">
        <v>0</v>
      </c>
      <c r="E2944" s="226">
        <v>2341023</v>
      </c>
      <c r="F2944" s="226">
        <v>1345452</v>
      </c>
      <c r="G2944" s="226">
        <v>0</v>
      </c>
      <c r="H2944" s="226">
        <v>0</v>
      </c>
      <c r="I2944" s="226">
        <v>3686475</v>
      </c>
      <c r="J2944" s="227">
        <v>2055</v>
      </c>
      <c r="K2944" s="226">
        <v>1793.905109489051</v>
      </c>
    </row>
    <row r="2945" spans="1:11" x14ac:dyDescent="0.3">
      <c r="A2945" s="225">
        <v>371555</v>
      </c>
      <c r="B2945" s="225" t="s">
        <v>1316</v>
      </c>
      <c r="C2945" s="225" t="s">
        <v>1340</v>
      </c>
      <c r="D2945" s="226">
        <v>0</v>
      </c>
      <c r="E2945" s="226">
        <v>114144</v>
      </c>
      <c r="F2945" s="226">
        <v>865620</v>
      </c>
      <c r="G2945" s="226">
        <v>0</v>
      </c>
      <c r="H2945" s="226">
        <v>0</v>
      </c>
      <c r="I2945" s="226">
        <v>979764</v>
      </c>
      <c r="J2945" s="227">
        <v>4777</v>
      </c>
      <c r="K2945" s="226">
        <v>205.10027213732468</v>
      </c>
    </row>
    <row r="2946" spans="1:11" x14ac:dyDescent="0.3">
      <c r="A2946" s="225">
        <v>371556</v>
      </c>
      <c r="B2946" s="225" t="s">
        <v>1316</v>
      </c>
      <c r="C2946" s="225" t="s">
        <v>1342</v>
      </c>
      <c r="D2946" s="226">
        <v>0</v>
      </c>
      <c r="E2946" s="226">
        <v>736056</v>
      </c>
      <c r="F2946" s="226">
        <v>598908</v>
      </c>
      <c r="G2946" s="226">
        <v>0</v>
      </c>
      <c r="H2946" s="226">
        <v>0</v>
      </c>
      <c r="I2946" s="226">
        <v>1334964</v>
      </c>
      <c r="J2946" s="227">
        <v>1279</v>
      </c>
      <c r="K2946" s="226">
        <v>1043.7560594214231</v>
      </c>
    </row>
    <row r="2947" spans="1:11" x14ac:dyDescent="0.3">
      <c r="A2947" s="225">
        <v>371557</v>
      </c>
      <c r="B2947" s="225" t="s">
        <v>1316</v>
      </c>
      <c r="C2947" s="225" t="s">
        <v>1344</v>
      </c>
      <c r="D2947" s="226">
        <v>0</v>
      </c>
      <c r="E2947" s="226">
        <v>509688</v>
      </c>
      <c r="F2947" s="226">
        <v>315486</v>
      </c>
      <c r="G2947" s="226">
        <v>0</v>
      </c>
      <c r="H2947" s="226">
        <v>0</v>
      </c>
      <c r="I2947" s="226">
        <v>825174</v>
      </c>
      <c r="J2947" s="227">
        <v>335</v>
      </c>
      <c r="K2947" s="226">
        <v>2463.2059701492535</v>
      </c>
    </row>
    <row r="2948" spans="1:11" x14ac:dyDescent="0.3">
      <c r="A2948" s="225">
        <v>371558</v>
      </c>
      <c r="B2948" s="225" t="s">
        <v>1316</v>
      </c>
      <c r="C2948" s="225" t="s">
        <v>1346</v>
      </c>
      <c r="D2948" s="226">
        <v>0</v>
      </c>
      <c r="E2948" s="226">
        <v>711405</v>
      </c>
      <c r="F2948" s="226">
        <v>523368</v>
      </c>
      <c r="G2948" s="226">
        <v>0</v>
      </c>
      <c r="H2948" s="226">
        <v>0</v>
      </c>
      <c r="I2948" s="226">
        <v>1234773</v>
      </c>
      <c r="J2948" s="227">
        <v>675</v>
      </c>
      <c r="K2948" s="226">
        <v>1829.2933333333333</v>
      </c>
    </row>
    <row r="2949" spans="1:11" x14ac:dyDescent="0.3">
      <c r="A2949" s="225">
        <v>371559</v>
      </c>
      <c r="B2949" s="225" t="s">
        <v>1316</v>
      </c>
      <c r="C2949" s="225" t="s">
        <v>1348</v>
      </c>
      <c r="D2949" s="226">
        <v>0</v>
      </c>
      <c r="E2949" s="226">
        <v>422304</v>
      </c>
      <c r="F2949" s="226">
        <v>322344</v>
      </c>
      <c r="G2949" s="226">
        <v>0</v>
      </c>
      <c r="H2949" s="226">
        <v>0</v>
      </c>
      <c r="I2949" s="226">
        <v>744648</v>
      </c>
      <c r="J2949" s="227">
        <v>849</v>
      </c>
      <c r="K2949" s="226">
        <v>877.08833922261488</v>
      </c>
    </row>
    <row r="2950" spans="1:11" x14ac:dyDescent="0.3">
      <c r="A2950" s="225">
        <v>371561</v>
      </c>
      <c r="B2950" s="225" t="s">
        <v>1316</v>
      </c>
      <c r="C2950" s="225" t="s">
        <v>1350</v>
      </c>
      <c r="D2950" s="226">
        <v>0</v>
      </c>
      <c r="E2950" s="226">
        <v>169245</v>
      </c>
      <c r="F2950" s="226">
        <v>174138</v>
      </c>
      <c r="G2950" s="226">
        <v>0</v>
      </c>
      <c r="H2950" s="226">
        <v>0</v>
      </c>
      <c r="I2950" s="226">
        <v>343383</v>
      </c>
      <c r="J2950" s="227">
        <v>594</v>
      </c>
      <c r="K2950" s="226">
        <v>578.08585858585855</v>
      </c>
    </row>
    <row r="2951" spans="1:11" x14ac:dyDescent="0.3">
      <c r="A2951" s="225">
        <v>371562</v>
      </c>
      <c r="B2951" s="225" t="s">
        <v>1316</v>
      </c>
      <c r="C2951" s="225" t="s">
        <v>1351</v>
      </c>
      <c r="D2951" s="226">
        <v>0</v>
      </c>
      <c r="E2951" s="226">
        <v>307800</v>
      </c>
      <c r="F2951" s="226">
        <v>227316</v>
      </c>
      <c r="G2951" s="226">
        <v>0</v>
      </c>
      <c r="H2951" s="226">
        <v>0</v>
      </c>
      <c r="I2951" s="226">
        <v>535116</v>
      </c>
      <c r="J2951" s="227">
        <v>803</v>
      </c>
      <c r="K2951" s="226">
        <v>666.39601494396015</v>
      </c>
    </row>
    <row r="2952" spans="1:11" x14ac:dyDescent="0.3">
      <c r="A2952" s="225">
        <v>371563</v>
      </c>
      <c r="B2952" s="225" t="s">
        <v>1316</v>
      </c>
      <c r="C2952" s="225" t="s">
        <v>1352</v>
      </c>
      <c r="D2952" s="226">
        <v>0</v>
      </c>
      <c r="E2952" s="226">
        <v>47586</v>
      </c>
      <c r="F2952" s="226">
        <v>177276</v>
      </c>
      <c r="G2952" s="226">
        <v>0</v>
      </c>
      <c r="H2952" s="226">
        <v>0</v>
      </c>
      <c r="I2952" s="226">
        <v>224862</v>
      </c>
      <c r="J2952" s="227">
        <v>766</v>
      </c>
      <c r="K2952" s="226">
        <v>293.55352480417753</v>
      </c>
    </row>
    <row r="2953" spans="1:11" x14ac:dyDescent="0.3">
      <c r="A2953" s="225">
        <v>371565</v>
      </c>
      <c r="B2953" s="225" t="s">
        <v>1316</v>
      </c>
      <c r="C2953" s="225" t="s">
        <v>1354</v>
      </c>
      <c r="D2953" s="226">
        <v>0</v>
      </c>
      <c r="E2953" s="226">
        <v>152988</v>
      </c>
      <c r="F2953" s="226">
        <v>202998</v>
      </c>
      <c r="G2953" s="226">
        <v>0</v>
      </c>
      <c r="H2953" s="226">
        <v>0</v>
      </c>
      <c r="I2953" s="226">
        <v>355986</v>
      </c>
      <c r="J2953" s="227">
        <v>491</v>
      </c>
      <c r="K2953" s="226">
        <v>725.0224032586558</v>
      </c>
    </row>
    <row r="2954" spans="1:11" x14ac:dyDescent="0.3">
      <c r="A2954" s="225">
        <v>371567</v>
      </c>
      <c r="B2954" s="225" t="s">
        <v>1316</v>
      </c>
      <c r="C2954" s="225" t="s">
        <v>2113</v>
      </c>
      <c r="D2954" s="226">
        <v>0</v>
      </c>
      <c r="E2954" s="226">
        <v>456060</v>
      </c>
      <c r="F2954" s="226">
        <v>221670</v>
      </c>
      <c r="G2954" s="226">
        <v>0</v>
      </c>
      <c r="H2954" s="226">
        <v>0</v>
      </c>
      <c r="I2954" s="226">
        <v>677730</v>
      </c>
      <c r="J2954" s="227">
        <v>399</v>
      </c>
      <c r="K2954" s="226">
        <v>1698.5714285714287</v>
      </c>
    </row>
    <row r="2955" spans="1:11" x14ac:dyDescent="0.3">
      <c r="A2955" s="225">
        <v>371574</v>
      </c>
      <c r="B2955" s="225" t="s">
        <v>1316</v>
      </c>
      <c r="C2955" s="225" t="s">
        <v>1357</v>
      </c>
      <c r="D2955" s="226">
        <v>0</v>
      </c>
      <c r="E2955" s="226">
        <v>293280</v>
      </c>
      <c r="F2955" s="226">
        <v>973458</v>
      </c>
      <c r="G2955" s="226">
        <v>0</v>
      </c>
      <c r="H2955" s="226">
        <v>0</v>
      </c>
      <c r="I2955" s="226">
        <v>1266738</v>
      </c>
      <c r="J2955" s="227">
        <v>5471</v>
      </c>
      <c r="K2955" s="226">
        <v>231.53683056114056</v>
      </c>
    </row>
    <row r="2956" spans="1:11" x14ac:dyDescent="0.3">
      <c r="A2956" s="225">
        <v>371576</v>
      </c>
      <c r="B2956" s="225" t="s">
        <v>1316</v>
      </c>
      <c r="C2956" s="225" t="s">
        <v>1358</v>
      </c>
      <c r="D2956" s="226">
        <v>0</v>
      </c>
      <c r="E2956" s="226">
        <v>3304641</v>
      </c>
      <c r="F2956" s="226">
        <v>2536896</v>
      </c>
      <c r="G2956" s="226">
        <v>463332</v>
      </c>
      <c r="H2956" s="226">
        <v>0</v>
      </c>
      <c r="I2956" s="226">
        <v>6304869</v>
      </c>
      <c r="J2956" s="227">
        <v>5629</v>
      </c>
      <c r="K2956" s="226">
        <v>1120.0691064132172</v>
      </c>
    </row>
    <row r="2957" spans="1:11" x14ac:dyDescent="0.3">
      <c r="A2957" s="225">
        <v>371577</v>
      </c>
      <c r="B2957" s="225" t="s">
        <v>1316</v>
      </c>
      <c r="C2957" s="225" t="s">
        <v>1360</v>
      </c>
      <c r="D2957" s="226">
        <v>0</v>
      </c>
      <c r="E2957" s="226">
        <v>0</v>
      </c>
      <c r="F2957" s="226">
        <v>3862284</v>
      </c>
      <c r="G2957" s="226">
        <v>0</v>
      </c>
      <c r="H2957" s="226">
        <v>0</v>
      </c>
      <c r="I2957" s="226">
        <v>3862284</v>
      </c>
      <c r="J2957" s="227">
        <v>21785</v>
      </c>
      <c r="K2957" s="226">
        <v>177.29098003213221</v>
      </c>
    </row>
    <row r="2958" spans="1:11" x14ac:dyDescent="0.3">
      <c r="A2958" s="225">
        <v>371581</v>
      </c>
      <c r="B2958" s="225" t="s">
        <v>1316</v>
      </c>
      <c r="C2958" s="225" t="s">
        <v>1362</v>
      </c>
      <c r="D2958" s="226">
        <v>0</v>
      </c>
      <c r="E2958" s="226">
        <v>0</v>
      </c>
      <c r="F2958" s="226">
        <v>234468</v>
      </c>
      <c r="G2958" s="226">
        <v>0</v>
      </c>
      <c r="H2958" s="226">
        <v>0</v>
      </c>
      <c r="I2958" s="226">
        <v>234468</v>
      </c>
      <c r="J2958" s="227">
        <v>1379</v>
      </c>
      <c r="K2958" s="226">
        <v>170.02755620014503</v>
      </c>
    </row>
    <row r="2959" spans="1:11" x14ac:dyDescent="0.3">
      <c r="A2959" s="225">
        <v>371582</v>
      </c>
      <c r="B2959" s="225" t="s">
        <v>1316</v>
      </c>
      <c r="C2959" s="225" t="s">
        <v>1364</v>
      </c>
      <c r="D2959" s="226">
        <v>0</v>
      </c>
      <c r="E2959" s="226">
        <v>802128</v>
      </c>
      <c r="F2959" s="226">
        <v>489756</v>
      </c>
      <c r="G2959" s="226">
        <v>0</v>
      </c>
      <c r="H2959" s="226">
        <v>0</v>
      </c>
      <c r="I2959" s="226">
        <v>1291884</v>
      </c>
      <c r="J2959" s="227">
        <v>879</v>
      </c>
      <c r="K2959" s="226">
        <v>1469.7201365187714</v>
      </c>
    </row>
    <row r="2960" spans="1:11" x14ac:dyDescent="0.3">
      <c r="A2960" s="225">
        <v>371586</v>
      </c>
      <c r="B2960" s="225" t="s">
        <v>1316</v>
      </c>
      <c r="C2960" s="225" t="s">
        <v>1365</v>
      </c>
      <c r="D2960" s="226">
        <v>0</v>
      </c>
      <c r="E2960" s="226">
        <v>0</v>
      </c>
      <c r="F2960" s="226">
        <v>91338</v>
      </c>
      <c r="G2960" s="226">
        <v>0</v>
      </c>
      <c r="H2960" s="226">
        <v>0</v>
      </c>
      <c r="I2960" s="226">
        <v>91338</v>
      </c>
      <c r="J2960" s="227">
        <v>738</v>
      </c>
      <c r="K2960" s="226">
        <v>123.76422764227642</v>
      </c>
    </row>
    <row r="2961" spans="1:11" x14ac:dyDescent="0.3">
      <c r="A2961" s="225">
        <v>371590</v>
      </c>
      <c r="B2961" s="225" t="s">
        <v>1316</v>
      </c>
      <c r="C2961" s="225" t="s">
        <v>1367</v>
      </c>
      <c r="D2961" s="226">
        <v>0</v>
      </c>
      <c r="E2961" s="226">
        <v>9420</v>
      </c>
      <c r="F2961" s="226">
        <v>26244</v>
      </c>
      <c r="G2961" s="226">
        <v>0</v>
      </c>
      <c r="H2961" s="226">
        <v>0</v>
      </c>
      <c r="I2961" s="226">
        <v>35664</v>
      </c>
      <c r="J2961" s="227">
        <v>67</v>
      </c>
      <c r="K2961" s="226">
        <v>532.29850746268653</v>
      </c>
    </row>
    <row r="2962" spans="1:11" x14ac:dyDescent="0.3">
      <c r="A2962" s="225">
        <v>371591</v>
      </c>
      <c r="B2962" s="225" t="s">
        <v>1316</v>
      </c>
      <c r="C2962" s="225" t="s">
        <v>1369</v>
      </c>
      <c r="D2962" s="226">
        <v>0</v>
      </c>
      <c r="E2962" s="226">
        <v>1287444</v>
      </c>
      <c r="F2962" s="226">
        <v>988692</v>
      </c>
      <c r="G2962" s="226">
        <v>99708</v>
      </c>
      <c r="H2962" s="226">
        <v>0</v>
      </c>
      <c r="I2962" s="226">
        <v>2375844</v>
      </c>
      <c r="J2962" s="227">
        <v>2676</v>
      </c>
      <c r="K2962" s="226">
        <v>887.83408071748875</v>
      </c>
    </row>
    <row r="2963" spans="1:11" x14ac:dyDescent="0.3">
      <c r="A2963" s="225">
        <v>371592</v>
      </c>
      <c r="B2963" s="225" t="s">
        <v>1316</v>
      </c>
      <c r="C2963" s="225" t="s">
        <v>1371</v>
      </c>
      <c r="D2963" s="226">
        <v>0</v>
      </c>
      <c r="E2963" s="226">
        <v>979080</v>
      </c>
      <c r="F2963" s="226">
        <v>641016</v>
      </c>
      <c r="G2963" s="226">
        <v>46080</v>
      </c>
      <c r="H2963" s="226">
        <v>0</v>
      </c>
      <c r="I2963" s="226">
        <v>1666176</v>
      </c>
      <c r="J2963" s="227">
        <v>977</v>
      </c>
      <c r="K2963" s="226">
        <v>1705.4002047082906</v>
      </c>
    </row>
    <row r="2964" spans="1:11" x14ac:dyDescent="0.3">
      <c r="A2964" s="225">
        <v>371597</v>
      </c>
      <c r="B2964" s="225" t="s">
        <v>1316</v>
      </c>
      <c r="C2964" s="225" t="s">
        <v>1372</v>
      </c>
      <c r="D2964" s="226">
        <v>0</v>
      </c>
      <c r="E2964" s="226">
        <v>366444</v>
      </c>
      <c r="F2964" s="226">
        <v>322584</v>
      </c>
      <c r="G2964" s="226">
        <v>0</v>
      </c>
      <c r="H2964" s="226">
        <v>0</v>
      </c>
      <c r="I2964" s="226">
        <v>689028</v>
      </c>
      <c r="J2964" s="227">
        <v>533</v>
      </c>
      <c r="K2964" s="226">
        <v>1292.735459662289</v>
      </c>
    </row>
    <row r="2965" spans="1:11" x14ac:dyDescent="0.3">
      <c r="A2965" s="225">
        <v>372455</v>
      </c>
      <c r="B2965" s="225" t="s">
        <v>1316</v>
      </c>
      <c r="C2965" s="225" t="s">
        <v>1373</v>
      </c>
      <c r="D2965" s="226">
        <v>0</v>
      </c>
      <c r="E2965" s="226">
        <v>786708</v>
      </c>
      <c r="F2965" s="226">
        <v>491778</v>
      </c>
      <c r="G2965" s="226">
        <v>0</v>
      </c>
      <c r="H2965" s="226">
        <v>0</v>
      </c>
      <c r="I2965" s="226">
        <v>1278486</v>
      </c>
      <c r="J2965" s="227">
        <v>910</v>
      </c>
      <c r="K2965" s="226">
        <v>1404.9296703296702</v>
      </c>
    </row>
    <row r="2966" spans="1:11" x14ac:dyDescent="0.3">
      <c r="A2966" s="225">
        <v>381447</v>
      </c>
      <c r="B2966" s="225" t="s">
        <v>1374</v>
      </c>
      <c r="C2966" s="225" t="s">
        <v>1376</v>
      </c>
      <c r="D2966" s="226">
        <v>0</v>
      </c>
      <c r="E2966" s="226">
        <v>529218</v>
      </c>
      <c r="F2966" s="226">
        <v>2638110</v>
      </c>
      <c r="G2966" s="226">
        <v>0</v>
      </c>
      <c r="H2966" s="226">
        <v>0</v>
      </c>
      <c r="I2966" s="226">
        <v>3167328</v>
      </c>
      <c r="J2966" s="227">
        <v>12096</v>
      </c>
      <c r="K2966" s="226">
        <v>261.84920634920633</v>
      </c>
    </row>
    <row r="2967" spans="1:11" x14ac:dyDescent="0.3">
      <c r="A2967" s="225">
        <v>381509</v>
      </c>
      <c r="B2967" s="225" t="s">
        <v>1374</v>
      </c>
      <c r="C2967" s="225" t="s">
        <v>1312</v>
      </c>
      <c r="D2967" s="226">
        <v>0</v>
      </c>
      <c r="E2967" s="226">
        <v>32484</v>
      </c>
      <c r="F2967" s="226">
        <v>79458</v>
      </c>
      <c r="G2967" s="226">
        <v>0</v>
      </c>
      <c r="H2967" s="226">
        <v>0</v>
      </c>
      <c r="I2967" s="226">
        <v>111942</v>
      </c>
      <c r="J2967" s="227">
        <v>259</v>
      </c>
      <c r="K2967" s="226">
        <v>432.20849420849419</v>
      </c>
    </row>
    <row r="2968" spans="1:11" x14ac:dyDescent="0.3">
      <c r="A2968" s="225">
        <v>381601</v>
      </c>
      <c r="B2968" s="225" t="s">
        <v>1374</v>
      </c>
      <c r="C2968" s="225" t="s">
        <v>1378</v>
      </c>
      <c r="D2968" s="226">
        <v>0</v>
      </c>
      <c r="E2968" s="226">
        <v>6972</v>
      </c>
      <c r="F2968" s="226">
        <v>21546</v>
      </c>
      <c r="G2968" s="226">
        <v>0</v>
      </c>
      <c r="H2968" s="226">
        <v>0</v>
      </c>
      <c r="I2968" s="226">
        <v>28518</v>
      </c>
      <c r="J2968" s="227">
        <v>48</v>
      </c>
      <c r="K2968" s="226">
        <v>594.125</v>
      </c>
    </row>
    <row r="2969" spans="1:11" x14ac:dyDescent="0.3">
      <c r="A2969" s="225">
        <v>381604</v>
      </c>
      <c r="B2969" s="225" t="s">
        <v>1374</v>
      </c>
      <c r="C2969" s="225" t="s">
        <v>1380</v>
      </c>
      <c r="D2969" s="226">
        <v>0</v>
      </c>
      <c r="E2969" s="226">
        <v>4953600</v>
      </c>
      <c r="F2969" s="226">
        <v>2771646</v>
      </c>
      <c r="G2969" s="226">
        <v>0</v>
      </c>
      <c r="H2969" s="226">
        <v>0</v>
      </c>
      <c r="I2969" s="226">
        <v>7725246</v>
      </c>
      <c r="J2969" s="227">
        <v>6164</v>
      </c>
      <c r="K2969" s="226">
        <v>1253.2845554834523</v>
      </c>
    </row>
    <row r="2970" spans="1:11" x14ac:dyDescent="0.3">
      <c r="A2970" s="225">
        <v>381607</v>
      </c>
      <c r="B2970" s="225" t="s">
        <v>1374</v>
      </c>
      <c r="C2970" s="225" t="s">
        <v>1382</v>
      </c>
      <c r="D2970" s="226">
        <v>0</v>
      </c>
      <c r="E2970" s="226">
        <v>5656353</v>
      </c>
      <c r="F2970" s="226">
        <v>3752550</v>
      </c>
      <c r="G2970" s="226">
        <v>0</v>
      </c>
      <c r="H2970" s="226">
        <v>0</v>
      </c>
      <c r="I2970" s="226">
        <v>9408903</v>
      </c>
      <c r="J2970" s="227">
        <v>6996</v>
      </c>
      <c r="K2970" s="226">
        <v>1344.897512864494</v>
      </c>
    </row>
    <row r="2971" spans="1:11" x14ac:dyDescent="0.3">
      <c r="A2971" s="225">
        <v>381610</v>
      </c>
      <c r="B2971" s="225" t="s">
        <v>1374</v>
      </c>
      <c r="C2971" s="225" t="s">
        <v>1384</v>
      </c>
      <c r="D2971" s="226">
        <v>0</v>
      </c>
      <c r="E2971" s="226">
        <v>2036796</v>
      </c>
      <c r="F2971" s="226">
        <v>1528866</v>
      </c>
      <c r="G2971" s="226">
        <v>0</v>
      </c>
      <c r="H2971" s="226">
        <v>0</v>
      </c>
      <c r="I2971" s="226">
        <v>3565662</v>
      </c>
      <c r="J2971" s="227">
        <v>3809</v>
      </c>
      <c r="K2971" s="226">
        <v>936.11499081123657</v>
      </c>
    </row>
    <row r="2972" spans="1:11" x14ac:dyDescent="0.3">
      <c r="A2972" s="225">
        <v>381611</v>
      </c>
      <c r="B2972" s="225" t="s">
        <v>1374</v>
      </c>
      <c r="C2972" s="225" t="s">
        <v>1386</v>
      </c>
      <c r="D2972" s="226">
        <v>0</v>
      </c>
      <c r="E2972" s="226">
        <v>1833864</v>
      </c>
      <c r="F2972" s="226">
        <v>2065950</v>
      </c>
      <c r="G2972" s="226">
        <v>285276</v>
      </c>
      <c r="H2972" s="226">
        <v>0</v>
      </c>
      <c r="I2972" s="226">
        <v>4185090</v>
      </c>
      <c r="J2972" s="227">
        <v>9644</v>
      </c>
      <c r="K2972" s="226">
        <v>433.95790128577352</v>
      </c>
    </row>
    <row r="2973" spans="1:11" x14ac:dyDescent="0.3">
      <c r="A2973" s="225">
        <v>381614</v>
      </c>
      <c r="B2973" s="225" t="s">
        <v>1374</v>
      </c>
      <c r="C2973" s="225" t="s">
        <v>1387</v>
      </c>
      <c r="D2973" s="226">
        <v>0</v>
      </c>
      <c r="E2973" s="226">
        <v>118308</v>
      </c>
      <c r="F2973" s="226">
        <v>456750</v>
      </c>
      <c r="G2973" s="226">
        <v>0</v>
      </c>
      <c r="H2973" s="226">
        <v>0</v>
      </c>
      <c r="I2973" s="226">
        <v>575058</v>
      </c>
      <c r="J2973" s="227">
        <v>1838</v>
      </c>
      <c r="K2973" s="226">
        <v>312.87159956474432</v>
      </c>
    </row>
    <row r="2974" spans="1:11" x14ac:dyDescent="0.3">
      <c r="A2974" s="225">
        <v>381615</v>
      </c>
      <c r="B2974" s="225" t="s">
        <v>1374</v>
      </c>
      <c r="C2974" s="225" t="s">
        <v>1389</v>
      </c>
      <c r="D2974" s="226">
        <v>0</v>
      </c>
      <c r="E2974" s="226">
        <v>93216</v>
      </c>
      <c r="F2974" s="226">
        <v>344202</v>
      </c>
      <c r="G2974" s="226">
        <v>0</v>
      </c>
      <c r="H2974" s="226">
        <v>0</v>
      </c>
      <c r="I2974" s="226">
        <v>437418</v>
      </c>
      <c r="J2974" s="227">
        <v>1559</v>
      </c>
      <c r="K2974" s="226">
        <v>280.57601026298909</v>
      </c>
    </row>
    <row r="2975" spans="1:11" x14ac:dyDescent="0.3">
      <c r="A2975" s="225">
        <v>381616</v>
      </c>
      <c r="B2975" s="225" t="s">
        <v>1374</v>
      </c>
      <c r="C2975" s="225" t="s">
        <v>1391</v>
      </c>
      <c r="D2975" s="226">
        <v>0</v>
      </c>
      <c r="E2975" s="226">
        <v>379512</v>
      </c>
      <c r="F2975" s="226">
        <v>663606</v>
      </c>
      <c r="G2975" s="226">
        <v>0</v>
      </c>
      <c r="H2975" s="226">
        <v>0</v>
      </c>
      <c r="I2975" s="226">
        <v>1043118</v>
      </c>
      <c r="J2975" s="227">
        <v>1898</v>
      </c>
      <c r="K2975" s="226">
        <v>549.58798735511061</v>
      </c>
    </row>
    <row r="2976" spans="1:11" x14ac:dyDescent="0.3">
      <c r="A2976" s="225">
        <v>381617</v>
      </c>
      <c r="B2976" s="225" t="s">
        <v>1374</v>
      </c>
      <c r="C2976" s="225" t="s">
        <v>1393</v>
      </c>
      <c r="D2976" s="226">
        <v>0</v>
      </c>
      <c r="E2976" s="226">
        <v>666672</v>
      </c>
      <c r="F2976" s="226">
        <v>769146</v>
      </c>
      <c r="G2976" s="226">
        <v>171240</v>
      </c>
      <c r="H2976" s="226">
        <v>0</v>
      </c>
      <c r="I2976" s="226">
        <v>1607058</v>
      </c>
      <c r="J2976" s="227">
        <v>2169</v>
      </c>
      <c r="K2976" s="226">
        <v>740.92116182572613</v>
      </c>
    </row>
    <row r="2977" spans="1:11" x14ac:dyDescent="0.3">
      <c r="A2977" s="225">
        <v>381622</v>
      </c>
      <c r="B2977" s="225" t="s">
        <v>1374</v>
      </c>
      <c r="C2977" s="225" t="s">
        <v>1394</v>
      </c>
      <c r="D2977" s="226">
        <v>0</v>
      </c>
      <c r="E2977" s="226">
        <v>45816</v>
      </c>
      <c r="F2977" s="226">
        <v>180402</v>
      </c>
      <c r="G2977" s="226">
        <v>0</v>
      </c>
      <c r="H2977" s="226">
        <v>0</v>
      </c>
      <c r="I2977" s="226">
        <v>226218</v>
      </c>
      <c r="J2977" s="227">
        <v>794</v>
      </c>
      <c r="K2977" s="226">
        <v>284.90931989924434</v>
      </c>
    </row>
    <row r="2978" spans="1:11" x14ac:dyDescent="0.3">
      <c r="A2978" s="225">
        <v>381625</v>
      </c>
      <c r="B2978" s="225" t="s">
        <v>1374</v>
      </c>
      <c r="C2978" s="225" t="s">
        <v>1396</v>
      </c>
      <c r="D2978" s="226">
        <v>20688</v>
      </c>
      <c r="E2978" s="226">
        <v>331236</v>
      </c>
      <c r="F2978" s="226">
        <v>1401420</v>
      </c>
      <c r="G2978" s="226">
        <v>0</v>
      </c>
      <c r="H2978" s="226">
        <v>0</v>
      </c>
      <c r="I2978" s="226">
        <v>1753344</v>
      </c>
      <c r="J2978" s="227">
        <v>6393</v>
      </c>
      <c r="K2978" s="226">
        <v>274.25997184420459</v>
      </c>
    </row>
    <row r="2979" spans="1:11" x14ac:dyDescent="0.3">
      <c r="A2979" s="225">
        <v>381630</v>
      </c>
      <c r="B2979" s="225" t="s">
        <v>1374</v>
      </c>
      <c r="C2979" s="225" t="s">
        <v>1397</v>
      </c>
      <c r="D2979" s="226">
        <v>0</v>
      </c>
      <c r="E2979" s="226">
        <v>2085114</v>
      </c>
      <c r="F2979" s="226">
        <v>2278512</v>
      </c>
      <c r="G2979" s="226">
        <v>0</v>
      </c>
      <c r="H2979" s="226">
        <v>0</v>
      </c>
      <c r="I2979" s="226">
        <v>4363626</v>
      </c>
      <c r="J2979" s="227">
        <v>6567</v>
      </c>
      <c r="K2979" s="226">
        <v>664.47784376427592</v>
      </c>
    </row>
    <row r="2980" spans="1:11" x14ac:dyDescent="0.3">
      <c r="A2980" s="225">
        <v>381631</v>
      </c>
      <c r="B2980" s="225" t="s">
        <v>1374</v>
      </c>
      <c r="C2980" s="225" t="s">
        <v>1399</v>
      </c>
      <c r="D2980" s="226">
        <v>0</v>
      </c>
      <c r="E2980" s="226">
        <v>1244112</v>
      </c>
      <c r="F2980" s="226">
        <v>1397322</v>
      </c>
      <c r="G2980" s="226">
        <v>0</v>
      </c>
      <c r="H2980" s="226">
        <v>0</v>
      </c>
      <c r="I2980" s="226">
        <v>2641434</v>
      </c>
      <c r="J2980" s="227">
        <v>4041</v>
      </c>
      <c r="K2980" s="226">
        <v>653.65850037119526</v>
      </c>
    </row>
    <row r="2981" spans="1:11" x14ac:dyDescent="0.3">
      <c r="A2981" s="225">
        <v>381632</v>
      </c>
      <c r="B2981" s="225" t="s">
        <v>1374</v>
      </c>
      <c r="C2981" s="225" t="s">
        <v>1401</v>
      </c>
      <c r="D2981" s="226">
        <v>0</v>
      </c>
      <c r="E2981" s="226">
        <v>3838686</v>
      </c>
      <c r="F2981" s="226">
        <v>4309752</v>
      </c>
      <c r="G2981" s="226">
        <v>292344</v>
      </c>
      <c r="H2981" s="226">
        <v>0</v>
      </c>
      <c r="I2981" s="226">
        <v>8440782</v>
      </c>
      <c r="J2981" s="227">
        <v>9807</v>
      </c>
      <c r="K2981" s="226">
        <v>860.6895074946467</v>
      </c>
    </row>
    <row r="2982" spans="1:11" x14ac:dyDescent="0.3">
      <c r="A2982" s="225">
        <v>381636</v>
      </c>
      <c r="B2982" s="225" t="s">
        <v>1374</v>
      </c>
      <c r="C2982" s="225" t="s">
        <v>1403</v>
      </c>
      <c r="D2982" s="226">
        <v>0</v>
      </c>
      <c r="E2982" s="226">
        <v>263352</v>
      </c>
      <c r="F2982" s="226">
        <v>2025786</v>
      </c>
      <c r="G2982" s="226">
        <v>0</v>
      </c>
      <c r="H2982" s="226">
        <v>0</v>
      </c>
      <c r="I2982" s="226">
        <v>2289138</v>
      </c>
      <c r="J2982" s="227">
        <v>9524</v>
      </c>
      <c r="K2982" s="226">
        <v>240.35468290634188</v>
      </c>
    </row>
    <row r="2983" spans="1:11" x14ac:dyDescent="0.3">
      <c r="A2983" s="225">
        <v>381637</v>
      </c>
      <c r="B2983" s="225" t="s">
        <v>1374</v>
      </c>
      <c r="C2983" s="225" t="s">
        <v>1405</v>
      </c>
      <c r="D2983" s="226">
        <v>0</v>
      </c>
      <c r="E2983" s="226">
        <v>1114761</v>
      </c>
      <c r="F2983" s="226">
        <v>2949954</v>
      </c>
      <c r="G2983" s="226">
        <v>0</v>
      </c>
      <c r="H2983" s="226">
        <v>0</v>
      </c>
      <c r="I2983" s="226">
        <v>4064715</v>
      </c>
      <c r="J2983" s="227">
        <v>13238</v>
      </c>
      <c r="K2983" s="226">
        <v>307.04902553255778</v>
      </c>
    </row>
    <row r="2984" spans="1:11" x14ac:dyDescent="0.3">
      <c r="A2984" s="225">
        <v>381638</v>
      </c>
      <c r="B2984" s="225" t="s">
        <v>1374</v>
      </c>
      <c r="C2984" s="225" t="s">
        <v>1406</v>
      </c>
      <c r="D2984" s="226">
        <v>0</v>
      </c>
      <c r="E2984" s="226">
        <v>73512</v>
      </c>
      <c r="F2984" s="226">
        <v>261612</v>
      </c>
      <c r="G2984" s="226">
        <v>0</v>
      </c>
      <c r="H2984" s="226">
        <v>0</v>
      </c>
      <c r="I2984" s="226">
        <v>335124</v>
      </c>
      <c r="J2984" s="227">
        <v>1010</v>
      </c>
      <c r="K2984" s="226">
        <v>331.80594059405939</v>
      </c>
    </row>
    <row r="2985" spans="1:11" x14ac:dyDescent="0.3">
      <c r="A2985" s="225">
        <v>382247</v>
      </c>
      <c r="B2985" s="225" t="s">
        <v>1374</v>
      </c>
      <c r="C2985" s="225" t="s">
        <v>1408</v>
      </c>
      <c r="D2985" s="226">
        <v>0</v>
      </c>
      <c r="E2985" s="226">
        <v>500004</v>
      </c>
      <c r="F2985" s="226">
        <v>1990992</v>
      </c>
      <c r="G2985" s="226">
        <v>0</v>
      </c>
      <c r="H2985" s="226">
        <v>0</v>
      </c>
      <c r="I2985" s="226">
        <v>2490996</v>
      </c>
      <c r="J2985" s="227">
        <v>7519</v>
      </c>
      <c r="K2985" s="226">
        <v>331.29352307487699</v>
      </c>
    </row>
    <row r="2986" spans="1:11" x14ac:dyDescent="0.3">
      <c r="A2986" s="225">
        <v>383303</v>
      </c>
      <c r="B2986" s="225" t="s">
        <v>1374</v>
      </c>
      <c r="C2986" s="225" t="s">
        <v>1410</v>
      </c>
      <c r="D2986" s="226">
        <v>0</v>
      </c>
      <c r="E2986" s="226">
        <v>0</v>
      </c>
      <c r="F2986" s="226">
        <v>4520886</v>
      </c>
      <c r="G2986" s="226">
        <v>0</v>
      </c>
      <c r="H2986" s="226">
        <v>21372</v>
      </c>
      <c r="I2986" s="226">
        <v>4542258</v>
      </c>
      <c r="J2986" s="227">
        <v>32301</v>
      </c>
      <c r="K2986" s="226">
        <v>140.62282901458158</v>
      </c>
    </row>
    <row r="2987" spans="1:11" x14ac:dyDescent="0.3">
      <c r="A2987" s="225">
        <v>391405</v>
      </c>
      <c r="B2987" s="225" t="s">
        <v>1411</v>
      </c>
      <c r="C2987" s="225" t="s">
        <v>1412</v>
      </c>
      <c r="D2987" s="226">
        <v>28632</v>
      </c>
      <c r="E2987" s="226">
        <v>0</v>
      </c>
      <c r="F2987" s="226">
        <v>145104</v>
      </c>
      <c r="G2987" s="226">
        <v>0</v>
      </c>
      <c r="H2987" s="226">
        <v>0</v>
      </c>
      <c r="I2987" s="226">
        <v>173736</v>
      </c>
      <c r="J2987" s="227">
        <v>492</v>
      </c>
      <c r="K2987" s="226">
        <v>353.1219512195122</v>
      </c>
    </row>
    <row r="2988" spans="1:11" x14ac:dyDescent="0.3">
      <c r="A2988" s="225">
        <v>391640</v>
      </c>
      <c r="B2988" s="225" t="s">
        <v>1411</v>
      </c>
      <c r="C2988" s="225" t="s">
        <v>1414</v>
      </c>
      <c r="D2988" s="226">
        <v>0</v>
      </c>
      <c r="E2988" s="226">
        <v>61656</v>
      </c>
      <c r="F2988" s="226">
        <v>296304</v>
      </c>
      <c r="G2988" s="226">
        <v>0</v>
      </c>
      <c r="H2988" s="226">
        <v>0</v>
      </c>
      <c r="I2988" s="226">
        <v>357960</v>
      </c>
      <c r="J2988" s="227">
        <v>1335</v>
      </c>
      <c r="K2988" s="226">
        <v>268.13483146067415</v>
      </c>
    </row>
    <row r="2989" spans="1:11" x14ac:dyDescent="0.3">
      <c r="A2989" s="225">
        <v>391642</v>
      </c>
      <c r="B2989" s="225" t="s">
        <v>1411</v>
      </c>
      <c r="C2989" s="225" t="s">
        <v>1415</v>
      </c>
      <c r="D2989" s="226">
        <v>0</v>
      </c>
      <c r="E2989" s="226">
        <v>624360</v>
      </c>
      <c r="F2989" s="226">
        <v>728112</v>
      </c>
      <c r="G2989" s="226">
        <v>214008</v>
      </c>
      <c r="H2989" s="226">
        <v>0</v>
      </c>
      <c r="I2989" s="226">
        <v>1566480</v>
      </c>
      <c r="J2989" s="227">
        <v>2739</v>
      </c>
      <c r="K2989" s="226">
        <v>571.91675794085438</v>
      </c>
    </row>
    <row r="2990" spans="1:11" x14ac:dyDescent="0.3">
      <c r="A2990" s="225">
        <v>391647</v>
      </c>
      <c r="B2990" s="225" t="s">
        <v>1411</v>
      </c>
      <c r="C2990" s="225" t="s">
        <v>1417</v>
      </c>
      <c r="D2990" s="226">
        <v>0</v>
      </c>
      <c r="E2990" s="226">
        <v>2659716</v>
      </c>
      <c r="F2990" s="226">
        <v>1678056</v>
      </c>
      <c r="G2990" s="226">
        <v>98292</v>
      </c>
      <c r="H2990" s="226">
        <v>0</v>
      </c>
      <c r="I2990" s="226">
        <v>4436064</v>
      </c>
      <c r="J2990" s="227">
        <v>2816</v>
      </c>
      <c r="K2990" s="226">
        <v>1575.3068181818182</v>
      </c>
    </row>
    <row r="2991" spans="1:11" x14ac:dyDescent="0.3">
      <c r="A2991" s="225">
        <v>391649</v>
      </c>
      <c r="B2991" s="225" t="s">
        <v>1411</v>
      </c>
      <c r="C2991" s="225" t="s">
        <v>1419</v>
      </c>
      <c r="D2991" s="226">
        <v>0</v>
      </c>
      <c r="E2991" s="226">
        <v>0</v>
      </c>
      <c r="F2991" s="226">
        <v>190188</v>
      </c>
      <c r="G2991" s="226">
        <v>0</v>
      </c>
      <c r="H2991" s="226">
        <v>0</v>
      </c>
      <c r="I2991" s="226">
        <v>190188</v>
      </c>
      <c r="J2991" s="227">
        <v>1269</v>
      </c>
      <c r="K2991" s="226">
        <v>149.87234042553192</v>
      </c>
    </row>
    <row r="2992" spans="1:11" x14ac:dyDescent="0.3">
      <c r="A2992" s="225">
        <v>391650</v>
      </c>
      <c r="B2992" s="225" t="s">
        <v>1411</v>
      </c>
      <c r="C2992" s="225" t="s">
        <v>1421</v>
      </c>
      <c r="D2992" s="226">
        <v>0</v>
      </c>
      <c r="E2992" s="226">
        <v>0</v>
      </c>
      <c r="F2992" s="226">
        <v>651762</v>
      </c>
      <c r="G2992" s="226">
        <v>0</v>
      </c>
      <c r="H2992" s="226">
        <v>0</v>
      </c>
      <c r="I2992" s="226">
        <v>651762</v>
      </c>
      <c r="J2992" s="227">
        <v>9230</v>
      </c>
      <c r="K2992" s="226">
        <v>70.613434452871076</v>
      </c>
    </row>
    <row r="2993" spans="1:11" x14ac:dyDescent="0.3">
      <c r="A2993" s="225">
        <v>391652</v>
      </c>
      <c r="B2993" s="225" t="s">
        <v>1411</v>
      </c>
      <c r="C2993" s="225" t="s">
        <v>2114</v>
      </c>
      <c r="D2993" s="226">
        <v>0</v>
      </c>
      <c r="E2993" s="226">
        <v>307944</v>
      </c>
      <c r="F2993" s="226">
        <v>1122066</v>
      </c>
      <c r="G2993" s="226">
        <v>0</v>
      </c>
      <c r="H2993" s="226">
        <v>0</v>
      </c>
      <c r="I2993" s="226">
        <v>1430010</v>
      </c>
      <c r="J2993" s="227">
        <v>3108</v>
      </c>
      <c r="K2993" s="226">
        <v>460.1061776061776</v>
      </c>
    </row>
    <row r="2994" spans="1:11" x14ac:dyDescent="0.3">
      <c r="A2994" s="225">
        <v>391653</v>
      </c>
      <c r="B2994" s="225" t="s">
        <v>1411</v>
      </c>
      <c r="C2994" s="225" t="s">
        <v>1425</v>
      </c>
      <c r="D2994" s="226">
        <v>0</v>
      </c>
      <c r="E2994" s="226">
        <v>24624</v>
      </c>
      <c r="F2994" s="226">
        <v>72438</v>
      </c>
      <c r="G2994" s="226">
        <v>0</v>
      </c>
      <c r="H2994" s="226">
        <v>0</v>
      </c>
      <c r="I2994" s="226">
        <v>97062</v>
      </c>
      <c r="J2994" s="227">
        <v>305</v>
      </c>
      <c r="K2994" s="226">
        <v>318.23606557377047</v>
      </c>
    </row>
    <row r="2995" spans="1:11" x14ac:dyDescent="0.3">
      <c r="A2995" s="225">
        <v>391654</v>
      </c>
      <c r="B2995" s="225" t="s">
        <v>1411</v>
      </c>
      <c r="C2995" s="225" t="s">
        <v>1315</v>
      </c>
      <c r="D2995" s="226">
        <v>0</v>
      </c>
      <c r="E2995" s="226">
        <v>2543604</v>
      </c>
      <c r="F2995" s="226">
        <v>3232746</v>
      </c>
      <c r="G2995" s="226">
        <v>0</v>
      </c>
      <c r="H2995" s="226">
        <v>0</v>
      </c>
      <c r="I2995" s="226">
        <v>5776350</v>
      </c>
      <c r="J2995" s="227">
        <v>11315</v>
      </c>
      <c r="K2995" s="226">
        <v>510.50375607600529</v>
      </c>
    </row>
    <row r="2996" spans="1:11" x14ac:dyDescent="0.3">
      <c r="A2996" s="225">
        <v>391657</v>
      </c>
      <c r="B2996" s="225" t="s">
        <v>1411</v>
      </c>
      <c r="C2996" s="225" t="s">
        <v>1426</v>
      </c>
      <c r="D2996" s="226">
        <v>0</v>
      </c>
      <c r="E2996" s="226">
        <v>631224</v>
      </c>
      <c r="F2996" s="226">
        <v>1213284</v>
      </c>
      <c r="G2996" s="226">
        <v>303120</v>
      </c>
      <c r="H2996" s="226">
        <v>0</v>
      </c>
      <c r="I2996" s="226">
        <v>2147628</v>
      </c>
      <c r="J2996" s="227">
        <v>7283</v>
      </c>
      <c r="K2996" s="226">
        <v>294.88232871069613</v>
      </c>
    </row>
    <row r="2997" spans="1:11" x14ac:dyDescent="0.3">
      <c r="A2997" s="225">
        <v>391659</v>
      </c>
      <c r="B2997" s="225" t="s">
        <v>1411</v>
      </c>
      <c r="C2997" s="225" t="s">
        <v>1427</v>
      </c>
      <c r="D2997" s="226">
        <v>0</v>
      </c>
      <c r="E2997" s="226">
        <v>5533032</v>
      </c>
      <c r="F2997" s="226">
        <v>5267670</v>
      </c>
      <c r="G2997" s="226">
        <v>0</v>
      </c>
      <c r="H2997" s="226">
        <v>0</v>
      </c>
      <c r="I2997" s="226">
        <v>10800702</v>
      </c>
      <c r="J2997" s="227">
        <v>12636</v>
      </c>
      <c r="K2997" s="226">
        <v>854.75641025641028</v>
      </c>
    </row>
    <row r="2998" spans="1:11" x14ac:dyDescent="0.3">
      <c r="A2998" s="225">
        <v>391660</v>
      </c>
      <c r="B2998" s="225" t="s">
        <v>1411</v>
      </c>
      <c r="C2998" s="225" t="s">
        <v>1428</v>
      </c>
      <c r="D2998" s="226">
        <v>0</v>
      </c>
      <c r="E2998" s="226">
        <v>14832</v>
      </c>
      <c r="F2998" s="226">
        <v>835020</v>
      </c>
      <c r="G2998" s="226">
        <v>0</v>
      </c>
      <c r="H2998" s="226">
        <v>0</v>
      </c>
      <c r="I2998" s="226">
        <v>849852</v>
      </c>
      <c r="J2998" s="227">
        <v>4927</v>
      </c>
      <c r="K2998" s="226">
        <v>172.48873553886747</v>
      </c>
    </row>
    <row r="2999" spans="1:11" x14ac:dyDescent="0.3">
      <c r="A2999" s="225">
        <v>391664</v>
      </c>
      <c r="B2999" s="225" t="s">
        <v>1411</v>
      </c>
      <c r="C2999" s="225" t="s">
        <v>1430</v>
      </c>
      <c r="D2999" s="226">
        <v>0</v>
      </c>
      <c r="E2999" s="226">
        <v>314868</v>
      </c>
      <c r="F2999" s="226">
        <v>701526</v>
      </c>
      <c r="G2999" s="226">
        <v>0</v>
      </c>
      <c r="H2999" s="226">
        <v>0</v>
      </c>
      <c r="I2999" s="226">
        <v>1016394</v>
      </c>
      <c r="J2999" s="227">
        <v>3084</v>
      </c>
      <c r="K2999" s="226">
        <v>329.57003891050584</v>
      </c>
    </row>
    <row r="3000" spans="1:11" x14ac:dyDescent="0.3">
      <c r="A3000" s="225">
        <v>391666</v>
      </c>
      <c r="B3000" s="225" t="s">
        <v>1411</v>
      </c>
      <c r="C3000" s="225" t="s">
        <v>1431</v>
      </c>
      <c r="D3000" s="226">
        <v>0</v>
      </c>
      <c r="E3000" s="226">
        <v>262068</v>
      </c>
      <c r="F3000" s="226">
        <v>174636</v>
      </c>
      <c r="G3000" s="226">
        <v>0</v>
      </c>
      <c r="H3000" s="226">
        <v>0</v>
      </c>
      <c r="I3000" s="226">
        <v>436704</v>
      </c>
      <c r="J3000" s="227">
        <v>322</v>
      </c>
      <c r="K3000" s="226">
        <v>1356.2236024844719</v>
      </c>
    </row>
    <row r="3001" spans="1:11" x14ac:dyDescent="0.3">
      <c r="A3001" s="225">
        <v>391667</v>
      </c>
      <c r="B3001" s="225" t="s">
        <v>1411</v>
      </c>
      <c r="C3001" s="225" t="s">
        <v>1432</v>
      </c>
      <c r="D3001" s="226">
        <v>0</v>
      </c>
      <c r="E3001" s="226">
        <v>289692</v>
      </c>
      <c r="F3001" s="226">
        <v>176874</v>
      </c>
      <c r="G3001" s="226">
        <v>32844</v>
      </c>
      <c r="H3001" s="226">
        <v>0</v>
      </c>
      <c r="I3001" s="226">
        <v>499410</v>
      </c>
      <c r="J3001" s="227">
        <v>423</v>
      </c>
      <c r="K3001" s="226">
        <v>1180.6382978723404</v>
      </c>
    </row>
    <row r="3002" spans="1:11" x14ac:dyDescent="0.3">
      <c r="A3002" s="225">
        <v>391668</v>
      </c>
      <c r="B3002" s="225" t="s">
        <v>1411</v>
      </c>
      <c r="C3002" s="225" t="s">
        <v>1434</v>
      </c>
      <c r="D3002" s="226">
        <v>0</v>
      </c>
      <c r="E3002" s="226">
        <v>903444</v>
      </c>
      <c r="F3002" s="226">
        <v>685272</v>
      </c>
      <c r="G3002" s="226">
        <v>0</v>
      </c>
      <c r="H3002" s="226">
        <v>0</v>
      </c>
      <c r="I3002" s="226">
        <v>1588716</v>
      </c>
      <c r="J3002" s="227">
        <v>702</v>
      </c>
      <c r="K3002" s="226">
        <v>2263.1282051282051</v>
      </c>
    </row>
    <row r="3003" spans="1:11" x14ac:dyDescent="0.3">
      <c r="A3003" s="225">
        <v>391669</v>
      </c>
      <c r="B3003" s="225" t="s">
        <v>1411</v>
      </c>
      <c r="C3003" s="225" t="s">
        <v>1436</v>
      </c>
      <c r="D3003" s="226">
        <v>0</v>
      </c>
      <c r="E3003" s="226">
        <v>238128</v>
      </c>
      <c r="F3003" s="226">
        <v>588516</v>
      </c>
      <c r="G3003" s="226">
        <v>0</v>
      </c>
      <c r="H3003" s="226">
        <v>0</v>
      </c>
      <c r="I3003" s="226">
        <v>826644</v>
      </c>
      <c r="J3003" s="227">
        <v>1978</v>
      </c>
      <c r="K3003" s="226">
        <v>417.91911021233568</v>
      </c>
    </row>
    <row r="3004" spans="1:11" x14ac:dyDescent="0.3">
      <c r="A3004" s="225">
        <v>391670</v>
      </c>
      <c r="B3004" s="225" t="s">
        <v>1411</v>
      </c>
      <c r="C3004" s="225" t="s">
        <v>1438</v>
      </c>
      <c r="D3004" s="226">
        <v>0</v>
      </c>
      <c r="E3004" s="226">
        <v>1897584</v>
      </c>
      <c r="F3004" s="226">
        <v>1327632</v>
      </c>
      <c r="G3004" s="226">
        <v>0</v>
      </c>
      <c r="H3004" s="226">
        <v>0</v>
      </c>
      <c r="I3004" s="226">
        <v>3225216</v>
      </c>
      <c r="J3004" s="227">
        <v>4140</v>
      </c>
      <c r="K3004" s="226">
        <v>779.03768115942034</v>
      </c>
    </row>
    <row r="3005" spans="1:11" x14ac:dyDescent="0.3">
      <c r="A3005" s="225">
        <v>391671</v>
      </c>
      <c r="B3005" s="225" t="s">
        <v>1411</v>
      </c>
      <c r="C3005" s="225" t="s">
        <v>1439</v>
      </c>
      <c r="D3005" s="226">
        <v>0</v>
      </c>
      <c r="E3005" s="226">
        <v>0</v>
      </c>
      <c r="F3005" s="226">
        <v>306264</v>
      </c>
      <c r="G3005" s="226">
        <v>0</v>
      </c>
      <c r="H3005" s="226">
        <v>0</v>
      </c>
      <c r="I3005" s="226">
        <v>306264</v>
      </c>
      <c r="J3005" s="227">
        <v>2009</v>
      </c>
      <c r="K3005" s="226">
        <v>152.44599303135888</v>
      </c>
    </row>
    <row r="3006" spans="1:11" x14ac:dyDescent="0.3">
      <c r="A3006" s="225">
        <v>391674</v>
      </c>
      <c r="B3006" s="225" t="s">
        <v>1411</v>
      </c>
      <c r="C3006" s="225" t="s">
        <v>2115</v>
      </c>
      <c r="D3006" s="226">
        <v>0</v>
      </c>
      <c r="E3006" s="226">
        <v>514134</v>
      </c>
      <c r="F3006" s="226">
        <v>531960</v>
      </c>
      <c r="G3006" s="226">
        <v>0</v>
      </c>
      <c r="H3006" s="226">
        <v>0</v>
      </c>
      <c r="I3006" s="226">
        <v>1046094</v>
      </c>
      <c r="J3006" s="227">
        <v>1705</v>
      </c>
      <c r="K3006" s="226">
        <v>613.54486803519058</v>
      </c>
    </row>
    <row r="3007" spans="1:11" x14ac:dyDescent="0.3">
      <c r="A3007" s="225">
        <v>391676</v>
      </c>
      <c r="B3007" s="225" t="s">
        <v>1411</v>
      </c>
      <c r="C3007" s="225" t="s">
        <v>1443</v>
      </c>
      <c r="D3007" s="226">
        <v>0</v>
      </c>
      <c r="E3007" s="226">
        <v>825312</v>
      </c>
      <c r="F3007" s="226">
        <v>945372</v>
      </c>
      <c r="G3007" s="226">
        <v>0</v>
      </c>
      <c r="H3007" s="226">
        <v>0</v>
      </c>
      <c r="I3007" s="226">
        <v>1770684</v>
      </c>
      <c r="J3007" s="227">
        <v>4331</v>
      </c>
      <c r="K3007" s="226">
        <v>408.83952897714153</v>
      </c>
    </row>
    <row r="3008" spans="1:11" x14ac:dyDescent="0.3">
      <c r="A3008" s="225">
        <v>391677</v>
      </c>
      <c r="B3008" s="225" t="s">
        <v>1411</v>
      </c>
      <c r="C3008" s="225" t="s">
        <v>1444</v>
      </c>
      <c r="D3008" s="226">
        <v>0</v>
      </c>
      <c r="E3008" s="226">
        <v>0</v>
      </c>
      <c r="F3008" s="226">
        <v>522786</v>
      </c>
      <c r="G3008" s="226">
        <v>0</v>
      </c>
      <c r="H3008" s="226">
        <v>0</v>
      </c>
      <c r="I3008" s="226">
        <v>522786</v>
      </c>
      <c r="J3008" s="227">
        <v>3852</v>
      </c>
      <c r="K3008" s="226">
        <v>135.71806853582555</v>
      </c>
    </row>
    <row r="3009" spans="1:11" x14ac:dyDescent="0.3">
      <c r="A3009" s="225">
        <v>391679</v>
      </c>
      <c r="B3009" s="225" t="s">
        <v>1411</v>
      </c>
      <c r="C3009" s="225" t="s">
        <v>1445</v>
      </c>
      <c r="D3009" s="226">
        <v>0</v>
      </c>
      <c r="E3009" s="226">
        <v>19740</v>
      </c>
      <c r="F3009" s="226">
        <v>107478</v>
      </c>
      <c r="G3009" s="226">
        <v>0</v>
      </c>
      <c r="H3009" s="226">
        <v>0</v>
      </c>
      <c r="I3009" s="226">
        <v>127218</v>
      </c>
      <c r="J3009" s="227">
        <v>529</v>
      </c>
      <c r="K3009" s="226">
        <v>240.48771266540643</v>
      </c>
    </row>
    <row r="3010" spans="1:11" x14ac:dyDescent="0.3">
      <c r="A3010" s="225">
        <v>391680</v>
      </c>
      <c r="B3010" s="225" t="s">
        <v>1411</v>
      </c>
      <c r="C3010" s="225" t="s">
        <v>1447</v>
      </c>
      <c r="D3010" s="226">
        <v>0</v>
      </c>
      <c r="E3010" s="226">
        <v>3262944</v>
      </c>
      <c r="F3010" s="226">
        <v>2848974</v>
      </c>
      <c r="G3010" s="226">
        <v>0</v>
      </c>
      <c r="H3010" s="226">
        <v>0</v>
      </c>
      <c r="I3010" s="226">
        <v>6111918</v>
      </c>
      <c r="J3010" s="227">
        <v>12046</v>
      </c>
      <c r="K3010" s="226">
        <v>507.38153743981405</v>
      </c>
    </row>
    <row r="3011" spans="1:11" x14ac:dyDescent="0.3">
      <c r="A3011" s="225">
        <v>391682</v>
      </c>
      <c r="B3011" s="225" t="s">
        <v>1411</v>
      </c>
      <c r="C3011" s="225" t="s">
        <v>1448</v>
      </c>
      <c r="D3011" s="226">
        <v>0</v>
      </c>
      <c r="E3011" s="226">
        <v>41904</v>
      </c>
      <c r="F3011" s="226">
        <v>120342</v>
      </c>
      <c r="G3011" s="226">
        <v>0</v>
      </c>
      <c r="H3011" s="226">
        <v>0</v>
      </c>
      <c r="I3011" s="226">
        <v>162246</v>
      </c>
      <c r="J3011" s="227">
        <v>384</v>
      </c>
      <c r="K3011" s="226">
        <v>422.515625</v>
      </c>
    </row>
    <row r="3012" spans="1:11" x14ac:dyDescent="0.3">
      <c r="A3012" s="225">
        <v>391684</v>
      </c>
      <c r="B3012" s="225" t="s">
        <v>1411</v>
      </c>
      <c r="C3012" s="225" t="s">
        <v>1449</v>
      </c>
      <c r="D3012" s="226">
        <v>0</v>
      </c>
      <c r="E3012" s="226">
        <v>612744</v>
      </c>
      <c r="F3012" s="226">
        <v>517272</v>
      </c>
      <c r="G3012" s="226">
        <v>0</v>
      </c>
      <c r="H3012" s="226">
        <v>0</v>
      </c>
      <c r="I3012" s="226">
        <v>1130016</v>
      </c>
      <c r="J3012" s="227">
        <v>1396</v>
      </c>
      <c r="K3012" s="226">
        <v>809.46704871060172</v>
      </c>
    </row>
    <row r="3013" spans="1:11" x14ac:dyDescent="0.3">
      <c r="A3013" s="225">
        <v>391685</v>
      </c>
      <c r="B3013" s="225" t="s">
        <v>1411</v>
      </c>
      <c r="C3013" s="225" t="s">
        <v>1451</v>
      </c>
      <c r="D3013" s="226">
        <v>0</v>
      </c>
      <c r="E3013" s="226">
        <v>2062776</v>
      </c>
      <c r="F3013" s="226">
        <v>1303290</v>
      </c>
      <c r="G3013" s="226">
        <v>0</v>
      </c>
      <c r="H3013" s="226">
        <v>0</v>
      </c>
      <c r="I3013" s="226">
        <v>3366066</v>
      </c>
      <c r="J3013" s="227">
        <v>3064</v>
      </c>
      <c r="K3013" s="226">
        <v>1098.5855091383812</v>
      </c>
    </row>
    <row r="3014" spans="1:11" x14ac:dyDescent="0.3">
      <c r="A3014" s="225">
        <v>391686</v>
      </c>
      <c r="B3014" s="225" t="s">
        <v>1411</v>
      </c>
      <c r="C3014" s="225" t="s">
        <v>1452</v>
      </c>
      <c r="D3014" s="226">
        <v>0</v>
      </c>
      <c r="E3014" s="226">
        <v>3413316</v>
      </c>
      <c r="F3014" s="226">
        <v>4286082</v>
      </c>
      <c r="G3014" s="226">
        <v>0</v>
      </c>
      <c r="H3014" s="226">
        <v>0</v>
      </c>
      <c r="I3014" s="226">
        <v>7699398</v>
      </c>
      <c r="J3014" s="227">
        <v>14889</v>
      </c>
      <c r="K3014" s="226">
        <v>517.11988716502117</v>
      </c>
    </row>
    <row r="3015" spans="1:11" x14ac:dyDescent="0.3">
      <c r="A3015" s="225">
        <v>391688</v>
      </c>
      <c r="B3015" s="225" t="s">
        <v>1411</v>
      </c>
      <c r="C3015" s="225" t="s">
        <v>1453</v>
      </c>
      <c r="D3015" s="226">
        <v>0</v>
      </c>
      <c r="E3015" s="226">
        <v>146616</v>
      </c>
      <c r="F3015" s="226">
        <v>261318</v>
      </c>
      <c r="G3015" s="226">
        <v>55776</v>
      </c>
      <c r="H3015" s="226">
        <v>0</v>
      </c>
      <c r="I3015" s="226">
        <v>463710</v>
      </c>
      <c r="J3015" s="227">
        <v>1008</v>
      </c>
      <c r="K3015" s="226">
        <v>460.02976190476193</v>
      </c>
    </row>
    <row r="3016" spans="1:11" x14ac:dyDescent="0.3">
      <c r="A3016" s="225">
        <v>391689</v>
      </c>
      <c r="B3016" s="225" t="s">
        <v>1411</v>
      </c>
      <c r="C3016" s="225" t="s">
        <v>1455</v>
      </c>
      <c r="D3016" s="226">
        <v>0</v>
      </c>
      <c r="E3016" s="226">
        <v>2762100</v>
      </c>
      <c r="F3016" s="226">
        <v>1657716</v>
      </c>
      <c r="G3016" s="226">
        <v>0</v>
      </c>
      <c r="H3016" s="226">
        <v>0</v>
      </c>
      <c r="I3016" s="226">
        <v>4419816</v>
      </c>
      <c r="J3016" s="227">
        <v>3303</v>
      </c>
      <c r="K3016" s="226">
        <v>1338.1217075386012</v>
      </c>
    </row>
    <row r="3017" spans="1:11" x14ac:dyDescent="0.3">
      <c r="A3017" s="225">
        <v>401692</v>
      </c>
      <c r="B3017" s="225" t="s">
        <v>1456</v>
      </c>
      <c r="C3017" s="225" t="s">
        <v>1458</v>
      </c>
      <c r="D3017" s="226">
        <v>0</v>
      </c>
      <c r="E3017" s="226">
        <v>0</v>
      </c>
      <c r="F3017" s="226">
        <v>240414</v>
      </c>
      <c r="G3017" s="226">
        <v>0</v>
      </c>
      <c r="H3017" s="226">
        <v>0</v>
      </c>
      <c r="I3017" s="226">
        <v>240414</v>
      </c>
      <c r="J3017" s="227">
        <v>6035</v>
      </c>
      <c r="K3017" s="226">
        <v>39.836619718309862</v>
      </c>
    </row>
    <row r="3018" spans="1:11" x14ac:dyDescent="0.3">
      <c r="A3018" s="225">
        <v>401697</v>
      </c>
      <c r="B3018" s="225" t="s">
        <v>1456</v>
      </c>
      <c r="C3018" s="225" t="s">
        <v>1460</v>
      </c>
      <c r="D3018" s="226">
        <v>0</v>
      </c>
      <c r="E3018" s="226">
        <v>360180</v>
      </c>
      <c r="F3018" s="226">
        <v>679002</v>
      </c>
      <c r="G3018" s="226">
        <v>0</v>
      </c>
      <c r="H3018" s="226">
        <v>0</v>
      </c>
      <c r="I3018" s="226">
        <v>1039182</v>
      </c>
      <c r="J3018" s="227">
        <v>2334</v>
      </c>
      <c r="K3018" s="226">
        <v>445.23650385604111</v>
      </c>
    </row>
    <row r="3019" spans="1:11" x14ac:dyDescent="0.3">
      <c r="A3019" s="225">
        <v>401698</v>
      </c>
      <c r="B3019" s="225" t="s">
        <v>1456</v>
      </c>
      <c r="C3019" s="225" t="s">
        <v>1462</v>
      </c>
      <c r="D3019" s="226">
        <v>0</v>
      </c>
      <c r="E3019" s="226">
        <v>0</v>
      </c>
      <c r="F3019" s="226">
        <v>165138</v>
      </c>
      <c r="G3019" s="226">
        <v>0</v>
      </c>
      <c r="H3019" s="226">
        <v>0</v>
      </c>
      <c r="I3019" s="226">
        <v>165138</v>
      </c>
      <c r="J3019" s="227">
        <v>2336</v>
      </c>
      <c r="K3019" s="226">
        <v>70.692636986301366</v>
      </c>
    </row>
    <row r="3020" spans="1:11" x14ac:dyDescent="0.3">
      <c r="A3020" s="225">
        <v>401699</v>
      </c>
      <c r="B3020" s="225" t="s">
        <v>1456</v>
      </c>
      <c r="C3020" s="225" t="s">
        <v>1463</v>
      </c>
      <c r="D3020" s="226">
        <v>0</v>
      </c>
      <c r="E3020" s="226">
        <v>0</v>
      </c>
      <c r="F3020" s="226">
        <v>49884</v>
      </c>
      <c r="G3020" s="226">
        <v>0</v>
      </c>
      <c r="H3020" s="226">
        <v>0</v>
      </c>
      <c r="I3020" s="226">
        <v>49884</v>
      </c>
      <c r="J3020" s="227">
        <v>811</v>
      </c>
      <c r="K3020" s="226">
        <v>61.509247842170161</v>
      </c>
    </row>
    <row r="3021" spans="1:11" x14ac:dyDescent="0.3">
      <c r="A3021" s="225">
        <v>401702</v>
      </c>
      <c r="B3021" s="225" t="s">
        <v>1456</v>
      </c>
      <c r="C3021" s="225" t="s">
        <v>1465</v>
      </c>
      <c r="D3021" s="226">
        <v>0</v>
      </c>
      <c r="E3021" s="226">
        <v>1326528</v>
      </c>
      <c r="F3021" s="226">
        <v>853518</v>
      </c>
      <c r="G3021" s="226">
        <v>0</v>
      </c>
      <c r="H3021" s="226">
        <v>0</v>
      </c>
      <c r="I3021" s="226">
        <v>2180046</v>
      </c>
      <c r="J3021" s="227">
        <v>2643</v>
      </c>
      <c r="K3021" s="226">
        <v>824.83768444948919</v>
      </c>
    </row>
    <row r="3022" spans="1:11" x14ac:dyDescent="0.3">
      <c r="A3022" s="225">
        <v>401704</v>
      </c>
      <c r="B3022" s="225" t="s">
        <v>1456</v>
      </c>
      <c r="C3022" s="225" t="s">
        <v>1467</v>
      </c>
      <c r="D3022" s="226">
        <v>0</v>
      </c>
      <c r="E3022" s="226">
        <v>849228</v>
      </c>
      <c r="F3022" s="226">
        <v>536226</v>
      </c>
      <c r="G3022" s="226">
        <v>0</v>
      </c>
      <c r="H3022" s="226">
        <v>0</v>
      </c>
      <c r="I3022" s="226">
        <v>1385454</v>
      </c>
      <c r="J3022" s="227">
        <v>1060</v>
      </c>
      <c r="K3022" s="226">
        <v>1307.0320754716981</v>
      </c>
    </row>
    <row r="3023" spans="1:11" x14ac:dyDescent="0.3">
      <c r="A3023" s="225">
        <v>401709</v>
      </c>
      <c r="B3023" s="225" t="s">
        <v>1456</v>
      </c>
      <c r="C3023" s="225" t="s">
        <v>1469</v>
      </c>
      <c r="D3023" s="226">
        <v>0</v>
      </c>
      <c r="E3023" s="226">
        <v>919452</v>
      </c>
      <c r="F3023" s="226">
        <v>922368</v>
      </c>
      <c r="G3023" s="226">
        <v>137064</v>
      </c>
      <c r="H3023" s="226">
        <v>0</v>
      </c>
      <c r="I3023" s="226">
        <v>1978884</v>
      </c>
      <c r="J3023" s="227">
        <v>3052</v>
      </c>
      <c r="K3023" s="226">
        <v>648.389252948886</v>
      </c>
    </row>
    <row r="3024" spans="1:11" x14ac:dyDescent="0.3">
      <c r="A3024" s="225">
        <v>401710</v>
      </c>
      <c r="B3024" s="225" t="s">
        <v>1456</v>
      </c>
      <c r="C3024" s="225" t="s">
        <v>1471</v>
      </c>
      <c r="D3024" s="226">
        <v>0</v>
      </c>
      <c r="E3024" s="226">
        <v>47130</v>
      </c>
      <c r="F3024" s="226">
        <v>175920</v>
      </c>
      <c r="G3024" s="226">
        <v>0</v>
      </c>
      <c r="H3024" s="226">
        <v>0</v>
      </c>
      <c r="I3024" s="226">
        <v>223050</v>
      </c>
      <c r="J3024" s="227">
        <v>763</v>
      </c>
      <c r="K3024" s="226">
        <v>292.33289646133682</v>
      </c>
    </row>
    <row r="3025" spans="1:11" x14ac:dyDescent="0.3">
      <c r="A3025" s="225">
        <v>401712</v>
      </c>
      <c r="B3025" s="225" t="s">
        <v>1456</v>
      </c>
      <c r="C3025" s="225" t="s">
        <v>1473</v>
      </c>
      <c r="D3025" s="226">
        <v>0</v>
      </c>
      <c r="E3025" s="226">
        <v>0</v>
      </c>
      <c r="F3025" s="226">
        <v>965544</v>
      </c>
      <c r="G3025" s="226">
        <v>0</v>
      </c>
      <c r="H3025" s="226">
        <v>0</v>
      </c>
      <c r="I3025" s="226">
        <v>965544</v>
      </c>
      <c r="J3025" s="227">
        <v>5690</v>
      </c>
      <c r="K3025" s="226">
        <v>169.69138840070298</v>
      </c>
    </row>
    <row r="3026" spans="1:11" x14ac:dyDescent="0.3">
      <c r="A3026" s="225">
        <v>401713</v>
      </c>
      <c r="B3026" s="225" t="s">
        <v>1456</v>
      </c>
      <c r="C3026" s="225" t="s">
        <v>1475</v>
      </c>
      <c r="D3026" s="226">
        <v>0</v>
      </c>
      <c r="E3026" s="226">
        <v>773190</v>
      </c>
      <c r="F3026" s="226">
        <v>1406796</v>
      </c>
      <c r="G3026" s="226">
        <v>0</v>
      </c>
      <c r="H3026" s="226">
        <v>0</v>
      </c>
      <c r="I3026" s="226">
        <v>2179986</v>
      </c>
      <c r="J3026" s="227">
        <v>5262</v>
      </c>
      <c r="K3026" s="226">
        <v>414.28848346636261</v>
      </c>
    </row>
    <row r="3027" spans="1:11" x14ac:dyDescent="0.3">
      <c r="A3027" s="225">
        <v>401718</v>
      </c>
      <c r="B3027" s="225" t="s">
        <v>1456</v>
      </c>
      <c r="C3027" s="225" t="s">
        <v>1477</v>
      </c>
      <c r="D3027" s="226">
        <v>0</v>
      </c>
      <c r="E3027" s="226">
        <v>1649595</v>
      </c>
      <c r="F3027" s="226">
        <v>1304490</v>
      </c>
      <c r="G3027" s="226">
        <v>0</v>
      </c>
      <c r="H3027" s="226">
        <v>0</v>
      </c>
      <c r="I3027" s="226">
        <v>2954085</v>
      </c>
      <c r="J3027" s="227">
        <v>6901</v>
      </c>
      <c r="K3027" s="226">
        <v>428.06622228662513</v>
      </c>
    </row>
    <row r="3028" spans="1:11" x14ac:dyDescent="0.3">
      <c r="A3028" s="225">
        <v>401721</v>
      </c>
      <c r="B3028" s="225" t="s">
        <v>1456</v>
      </c>
      <c r="C3028" s="225" t="s">
        <v>1478</v>
      </c>
      <c r="D3028" s="226">
        <v>0</v>
      </c>
      <c r="E3028" s="226">
        <v>1200024</v>
      </c>
      <c r="F3028" s="226">
        <v>612306</v>
      </c>
      <c r="G3028" s="226">
        <v>0</v>
      </c>
      <c r="H3028" s="226">
        <v>0</v>
      </c>
      <c r="I3028" s="226">
        <v>1812330</v>
      </c>
      <c r="J3028" s="227">
        <v>567</v>
      </c>
      <c r="K3028" s="226">
        <v>3196.3492063492063</v>
      </c>
    </row>
    <row r="3029" spans="1:11" x14ac:dyDescent="0.3">
      <c r="A3029" s="225">
        <v>401722</v>
      </c>
      <c r="B3029" s="225" t="s">
        <v>1456</v>
      </c>
      <c r="C3029" s="225" t="s">
        <v>1479</v>
      </c>
      <c r="D3029" s="226">
        <v>0</v>
      </c>
      <c r="E3029" s="226">
        <v>195696</v>
      </c>
      <c r="F3029" s="226">
        <v>620766</v>
      </c>
      <c r="G3029" s="226">
        <v>0</v>
      </c>
      <c r="H3029" s="226">
        <v>0</v>
      </c>
      <c r="I3029" s="226">
        <v>816462</v>
      </c>
      <c r="J3029" s="227">
        <v>2711</v>
      </c>
      <c r="K3029" s="226">
        <v>301.16635927701952</v>
      </c>
    </row>
    <row r="3030" spans="1:11" x14ac:dyDescent="0.3">
      <c r="A3030" s="225">
        <v>401724</v>
      </c>
      <c r="B3030" s="225" t="s">
        <v>1456</v>
      </c>
      <c r="C3030" s="225" t="s">
        <v>1481</v>
      </c>
      <c r="D3030" s="226">
        <v>0</v>
      </c>
      <c r="E3030" s="226">
        <v>3923949</v>
      </c>
      <c r="F3030" s="226">
        <v>2237376</v>
      </c>
      <c r="G3030" s="226">
        <v>0</v>
      </c>
      <c r="H3030" s="226">
        <v>0</v>
      </c>
      <c r="I3030" s="226">
        <v>6161325</v>
      </c>
      <c r="J3030" s="227">
        <v>4615</v>
      </c>
      <c r="K3030" s="226">
        <v>1335.0650054171181</v>
      </c>
    </row>
    <row r="3031" spans="1:11" x14ac:dyDescent="0.3">
      <c r="A3031" s="225">
        <v>401726</v>
      </c>
      <c r="B3031" s="225" t="s">
        <v>1456</v>
      </c>
      <c r="C3031" s="225" t="s">
        <v>1482</v>
      </c>
      <c r="D3031" s="226">
        <v>0</v>
      </c>
      <c r="E3031" s="226">
        <v>1276776</v>
      </c>
      <c r="F3031" s="226">
        <v>1150674</v>
      </c>
      <c r="G3031" s="226">
        <v>0</v>
      </c>
      <c r="H3031" s="226">
        <v>0</v>
      </c>
      <c r="I3031" s="226">
        <v>2427450</v>
      </c>
      <c r="J3031" s="227">
        <v>5228</v>
      </c>
      <c r="K3031" s="226">
        <v>464.31713848508036</v>
      </c>
    </row>
    <row r="3032" spans="1:11" x14ac:dyDescent="0.3">
      <c r="A3032" s="225">
        <v>401729</v>
      </c>
      <c r="B3032" s="225" t="s">
        <v>1456</v>
      </c>
      <c r="C3032" s="225" t="s">
        <v>1483</v>
      </c>
      <c r="D3032" s="226">
        <v>0</v>
      </c>
      <c r="E3032" s="226">
        <v>633240</v>
      </c>
      <c r="F3032" s="226">
        <v>702588</v>
      </c>
      <c r="G3032" s="226">
        <v>0</v>
      </c>
      <c r="H3032" s="226">
        <v>0</v>
      </c>
      <c r="I3032" s="226">
        <v>1335828</v>
      </c>
      <c r="J3032" s="227">
        <v>3845</v>
      </c>
      <c r="K3032" s="226">
        <v>347.4195058517555</v>
      </c>
    </row>
    <row r="3033" spans="1:11" x14ac:dyDescent="0.3">
      <c r="A3033" s="225">
        <v>401733</v>
      </c>
      <c r="B3033" s="225" t="s">
        <v>1456</v>
      </c>
      <c r="C3033" s="225" t="s">
        <v>1484</v>
      </c>
      <c r="D3033" s="226">
        <v>0</v>
      </c>
      <c r="E3033" s="226">
        <v>594228</v>
      </c>
      <c r="F3033" s="226">
        <v>695904</v>
      </c>
      <c r="G3033" s="226">
        <v>0</v>
      </c>
      <c r="H3033" s="226">
        <v>0</v>
      </c>
      <c r="I3033" s="226">
        <v>1290132</v>
      </c>
      <c r="J3033" s="227">
        <v>2425</v>
      </c>
      <c r="K3033" s="226">
        <v>532.01319587628871</v>
      </c>
    </row>
    <row r="3034" spans="1:11" x14ac:dyDescent="0.3">
      <c r="A3034" s="225">
        <v>401734</v>
      </c>
      <c r="B3034" s="225" t="s">
        <v>1456</v>
      </c>
      <c r="C3034" s="225" t="s">
        <v>1486</v>
      </c>
      <c r="D3034" s="226">
        <v>0</v>
      </c>
      <c r="E3034" s="226">
        <v>3883104</v>
      </c>
      <c r="F3034" s="226">
        <v>2341146</v>
      </c>
      <c r="G3034" s="226">
        <v>291696</v>
      </c>
      <c r="H3034" s="226">
        <v>0</v>
      </c>
      <c r="I3034" s="226">
        <v>6515946</v>
      </c>
      <c r="J3034" s="227">
        <v>3913</v>
      </c>
      <c r="K3034" s="226">
        <v>1665.2047022744698</v>
      </c>
    </row>
    <row r="3035" spans="1:11" x14ac:dyDescent="0.3">
      <c r="A3035" s="225">
        <v>403031</v>
      </c>
      <c r="B3035" s="225" t="s">
        <v>1456</v>
      </c>
      <c r="C3035" s="225" t="s">
        <v>1488</v>
      </c>
      <c r="D3035" s="226">
        <v>0</v>
      </c>
      <c r="E3035" s="226">
        <v>41904</v>
      </c>
      <c r="F3035" s="226">
        <v>49146</v>
      </c>
      <c r="G3035" s="226">
        <v>0</v>
      </c>
      <c r="H3035" s="226">
        <v>0</v>
      </c>
      <c r="I3035" s="226">
        <v>91050</v>
      </c>
      <c r="J3035" s="227">
        <v>114</v>
      </c>
      <c r="K3035" s="226">
        <v>798.68421052631584</v>
      </c>
    </row>
    <row r="3036" spans="1:11" x14ac:dyDescent="0.3">
      <c r="A3036" s="225">
        <v>411746</v>
      </c>
      <c r="B3036" s="225" t="s">
        <v>1489</v>
      </c>
      <c r="C3036" s="225" t="s">
        <v>1491</v>
      </c>
      <c r="D3036" s="226">
        <v>82764</v>
      </c>
      <c r="E3036" s="226">
        <v>3424560</v>
      </c>
      <c r="F3036" s="226">
        <v>2470386</v>
      </c>
      <c r="G3036" s="226">
        <v>102192</v>
      </c>
      <c r="H3036" s="226">
        <v>554628</v>
      </c>
      <c r="I3036" s="226">
        <v>6634530</v>
      </c>
      <c r="J3036" s="227">
        <v>3691</v>
      </c>
      <c r="K3036" s="226">
        <v>1797.4884855052831</v>
      </c>
    </row>
    <row r="3037" spans="1:11" x14ac:dyDescent="0.3">
      <c r="A3037" s="225">
        <v>411756</v>
      </c>
      <c r="B3037" s="225" t="s">
        <v>1489</v>
      </c>
      <c r="C3037" s="225" t="s">
        <v>1493</v>
      </c>
      <c r="D3037" s="226">
        <v>0</v>
      </c>
      <c r="E3037" s="226">
        <v>588768</v>
      </c>
      <c r="F3037" s="226">
        <v>571668</v>
      </c>
      <c r="G3037" s="226">
        <v>0</v>
      </c>
      <c r="H3037" s="226">
        <v>0</v>
      </c>
      <c r="I3037" s="226">
        <v>1160436</v>
      </c>
      <c r="J3037" s="227">
        <v>1444</v>
      </c>
      <c r="K3037" s="226">
        <v>803.6260387811634</v>
      </c>
    </row>
    <row r="3038" spans="1:11" x14ac:dyDescent="0.3">
      <c r="A3038" s="225">
        <v>411758</v>
      </c>
      <c r="B3038" s="225" t="s">
        <v>1489</v>
      </c>
      <c r="C3038" s="225" t="s">
        <v>1495</v>
      </c>
      <c r="D3038" s="226">
        <v>0</v>
      </c>
      <c r="E3038" s="226">
        <v>2116572</v>
      </c>
      <c r="F3038" s="226">
        <v>1052220</v>
      </c>
      <c r="G3038" s="226">
        <v>52308</v>
      </c>
      <c r="H3038" s="226">
        <v>0</v>
      </c>
      <c r="I3038" s="226">
        <v>3221100</v>
      </c>
      <c r="J3038" s="227">
        <v>1675</v>
      </c>
      <c r="K3038" s="226">
        <v>1923.044776119403</v>
      </c>
    </row>
    <row r="3039" spans="1:11" x14ac:dyDescent="0.3">
      <c r="A3039" s="225">
        <v>411761</v>
      </c>
      <c r="B3039" s="225" t="s">
        <v>1489</v>
      </c>
      <c r="C3039" s="225" t="s">
        <v>1497</v>
      </c>
      <c r="D3039" s="226">
        <v>0</v>
      </c>
      <c r="E3039" s="226">
        <v>2164932</v>
      </c>
      <c r="F3039" s="226">
        <v>802722</v>
      </c>
      <c r="G3039" s="226">
        <v>0</v>
      </c>
      <c r="H3039" s="226">
        <v>0</v>
      </c>
      <c r="I3039" s="226">
        <v>2967654</v>
      </c>
      <c r="J3039" s="227">
        <v>923</v>
      </c>
      <c r="K3039" s="226">
        <v>3215.2264355362945</v>
      </c>
    </row>
    <row r="3040" spans="1:11" x14ac:dyDescent="0.3">
      <c r="A3040" s="225">
        <v>411764</v>
      </c>
      <c r="B3040" s="225" t="s">
        <v>1489</v>
      </c>
      <c r="C3040" s="225" t="s">
        <v>1499</v>
      </c>
      <c r="D3040" s="226">
        <v>0</v>
      </c>
      <c r="E3040" s="226">
        <v>2429304</v>
      </c>
      <c r="F3040" s="226">
        <v>1187790</v>
      </c>
      <c r="G3040" s="226">
        <v>105996</v>
      </c>
      <c r="H3040" s="226">
        <v>0</v>
      </c>
      <c r="I3040" s="226">
        <v>3723090</v>
      </c>
      <c r="J3040" s="227">
        <v>1253</v>
      </c>
      <c r="K3040" s="226">
        <v>2971.3407821229052</v>
      </c>
    </row>
    <row r="3041" spans="1:11" x14ac:dyDescent="0.3">
      <c r="A3041" s="225">
        <v>411777</v>
      </c>
      <c r="B3041" s="225" t="s">
        <v>1489</v>
      </c>
      <c r="C3041" s="225" t="s">
        <v>1501</v>
      </c>
      <c r="D3041" s="226">
        <v>0</v>
      </c>
      <c r="E3041" s="226">
        <v>3401712</v>
      </c>
      <c r="F3041" s="226">
        <v>1728042</v>
      </c>
      <c r="G3041" s="226">
        <v>0</v>
      </c>
      <c r="H3041" s="226">
        <v>0</v>
      </c>
      <c r="I3041" s="226">
        <v>5129754</v>
      </c>
      <c r="J3041" s="227">
        <v>4470</v>
      </c>
      <c r="K3041" s="226">
        <v>1147.5959731543624</v>
      </c>
    </row>
    <row r="3042" spans="1:11" x14ac:dyDescent="0.3">
      <c r="A3042" s="225">
        <v>411778</v>
      </c>
      <c r="B3042" s="225" t="s">
        <v>1489</v>
      </c>
      <c r="C3042" s="225" t="s">
        <v>1503</v>
      </c>
      <c r="D3042" s="226">
        <v>13848</v>
      </c>
      <c r="E3042" s="226">
        <v>465552</v>
      </c>
      <c r="F3042" s="226">
        <v>329286</v>
      </c>
      <c r="G3042" s="226">
        <v>0</v>
      </c>
      <c r="H3042" s="226">
        <v>0</v>
      </c>
      <c r="I3042" s="226">
        <v>808686</v>
      </c>
      <c r="J3042" s="227">
        <v>468</v>
      </c>
      <c r="K3042" s="226">
        <v>1727.9615384615386</v>
      </c>
    </row>
    <row r="3043" spans="1:11" x14ac:dyDescent="0.3">
      <c r="A3043" s="225">
        <v>411780</v>
      </c>
      <c r="B3043" s="225" t="s">
        <v>1489</v>
      </c>
      <c r="C3043" s="225" t="s">
        <v>1504</v>
      </c>
      <c r="D3043" s="226">
        <v>0</v>
      </c>
      <c r="E3043" s="226">
        <v>1081848</v>
      </c>
      <c r="F3043" s="226">
        <v>957906</v>
      </c>
      <c r="G3043" s="226">
        <v>0</v>
      </c>
      <c r="H3043" s="226">
        <v>0</v>
      </c>
      <c r="I3043" s="226">
        <v>2039754</v>
      </c>
      <c r="J3043" s="227">
        <v>2876</v>
      </c>
      <c r="K3043" s="226">
        <v>709.23296244784422</v>
      </c>
    </row>
    <row r="3044" spans="1:11" x14ac:dyDescent="0.3">
      <c r="A3044" s="225">
        <v>411781</v>
      </c>
      <c r="B3044" s="225" t="s">
        <v>1489</v>
      </c>
      <c r="C3044" s="225" t="s">
        <v>1506</v>
      </c>
      <c r="D3044" s="226">
        <v>0</v>
      </c>
      <c r="E3044" s="226">
        <v>459348</v>
      </c>
      <c r="F3044" s="226">
        <v>384864</v>
      </c>
      <c r="G3044" s="226">
        <v>0</v>
      </c>
      <c r="H3044" s="226">
        <v>0</v>
      </c>
      <c r="I3044" s="226">
        <v>844212</v>
      </c>
      <c r="J3044" s="227">
        <v>749</v>
      </c>
      <c r="K3044" s="226">
        <v>1127.1188251001336</v>
      </c>
    </row>
    <row r="3045" spans="1:11" x14ac:dyDescent="0.3">
      <c r="A3045" s="225">
        <v>411782</v>
      </c>
      <c r="B3045" s="225" t="s">
        <v>1489</v>
      </c>
      <c r="C3045" s="225" t="s">
        <v>471</v>
      </c>
      <c r="D3045" s="226">
        <v>0</v>
      </c>
      <c r="E3045" s="226">
        <v>3177252</v>
      </c>
      <c r="F3045" s="226">
        <v>1634592</v>
      </c>
      <c r="G3045" s="226">
        <v>64716</v>
      </c>
      <c r="H3045" s="226">
        <v>0</v>
      </c>
      <c r="I3045" s="226">
        <v>4876560</v>
      </c>
      <c r="J3045" s="227">
        <v>1670</v>
      </c>
      <c r="K3045" s="226">
        <v>2920.0958083832334</v>
      </c>
    </row>
    <row r="3046" spans="1:11" x14ac:dyDescent="0.3">
      <c r="A3046" s="225">
        <v>411785</v>
      </c>
      <c r="B3046" s="225" t="s">
        <v>1489</v>
      </c>
      <c r="C3046" s="225" t="s">
        <v>1508</v>
      </c>
      <c r="D3046" s="226">
        <v>0</v>
      </c>
      <c r="E3046" s="226">
        <v>442482</v>
      </c>
      <c r="F3046" s="226">
        <v>454434</v>
      </c>
      <c r="G3046" s="226">
        <v>0</v>
      </c>
      <c r="H3046" s="226">
        <v>0</v>
      </c>
      <c r="I3046" s="226">
        <v>896916</v>
      </c>
      <c r="J3046" s="227">
        <v>1832</v>
      </c>
      <c r="K3046" s="226">
        <v>489.58296943231443</v>
      </c>
    </row>
    <row r="3047" spans="1:11" x14ac:dyDescent="0.3">
      <c r="A3047" s="225">
        <v>411788</v>
      </c>
      <c r="B3047" s="225" t="s">
        <v>1489</v>
      </c>
      <c r="C3047" s="225" t="s">
        <v>1510</v>
      </c>
      <c r="D3047" s="226">
        <v>0</v>
      </c>
      <c r="E3047" s="226">
        <v>3100758</v>
      </c>
      <c r="F3047" s="226">
        <v>1774896</v>
      </c>
      <c r="G3047" s="226">
        <v>61692</v>
      </c>
      <c r="H3047" s="226">
        <v>0</v>
      </c>
      <c r="I3047" s="226">
        <v>4937346</v>
      </c>
      <c r="J3047" s="227">
        <v>1757</v>
      </c>
      <c r="K3047" s="226">
        <v>2810.1001707455889</v>
      </c>
    </row>
    <row r="3048" spans="1:11" x14ac:dyDescent="0.3">
      <c r="A3048" s="225">
        <v>411791</v>
      </c>
      <c r="B3048" s="225" t="s">
        <v>1489</v>
      </c>
      <c r="C3048" s="225" t="s">
        <v>1512</v>
      </c>
      <c r="D3048" s="226">
        <v>0</v>
      </c>
      <c r="E3048" s="226">
        <v>705132</v>
      </c>
      <c r="F3048" s="226">
        <v>274020</v>
      </c>
      <c r="G3048" s="226">
        <v>0</v>
      </c>
      <c r="H3048" s="226">
        <v>0</v>
      </c>
      <c r="I3048" s="226">
        <v>979152</v>
      </c>
      <c r="J3048" s="227">
        <v>287</v>
      </c>
      <c r="K3048" s="226">
        <v>3411.679442508711</v>
      </c>
    </row>
    <row r="3049" spans="1:11" x14ac:dyDescent="0.3">
      <c r="A3049" s="225">
        <v>411801</v>
      </c>
      <c r="B3049" s="225" t="s">
        <v>1489</v>
      </c>
      <c r="C3049" s="225" t="s">
        <v>1514</v>
      </c>
      <c r="D3049" s="226">
        <v>0</v>
      </c>
      <c r="E3049" s="226">
        <v>805200</v>
      </c>
      <c r="F3049" s="226">
        <v>424362</v>
      </c>
      <c r="G3049" s="226">
        <v>17256</v>
      </c>
      <c r="H3049" s="226">
        <v>0</v>
      </c>
      <c r="I3049" s="226">
        <v>1246818</v>
      </c>
      <c r="J3049" s="227">
        <v>509</v>
      </c>
      <c r="K3049" s="226">
        <v>2449.5442043222006</v>
      </c>
    </row>
    <row r="3050" spans="1:11" x14ac:dyDescent="0.3">
      <c r="A3050" s="225">
        <v>411807</v>
      </c>
      <c r="B3050" s="225" t="s">
        <v>1489</v>
      </c>
      <c r="C3050" s="225" t="s">
        <v>1515</v>
      </c>
      <c r="D3050" s="226">
        <v>0</v>
      </c>
      <c r="E3050" s="226">
        <v>232848</v>
      </c>
      <c r="F3050" s="226">
        <v>488460</v>
      </c>
      <c r="G3050" s="226">
        <v>0</v>
      </c>
      <c r="H3050" s="226">
        <v>0</v>
      </c>
      <c r="I3050" s="226">
        <v>721308</v>
      </c>
      <c r="J3050" s="227">
        <v>3000</v>
      </c>
      <c r="K3050" s="226">
        <v>240.43600000000001</v>
      </c>
    </row>
    <row r="3051" spans="1:11" x14ac:dyDescent="0.3">
      <c r="A3051" s="225">
        <v>411808</v>
      </c>
      <c r="B3051" s="225" t="s">
        <v>1489</v>
      </c>
      <c r="C3051" s="225" t="s">
        <v>1517</v>
      </c>
      <c r="D3051" s="226">
        <v>0</v>
      </c>
      <c r="E3051" s="226">
        <v>595728</v>
      </c>
      <c r="F3051" s="226">
        <v>563382</v>
      </c>
      <c r="G3051" s="226">
        <v>0</v>
      </c>
      <c r="H3051" s="226">
        <v>0</v>
      </c>
      <c r="I3051" s="226">
        <v>1159110</v>
      </c>
      <c r="J3051" s="227">
        <v>2237</v>
      </c>
      <c r="K3051" s="226">
        <v>518.15377738042025</v>
      </c>
    </row>
    <row r="3052" spans="1:11" x14ac:dyDescent="0.3">
      <c r="A3052" s="225">
        <v>411809</v>
      </c>
      <c r="B3052" s="225" t="s">
        <v>1489</v>
      </c>
      <c r="C3052" s="225" t="s">
        <v>1097</v>
      </c>
      <c r="D3052" s="226">
        <v>0</v>
      </c>
      <c r="E3052" s="226">
        <v>889320</v>
      </c>
      <c r="F3052" s="226">
        <v>402312</v>
      </c>
      <c r="G3052" s="226">
        <v>0</v>
      </c>
      <c r="H3052" s="226">
        <v>0</v>
      </c>
      <c r="I3052" s="226">
        <v>1291632</v>
      </c>
      <c r="J3052" s="227">
        <v>440</v>
      </c>
      <c r="K3052" s="226">
        <v>2935.5272727272727</v>
      </c>
    </row>
    <row r="3053" spans="1:11" x14ac:dyDescent="0.3">
      <c r="A3053" s="225">
        <v>411814</v>
      </c>
      <c r="B3053" s="225" t="s">
        <v>1489</v>
      </c>
      <c r="C3053" s="225" t="s">
        <v>1520</v>
      </c>
      <c r="D3053" s="226">
        <v>0</v>
      </c>
      <c r="E3053" s="226">
        <v>1395600</v>
      </c>
      <c r="F3053" s="226">
        <v>740934</v>
      </c>
      <c r="G3053" s="226">
        <v>0</v>
      </c>
      <c r="H3053" s="226">
        <v>0</v>
      </c>
      <c r="I3053" s="226">
        <v>2136534</v>
      </c>
      <c r="J3053" s="227">
        <v>1180</v>
      </c>
      <c r="K3053" s="226">
        <v>1810.6220338983051</v>
      </c>
    </row>
    <row r="3054" spans="1:11" x14ac:dyDescent="0.3">
      <c r="A3054" s="225">
        <v>411817</v>
      </c>
      <c r="B3054" s="225" t="s">
        <v>1489</v>
      </c>
      <c r="C3054" s="225" t="s">
        <v>1522</v>
      </c>
      <c r="D3054" s="226">
        <v>0</v>
      </c>
      <c r="E3054" s="226">
        <v>1326312</v>
      </c>
      <c r="F3054" s="226">
        <v>2666892</v>
      </c>
      <c r="G3054" s="226">
        <v>0</v>
      </c>
      <c r="H3054" s="226">
        <v>0</v>
      </c>
      <c r="I3054" s="226">
        <v>3993204</v>
      </c>
      <c r="J3054" s="227">
        <v>10499</v>
      </c>
      <c r="K3054" s="226">
        <v>380.34136584436612</v>
      </c>
    </row>
    <row r="3055" spans="1:11" x14ac:dyDescent="0.3">
      <c r="A3055" s="225">
        <v>411818</v>
      </c>
      <c r="B3055" s="225" t="s">
        <v>1489</v>
      </c>
      <c r="C3055" s="225" t="s">
        <v>1524</v>
      </c>
      <c r="D3055" s="226">
        <v>0</v>
      </c>
      <c r="E3055" s="226">
        <v>2874939</v>
      </c>
      <c r="F3055" s="226">
        <v>2495442</v>
      </c>
      <c r="G3055" s="226">
        <v>0</v>
      </c>
      <c r="H3055" s="226">
        <v>0</v>
      </c>
      <c r="I3055" s="226">
        <v>5370381</v>
      </c>
      <c r="J3055" s="227">
        <v>10088</v>
      </c>
      <c r="K3055" s="226">
        <v>532.3533901665345</v>
      </c>
    </row>
    <row r="3056" spans="1:11" x14ac:dyDescent="0.3">
      <c r="A3056" s="225">
        <v>411820</v>
      </c>
      <c r="B3056" s="225" t="s">
        <v>1489</v>
      </c>
      <c r="C3056" s="225" t="s">
        <v>1526</v>
      </c>
      <c r="D3056" s="226">
        <v>0</v>
      </c>
      <c r="E3056" s="226">
        <v>2109216</v>
      </c>
      <c r="F3056" s="226">
        <v>1148916</v>
      </c>
      <c r="G3056" s="226">
        <v>64632</v>
      </c>
      <c r="H3056" s="226">
        <v>0</v>
      </c>
      <c r="I3056" s="226">
        <v>3322764</v>
      </c>
      <c r="J3056" s="227">
        <v>1651</v>
      </c>
      <c r="K3056" s="226">
        <v>2012.5766202301636</v>
      </c>
    </row>
    <row r="3057" spans="1:11" x14ac:dyDescent="0.3">
      <c r="A3057" s="225">
        <v>411826</v>
      </c>
      <c r="B3057" s="225" t="s">
        <v>1489</v>
      </c>
      <c r="C3057" s="225" t="s">
        <v>1528</v>
      </c>
      <c r="D3057" s="226">
        <v>294060</v>
      </c>
      <c r="E3057" s="226">
        <v>3559704</v>
      </c>
      <c r="F3057" s="226">
        <v>4431846</v>
      </c>
      <c r="G3057" s="226">
        <v>0</v>
      </c>
      <c r="H3057" s="226">
        <v>1960044</v>
      </c>
      <c r="I3057" s="226">
        <v>10245654</v>
      </c>
      <c r="J3057" s="227">
        <v>10618</v>
      </c>
      <c r="K3057" s="226">
        <v>964.93256733848182</v>
      </c>
    </row>
    <row r="3058" spans="1:11" x14ac:dyDescent="0.3">
      <c r="A3058" s="225">
        <v>411827</v>
      </c>
      <c r="B3058" s="225" t="s">
        <v>1489</v>
      </c>
      <c r="C3058" s="225" t="s">
        <v>1530</v>
      </c>
      <c r="D3058" s="226">
        <v>0</v>
      </c>
      <c r="E3058" s="226">
        <v>3442677</v>
      </c>
      <c r="F3058" s="226">
        <v>1860066</v>
      </c>
      <c r="G3058" s="226">
        <v>0</v>
      </c>
      <c r="H3058" s="226">
        <v>0</v>
      </c>
      <c r="I3058" s="226">
        <v>5302743</v>
      </c>
      <c r="J3058" s="227">
        <v>2291</v>
      </c>
      <c r="K3058" s="226">
        <v>2314.5975556525536</v>
      </c>
    </row>
    <row r="3059" spans="1:11" x14ac:dyDescent="0.3">
      <c r="A3059" s="225">
        <v>411829</v>
      </c>
      <c r="B3059" s="225" t="s">
        <v>1489</v>
      </c>
      <c r="C3059" s="225" t="s">
        <v>1531</v>
      </c>
      <c r="D3059" s="226">
        <v>0</v>
      </c>
      <c r="E3059" s="226">
        <v>571704</v>
      </c>
      <c r="F3059" s="226">
        <v>305928</v>
      </c>
      <c r="G3059" s="226">
        <v>0</v>
      </c>
      <c r="H3059" s="226">
        <v>0</v>
      </c>
      <c r="I3059" s="226">
        <v>877632</v>
      </c>
      <c r="J3059" s="227">
        <v>607</v>
      </c>
      <c r="K3059" s="226">
        <v>1445.851729818781</v>
      </c>
    </row>
    <row r="3060" spans="1:11" x14ac:dyDescent="0.3">
      <c r="A3060" s="225">
        <v>411831</v>
      </c>
      <c r="B3060" s="225" t="s">
        <v>1489</v>
      </c>
      <c r="C3060" s="225" t="s">
        <v>1533</v>
      </c>
      <c r="D3060" s="226">
        <v>0</v>
      </c>
      <c r="E3060" s="226">
        <v>2163744</v>
      </c>
      <c r="F3060" s="226">
        <v>1114092</v>
      </c>
      <c r="G3060" s="226">
        <v>0</v>
      </c>
      <c r="H3060" s="226">
        <v>0</v>
      </c>
      <c r="I3060" s="226">
        <v>3277836</v>
      </c>
      <c r="J3060" s="227">
        <v>1420</v>
      </c>
      <c r="K3060" s="226">
        <v>2308.3352112676057</v>
      </c>
    </row>
    <row r="3061" spans="1:11" x14ac:dyDescent="0.3">
      <c r="A3061" s="225">
        <v>411833</v>
      </c>
      <c r="B3061" s="225" t="s">
        <v>1489</v>
      </c>
      <c r="C3061" s="225" t="s">
        <v>1535</v>
      </c>
      <c r="D3061" s="226">
        <v>0</v>
      </c>
      <c r="E3061" s="226">
        <v>2280048</v>
      </c>
      <c r="F3061" s="226">
        <v>1309896</v>
      </c>
      <c r="G3061" s="226">
        <v>0</v>
      </c>
      <c r="H3061" s="226">
        <v>0</v>
      </c>
      <c r="I3061" s="226">
        <v>3589944</v>
      </c>
      <c r="J3061" s="227">
        <v>3353</v>
      </c>
      <c r="K3061" s="226">
        <v>1070.6662690128244</v>
      </c>
    </row>
    <row r="3062" spans="1:11" x14ac:dyDescent="0.3">
      <c r="A3062" s="225">
        <v>411839</v>
      </c>
      <c r="B3062" s="225" t="s">
        <v>1489</v>
      </c>
      <c r="C3062" s="225" t="s">
        <v>1536</v>
      </c>
      <c r="D3062" s="226">
        <v>0</v>
      </c>
      <c r="E3062" s="226">
        <v>5898816</v>
      </c>
      <c r="F3062" s="226">
        <v>2579502</v>
      </c>
      <c r="G3062" s="226">
        <v>94104</v>
      </c>
      <c r="H3062" s="226">
        <v>0</v>
      </c>
      <c r="I3062" s="226">
        <v>8572422</v>
      </c>
      <c r="J3062" s="227">
        <v>2742</v>
      </c>
      <c r="K3062" s="226">
        <v>3126.339168490153</v>
      </c>
    </row>
    <row r="3063" spans="1:11" x14ac:dyDescent="0.3">
      <c r="A3063" s="225">
        <v>411840</v>
      </c>
      <c r="B3063" s="225" t="s">
        <v>1489</v>
      </c>
      <c r="C3063" s="225" t="s">
        <v>1538</v>
      </c>
      <c r="D3063" s="226">
        <v>281052</v>
      </c>
      <c r="E3063" s="226">
        <v>374568</v>
      </c>
      <c r="F3063" s="226">
        <v>2678004</v>
      </c>
      <c r="G3063" s="226">
        <v>0</v>
      </c>
      <c r="H3063" s="226">
        <v>1827552</v>
      </c>
      <c r="I3063" s="226">
        <v>5161176</v>
      </c>
      <c r="J3063" s="227">
        <v>5667</v>
      </c>
      <c r="K3063" s="226">
        <v>910.74219163578618</v>
      </c>
    </row>
    <row r="3064" spans="1:11" x14ac:dyDescent="0.3">
      <c r="A3064" s="225">
        <v>411841</v>
      </c>
      <c r="B3064" s="225" t="s">
        <v>1489</v>
      </c>
      <c r="C3064" s="225" t="s">
        <v>1540</v>
      </c>
      <c r="D3064" s="226">
        <v>0</v>
      </c>
      <c r="E3064" s="226">
        <v>2221596</v>
      </c>
      <c r="F3064" s="226">
        <v>1745730</v>
      </c>
      <c r="G3064" s="226">
        <v>0</v>
      </c>
      <c r="H3064" s="226">
        <v>0</v>
      </c>
      <c r="I3064" s="226">
        <v>3967326</v>
      </c>
      <c r="J3064" s="227">
        <v>4398</v>
      </c>
      <c r="K3064" s="226">
        <v>902.07503410641198</v>
      </c>
    </row>
    <row r="3065" spans="1:11" x14ac:dyDescent="0.3">
      <c r="A3065" s="225">
        <v>411845</v>
      </c>
      <c r="B3065" s="225" t="s">
        <v>1489</v>
      </c>
      <c r="C3065" s="225" t="s">
        <v>1542</v>
      </c>
      <c r="D3065" s="226">
        <v>0</v>
      </c>
      <c r="E3065" s="226">
        <v>1620105</v>
      </c>
      <c r="F3065" s="226">
        <v>2016168</v>
      </c>
      <c r="G3065" s="226">
        <v>0</v>
      </c>
      <c r="H3065" s="226">
        <v>0</v>
      </c>
      <c r="I3065" s="226">
        <v>3636273</v>
      </c>
      <c r="J3065" s="227">
        <v>4333</v>
      </c>
      <c r="K3065" s="226">
        <v>839.20447726748216</v>
      </c>
    </row>
    <row r="3066" spans="1:11" x14ac:dyDescent="0.3">
      <c r="A3066" s="225">
        <v>411847</v>
      </c>
      <c r="B3066" s="225" t="s">
        <v>1489</v>
      </c>
      <c r="C3066" s="225" t="s">
        <v>1544</v>
      </c>
      <c r="D3066" s="226">
        <v>0</v>
      </c>
      <c r="E3066" s="226">
        <v>1732752</v>
      </c>
      <c r="F3066" s="226">
        <v>1678704</v>
      </c>
      <c r="G3066" s="226">
        <v>0</v>
      </c>
      <c r="H3066" s="226">
        <v>0</v>
      </c>
      <c r="I3066" s="226">
        <v>3411456</v>
      </c>
      <c r="J3066" s="227">
        <v>1650</v>
      </c>
      <c r="K3066" s="226">
        <v>2067.5490909090909</v>
      </c>
    </row>
    <row r="3067" spans="1:11" x14ac:dyDescent="0.3">
      <c r="A3067" s="225">
        <v>411849</v>
      </c>
      <c r="B3067" s="225" t="s">
        <v>1489</v>
      </c>
      <c r="C3067" s="225" t="s">
        <v>1546</v>
      </c>
      <c r="D3067" s="226">
        <v>0</v>
      </c>
      <c r="E3067" s="226">
        <v>2127852</v>
      </c>
      <c r="F3067" s="226">
        <v>1180710</v>
      </c>
      <c r="G3067" s="226">
        <v>69468</v>
      </c>
      <c r="H3067" s="226">
        <v>0</v>
      </c>
      <c r="I3067" s="226">
        <v>3378030</v>
      </c>
      <c r="J3067" s="227">
        <v>1579</v>
      </c>
      <c r="K3067" s="226">
        <v>2139.3476884103861</v>
      </c>
    </row>
    <row r="3068" spans="1:11" x14ac:dyDescent="0.3">
      <c r="A3068" s="225">
        <v>411852</v>
      </c>
      <c r="B3068" s="225" t="s">
        <v>1489</v>
      </c>
      <c r="C3068" s="225" t="s">
        <v>1547</v>
      </c>
      <c r="D3068" s="226">
        <v>0</v>
      </c>
      <c r="E3068" s="226">
        <v>465780</v>
      </c>
      <c r="F3068" s="226">
        <v>185712</v>
      </c>
      <c r="G3068" s="226">
        <v>0</v>
      </c>
      <c r="H3068" s="226">
        <v>0</v>
      </c>
      <c r="I3068" s="226">
        <v>651492</v>
      </c>
      <c r="J3068" s="227">
        <v>145</v>
      </c>
      <c r="K3068" s="226">
        <v>4493.0482758620692</v>
      </c>
    </row>
    <row r="3069" spans="1:11" x14ac:dyDescent="0.3">
      <c r="A3069" s="225">
        <v>412030</v>
      </c>
      <c r="B3069" s="225" t="s">
        <v>1489</v>
      </c>
      <c r="C3069" s="225" t="s">
        <v>1549</v>
      </c>
      <c r="D3069" s="226">
        <v>0</v>
      </c>
      <c r="E3069" s="226">
        <v>754548</v>
      </c>
      <c r="F3069" s="226">
        <v>418782</v>
      </c>
      <c r="G3069" s="226">
        <v>0</v>
      </c>
      <c r="H3069" s="226">
        <v>0</v>
      </c>
      <c r="I3069" s="226">
        <v>1173330</v>
      </c>
      <c r="J3069" s="227">
        <v>842</v>
      </c>
      <c r="K3069" s="226">
        <v>1393.5035629453682</v>
      </c>
    </row>
    <row r="3070" spans="1:11" x14ac:dyDescent="0.3">
      <c r="A3070" s="225">
        <v>420463</v>
      </c>
      <c r="B3070" s="225" t="s">
        <v>1550</v>
      </c>
      <c r="C3070" s="225" t="s">
        <v>1552</v>
      </c>
      <c r="D3070" s="226">
        <v>0</v>
      </c>
      <c r="E3070" s="226">
        <v>767436</v>
      </c>
      <c r="F3070" s="226">
        <v>659190</v>
      </c>
      <c r="G3070" s="226">
        <v>0</v>
      </c>
      <c r="H3070" s="226">
        <v>0</v>
      </c>
      <c r="I3070" s="226">
        <v>1426626</v>
      </c>
      <c r="J3070" s="227">
        <v>2251</v>
      </c>
      <c r="K3070" s="226">
        <v>633.77432252332301</v>
      </c>
    </row>
    <row r="3071" spans="1:11" x14ac:dyDescent="0.3">
      <c r="A3071" s="225">
        <v>421206</v>
      </c>
      <c r="B3071" s="225" t="s">
        <v>1550</v>
      </c>
      <c r="C3071" s="225" t="s">
        <v>1553</v>
      </c>
      <c r="D3071" s="226">
        <v>0</v>
      </c>
      <c r="E3071" s="226">
        <v>516576</v>
      </c>
      <c r="F3071" s="226">
        <v>569124</v>
      </c>
      <c r="G3071" s="226">
        <v>35772</v>
      </c>
      <c r="H3071" s="226">
        <v>0</v>
      </c>
      <c r="I3071" s="226">
        <v>1121472</v>
      </c>
      <c r="J3071" s="227">
        <v>766</v>
      </c>
      <c r="K3071" s="226">
        <v>1464.0626631853786</v>
      </c>
    </row>
    <row r="3072" spans="1:11" x14ac:dyDescent="0.3">
      <c r="A3072" s="225">
        <v>421759</v>
      </c>
      <c r="B3072" s="225" t="s">
        <v>1550</v>
      </c>
      <c r="C3072" s="225" t="s">
        <v>1554</v>
      </c>
      <c r="D3072" s="226">
        <v>0</v>
      </c>
      <c r="E3072" s="226">
        <v>919914</v>
      </c>
      <c r="F3072" s="226">
        <v>777528</v>
      </c>
      <c r="G3072" s="226">
        <v>0</v>
      </c>
      <c r="H3072" s="226">
        <v>0</v>
      </c>
      <c r="I3072" s="226">
        <v>1697442</v>
      </c>
      <c r="J3072" s="227">
        <v>2009</v>
      </c>
      <c r="K3072" s="226">
        <v>844.91886510701841</v>
      </c>
    </row>
    <row r="3073" spans="1:11" x14ac:dyDescent="0.3">
      <c r="A3073" s="225">
        <v>421807</v>
      </c>
      <c r="B3073" s="225" t="s">
        <v>1550</v>
      </c>
      <c r="C3073" s="225" t="s">
        <v>1555</v>
      </c>
      <c r="D3073" s="226">
        <v>0</v>
      </c>
      <c r="E3073" s="226">
        <v>95892</v>
      </c>
      <c r="F3073" s="226">
        <v>94050</v>
      </c>
      <c r="G3073" s="226">
        <v>0</v>
      </c>
      <c r="H3073" s="226">
        <v>0</v>
      </c>
      <c r="I3073" s="226">
        <v>189942</v>
      </c>
      <c r="J3073" s="227">
        <v>576</v>
      </c>
      <c r="K3073" s="226">
        <v>329.76041666666669</v>
      </c>
    </row>
    <row r="3074" spans="1:11" x14ac:dyDescent="0.3">
      <c r="A3074" s="225">
        <v>421860</v>
      </c>
      <c r="B3074" s="225" t="s">
        <v>1550</v>
      </c>
      <c r="C3074" s="225" t="s">
        <v>1557</v>
      </c>
      <c r="D3074" s="226">
        <v>0</v>
      </c>
      <c r="E3074" s="226">
        <v>327209</v>
      </c>
      <c r="F3074" s="226">
        <v>161856</v>
      </c>
      <c r="G3074" s="226">
        <v>0</v>
      </c>
      <c r="H3074" s="226">
        <v>0</v>
      </c>
      <c r="I3074" s="226">
        <v>489065</v>
      </c>
      <c r="J3074" s="227">
        <v>312</v>
      </c>
      <c r="K3074" s="226">
        <v>1567.5160256410256</v>
      </c>
    </row>
    <row r="3075" spans="1:11" x14ac:dyDescent="0.3">
      <c r="A3075" s="225">
        <v>421864</v>
      </c>
      <c r="B3075" s="225" t="s">
        <v>1550</v>
      </c>
      <c r="C3075" s="225" t="s">
        <v>1559</v>
      </c>
      <c r="D3075" s="226">
        <v>0</v>
      </c>
      <c r="E3075" s="226">
        <v>5171856</v>
      </c>
      <c r="F3075" s="226">
        <v>2479380</v>
      </c>
      <c r="G3075" s="226">
        <v>0</v>
      </c>
      <c r="H3075" s="226">
        <v>0</v>
      </c>
      <c r="I3075" s="226">
        <v>7651236</v>
      </c>
      <c r="J3075" s="227">
        <v>5502</v>
      </c>
      <c r="K3075" s="226">
        <v>1390.6281352235551</v>
      </c>
    </row>
    <row r="3076" spans="1:11" x14ac:dyDescent="0.3">
      <c r="A3076" s="225">
        <v>421865</v>
      </c>
      <c r="B3076" s="225" t="s">
        <v>1550</v>
      </c>
      <c r="C3076" s="225" t="s">
        <v>1561</v>
      </c>
      <c r="D3076" s="226">
        <v>0</v>
      </c>
      <c r="E3076" s="226">
        <v>9144</v>
      </c>
      <c r="F3076" s="226">
        <v>706914</v>
      </c>
      <c r="G3076" s="226">
        <v>0</v>
      </c>
      <c r="H3076" s="226">
        <v>0</v>
      </c>
      <c r="I3076" s="226">
        <v>716058</v>
      </c>
      <c r="J3076" s="227">
        <v>3162</v>
      </c>
      <c r="K3076" s="226">
        <v>226.45730550284631</v>
      </c>
    </row>
    <row r="3077" spans="1:11" x14ac:dyDescent="0.3">
      <c r="A3077" s="225">
        <v>421866</v>
      </c>
      <c r="B3077" s="225" t="s">
        <v>1550</v>
      </c>
      <c r="C3077" s="225" t="s">
        <v>1563</v>
      </c>
      <c r="D3077" s="226">
        <v>0</v>
      </c>
      <c r="E3077" s="226">
        <v>588144</v>
      </c>
      <c r="F3077" s="226">
        <v>569568</v>
      </c>
      <c r="G3077" s="226">
        <v>0</v>
      </c>
      <c r="H3077" s="226">
        <v>0</v>
      </c>
      <c r="I3077" s="226">
        <v>1157712</v>
      </c>
      <c r="J3077" s="227">
        <v>1787</v>
      </c>
      <c r="K3077" s="226">
        <v>647.85226636821494</v>
      </c>
    </row>
    <row r="3078" spans="1:11" x14ac:dyDescent="0.3">
      <c r="A3078" s="225">
        <v>421874</v>
      </c>
      <c r="B3078" s="225" t="s">
        <v>1550</v>
      </c>
      <c r="C3078" s="225" t="s">
        <v>1565</v>
      </c>
      <c r="D3078" s="226">
        <v>0</v>
      </c>
      <c r="E3078" s="226">
        <v>880212</v>
      </c>
      <c r="F3078" s="226">
        <v>969384</v>
      </c>
      <c r="G3078" s="226">
        <v>0</v>
      </c>
      <c r="H3078" s="226">
        <v>0</v>
      </c>
      <c r="I3078" s="226">
        <v>1849596</v>
      </c>
      <c r="J3078" s="227">
        <v>1765</v>
      </c>
      <c r="K3078" s="226">
        <v>1047.9297450424929</v>
      </c>
    </row>
    <row r="3079" spans="1:11" x14ac:dyDescent="0.3">
      <c r="A3079" s="225">
        <v>421876</v>
      </c>
      <c r="B3079" s="225" t="s">
        <v>1550</v>
      </c>
      <c r="C3079" s="225" t="s">
        <v>1567</v>
      </c>
      <c r="D3079" s="226">
        <v>0</v>
      </c>
      <c r="E3079" s="226">
        <v>337080</v>
      </c>
      <c r="F3079" s="226">
        <v>157692</v>
      </c>
      <c r="G3079" s="226">
        <v>0</v>
      </c>
      <c r="H3079" s="226">
        <v>0</v>
      </c>
      <c r="I3079" s="226">
        <v>494772</v>
      </c>
      <c r="J3079" s="227">
        <v>132</v>
      </c>
      <c r="K3079" s="226">
        <v>3748.2727272727275</v>
      </c>
    </row>
    <row r="3080" spans="1:11" x14ac:dyDescent="0.3">
      <c r="A3080" s="225">
        <v>421882</v>
      </c>
      <c r="B3080" s="225" t="s">
        <v>1550</v>
      </c>
      <c r="C3080" s="225" t="s">
        <v>1569</v>
      </c>
      <c r="D3080" s="226">
        <v>0</v>
      </c>
      <c r="E3080" s="226">
        <v>0</v>
      </c>
      <c r="F3080" s="226">
        <v>1481886</v>
      </c>
      <c r="G3080" s="226">
        <v>0</v>
      </c>
      <c r="H3080" s="226">
        <v>0</v>
      </c>
      <c r="I3080" s="226">
        <v>1481886</v>
      </c>
      <c r="J3080" s="227">
        <v>12230</v>
      </c>
      <c r="K3080" s="226">
        <v>121.16811120196239</v>
      </c>
    </row>
    <row r="3081" spans="1:11" x14ac:dyDescent="0.3">
      <c r="A3081" s="225">
        <v>421886</v>
      </c>
      <c r="B3081" s="225" t="s">
        <v>1550</v>
      </c>
      <c r="C3081" s="225" t="s">
        <v>1570</v>
      </c>
      <c r="D3081" s="226">
        <v>0</v>
      </c>
      <c r="E3081" s="226">
        <v>538956</v>
      </c>
      <c r="F3081" s="226">
        <v>477936</v>
      </c>
      <c r="G3081" s="226">
        <v>0</v>
      </c>
      <c r="H3081" s="226">
        <v>0</v>
      </c>
      <c r="I3081" s="226">
        <v>1016892</v>
      </c>
      <c r="J3081" s="227">
        <v>1297</v>
      </c>
      <c r="K3081" s="226">
        <v>784.03392444101769</v>
      </c>
    </row>
    <row r="3082" spans="1:11" x14ac:dyDescent="0.3">
      <c r="A3082" s="225">
        <v>421887</v>
      </c>
      <c r="B3082" s="225" t="s">
        <v>1550</v>
      </c>
      <c r="C3082" s="225" t="s">
        <v>1572</v>
      </c>
      <c r="D3082" s="226">
        <v>0</v>
      </c>
      <c r="E3082" s="226">
        <v>1118022</v>
      </c>
      <c r="F3082" s="226">
        <v>825072</v>
      </c>
      <c r="G3082" s="226">
        <v>153396</v>
      </c>
      <c r="H3082" s="226">
        <v>0</v>
      </c>
      <c r="I3082" s="226">
        <v>2096490</v>
      </c>
      <c r="J3082" s="227">
        <v>1824</v>
      </c>
      <c r="K3082" s="226">
        <v>1149.391447368421</v>
      </c>
    </row>
    <row r="3083" spans="1:11" x14ac:dyDescent="0.3">
      <c r="A3083" s="225">
        <v>421888</v>
      </c>
      <c r="B3083" s="225" t="s">
        <v>1550</v>
      </c>
      <c r="C3083" s="225" t="s">
        <v>1573</v>
      </c>
      <c r="D3083" s="226">
        <v>0</v>
      </c>
      <c r="E3083" s="226">
        <v>1672632</v>
      </c>
      <c r="F3083" s="226">
        <v>2621130</v>
      </c>
      <c r="G3083" s="226">
        <v>0</v>
      </c>
      <c r="H3083" s="226">
        <v>0</v>
      </c>
      <c r="I3083" s="226">
        <v>4293762</v>
      </c>
      <c r="J3083" s="227">
        <v>11275</v>
      </c>
      <c r="K3083" s="226">
        <v>380.82146341463414</v>
      </c>
    </row>
    <row r="3084" spans="1:11" x14ac:dyDescent="0.3">
      <c r="A3084" s="225">
        <v>421890</v>
      </c>
      <c r="B3084" s="225" t="s">
        <v>1550</v>
      </c>
      <c r="C3084" s="225" t="s">
        <v>1575</v>
      </c>
      <c r="D3084" s="226">
        <v>0</v>
      </c>
      <c r="E3084" s="226">
        <v>2010408</v>
      </c>
      <c r="F3084" s="226">
        <v>1217214</v>
      </c>
      <c r="G3084" s="226">
        <v>106416</v>
      </c>
      <c r="H3084" s="226">
        <v>0</v>
      </c>
      <c r="I3084" s="226">
        <v>3334038</v>
      </c>
      <c r="J3084" s="227">
        <v>2879</v>
      </c>
      <c r="K3084" s="226">
        <v>1158.0541854810699</v>
      </c>
    </row>
    <row r="3085" spans="1:11" x14ac:dyDescent="0.3">
      <c r="A3085" s="225">
        <v>421893</v>
      </c>
      <c r="B3085" s="225" t="s">
        <v>1550</v>
      </c>
      <c r="C3085" s="225" t="s">
        <v>1576</v>
      </c>
      <c r="D3085" s="226">
        <v>0</v>
      </c>
      <c r="E3085" s="226">
        <v>24321</v>
      </c>
      <c r="F3085" s="226">
        <v>83790</v>
      </c>
      <c r="G3085" s="226">
        <v>0</v>
      </c>
      <c r="H3085" s="226">
        <v>0</v>
      </c>
      <c r="I3085" s="226">
        <v>108111</v>
      </c>
      <c r="J3085" s="227">
        <v>361</v>
      </c>
      <c r="K3085" s="226">
        <v>299.47645429362882</v>
      </c>
    </row>
    <row r="3086" spans="1:11" x14ac:dyDescent="0.3">
      <c r="A3086" s="225">
        <v>421900</v>
      </c>
      <c r="B3086" s="225" t="s">
        <v>1550</v>
      </c>
      <c r="C3086" s="225" t="s">
        <v>1577</v>
      </c>
      <c r="D3086" s="226">
        <v>0</v>
      </c>
      <c r="E3086" s="226">
        <v>96684</v>
      </c>
      <c r="F3086" s="226">
        <v>298320</v>
      </c>
      <c r="G3086" s="226">
        <v>0</v>
      </c>
      <c r="H3086" s="226">
        <v>0</v>
      </c>
      <c r="I3086" s="226">
        <v>395004</v>
      </c>
      <c r="J3086" s="227">
        <v>1080</v>
      </c>
      <c r="K3086" s="226">
        <v>365.74444444444447</v>
      </c>
    </row>
    <row r="3087" spans="1:11" x14ac:dyDescent="0.3">
      <c r="A3087" s="225">
        <v>421901</v>
      </c>
      <c r="B3087" s="225" t="s">
        <v>1550</v>
      </c>
      <c r="C3087" s="225" t="s">
        <v>1579</v>
      </c>
      <c r="D3087" s="226">
        <v>0</v>
      </c>
      <c r="E3087" s="226">
        <v>541080</v>
      </c>
      <c r="F3087" s="226">
        <v>1195080</v>
      </c>
      <c r="G3087" s="226">
        <v>0</v>
      </c>
      <c r="H3087" s="226">
        <v>0</v>
      </c>
      <c r="I3087" s="226">
        <v>1736160</v>
      </c>
      <c r="J3087" s="227">
        <v>4410</v>
      </c>
      <c r="K3087" s="226">
        <v>393.68707482993199</v>
      </c>
    </row>
    <row r="3088" spans="1:11" x14ac:dyDescent="0.3">
      <c r="A3088" s="225">
        <v>421908</v>
      </c>
      <c r="B3088" s="225" t="s">
        <v>1550</v>
      </c>
      <c r="C3088" s="225" t="s">
        <v>1581</v>
      </c>
      <c r="D3088" s="226">
        <v>0</v>
      </c>
      <c r="E3088" s="226">
        <v>660396</v>
      </c>
      <c r="F3088" s="226">
        <v>541530</v>
      </c>
      <c r="G3088" s="226">
        <v>0</v>
      </c>
      <c r="H3088" s="226">
        <v>0</v>
      </c>
      <c r="I3088" s="226">
        <v>1201926</v>
      </c>
      <c r="J3088" s="227">
        <v>1259</v>
      </c>
      <c r="K3088" s="226">
        <v>954.66719618745037</v>
      </c>
    </row>
    <row r="3089" spans="1:11" x14ac:dyDescent="0.3">
      <c r="A3089" s="225">
        <v>421912</v>
      </c>
      <c r="B3089" s="225" t="s">
        <v>1550</v>
      </c>
      <c r="C3089" s="225" t="s">
        <v>1583</v>
      </c>
      <c r="D3089" s="226">
        <v>0</v>
      </c>
      <c r="E3089" s="226">
        <v>1551108</v>
      </c>
      <c r="F3089" s="226">
        <v>1434534</v>
      </c>
      <c r="G3089" s="226">
        <v>0</v>
      </c>
      <c r="H3089" s="226">
        <v>0</v>
      </c>
      <c r="I3089" s="226">
        <v>2985642</v>
      </c>
      <c r="J3089" s="227">
        <v>3278</v>
      </c>
      <c r="K3089" s="226">
        <v>910.81208053691273</v>
      </c>
    </row>
    <row r="3090" spans="1:11" x14ac:dyDescent="0.3">
      <c r="A3090" s="225">
        <v>421914</v>
      </c>
      <c r="B3090" s="225" t="s">
        <v>1550</v>
      </c>
      <c r="C3090" s="225" t="s">
        <v>1585</v>
      </c>
      <c r="D3090" s="226">
        <v>0</v>
      </c>
      <c r="E3090" s="226">
        <v>361800</v>
      </c>
      <c r="F3090" s="226">
        <v>715776</v>
      </c>
      <c r="G3090" s="226">
        <v>0</v>
      </c>
      <c r="H3090" s="226">
        <v>0</v>
      </c>
      <c r="I3090" s="226">
        <v>1077576</v>
      </c>
      <c r="J3090" s="227">
        <v>3252</v>
      </c>
      <c r="K3090" s="226">
        <v>331.35793357933579</v>
      </c>
    </row>
    <row r="3091" spans="1:11" x14ac:dyDescent="0.3">
      <c r="A3091" s="225">
        <v>421917</v>
      </c>
      <c r="B3091" s="225" t="s">
        <v>1550</v>
      </c>
      <c r="C3091" s="225" t="s">
        <v>1586</v>
      </c>
      <c r="D3091" s="226">
        <v>0</v>
      </c>
      <c r="E3091" s="226">
        <v>1191168</v>
      </c>
      <c r="F3091" s="226">
        <v>782670</v>
      </c>
      <c r="G3091" s="226">
        <v>0</v>
      </c>
      <c r="H3091" s="226">
        <v>0</v>
      </c>
      <c r="I3091" s="226">
        <v>1973838</v>
      </c>
      <c r="J3091" s="227">
        <v>2935</v>
      </c>
      <c r="K3091" s="226">
        <v>672.5172061328791</v>
      </c>
    </row>
    <row r="3092" spans="1:11" x14ac:dyDescent="0.3">
      <c r="A3092" s="225">
        <v>421920</v>
      </c>
      <c r="B3092" s="225" t="s">
        <v>1550</v>
      </c>
      <c r="C3092" s="225" t="s">
        <v>1587</v>
      </c>
      <c r="D3092" s="226">
        <v>0</v>
      </c>
      <c r="E3092" s="226">
        <v>131916</v>
      </c>
      <c r="F3092" s="226">
        <v>324600</v>
      </c>
      <c r="G3092" s="226">
        <v>0</v>
      </c>
      <c r="H3092" s="226">
        <v>0</v>
      </c>
      <c r="I3092" s="226">
        <v>456516</v>
      </c>
      <c r="J3092" s="227">
        <v>702</v>
      </c>
      <c r="K3092" s="226">
        <v>650.30769230769226</v>
      </c>
    </row>
    <row r="3093" spans="1:11" x14ac:dyDescent="0.3">
      <c r="A3093" s="225">
        <v>421927</v>
      </c>
      <c r="B3093" s="225" t="s">
        <v>1550</v>
      </c>
      <c r="C3093" s="225" t="s">
        <v>1589</v>
      </c>
      <c r="D3093" s="226">
        <v>0</v>
      </c>
      <c r="E3093" s="226">
        <v>86052</v>
      </c>
      <c r="F3093" s="226">
        <v>275400</v>
      </c>
      <c r="G3093" s="226">
        <v>0</v>
      </c>
      <c r="H3093" s="226">
        <v>0</v>
      </c>
      <c r="I3093" s="226">
        <v>361452</v>
      </c>
      <c r="J3093" s="227">
        <v>318</v>
      </c>
      <c r="K3093" s="226">
        <v>1136.6415094339623</v>
      </c>
    </row>
    <row r="3094" spans="1:11" x14ac:dyDescent="0.3">
      <c r="A3094" s="225">
        <v>421928</v>
      </c>
      <c r="B3094" s="225" t="s">
        <v>1550</v>
      </c>
      <c r="C3094" s="225" t="s">
        <v>1590</v>
      </c>
      <c r="D3094" s="226">
        <v>0</v>
      </c>
      <c r="E3094" s="226">
        <v>0</v>
      </c>
      <c r="F3094" s="226">
        <v>107226</v>
      </c>
      <c r="G3094" s="226">
        <v>0</v>
      </c>
      <c r="H3094" s="226">
        <v>0</v>
      </c>
      <c r="I3094" s="226">
        <v>107226</v>
      </c>
      <c r="J3094" s="227">
        <v>612</v>
      </c>
      <c r="K3094" s="226">
        <v>175.20588235294119</v>
      </c>
    </row>
    <row r="3095" spans="1:11" x14ac:dyDescent="0.3">
      <c r="A3095" s="225">
        <v>421929</v>
      </c>
      <c r="B3095" s="225" t="s">
        <v>1550</v>
      </c>
      <c r="C3095" s="225" t="s">
        <v>1591</v>
      </c>
      <c r="D3095" s="226">
        <v>0</v>
      </c>
      <c r="E3095" s="226">
        <v>0</v>
      </c>
      <c r="F3095" s="226">
        <v>73968</v>
      </c>
      <c r="G3095" s="226">
        <v>0</v>
      </c>
      <c r="H3095" s="226">
        <v>0</v>
      </c>
      <c r="I3095" s="226">
        <v>73968</v>
      </c>
      <c r="J3095" s="227">
        <v>391</v>
      </c>
      <c r="K3095" s="226">
        <v>189.1764705882353</v>
      </c>
    </row>
    <row r="3096" spans="1:11" x14ac:dyDescent="0.3">
      <c r="A3096" s="225">
        <v>421931</v>
      </c>
      <c r="B3096" s="225" t="s">
        <v>1550</v>
      </c>
      <c r="C3096" s="225" t="s">
        <v>1593</v>
      </c>
      <c r="D3096" s="226">
        <v>0</v>
      </c>
      <c r="E3096" s="226">
        <v>2631852</v>
      </c>
      <c r="F3096" s="226">
        <v>1925466</v>
      </c>
      <c r="G3096" s="226">
        <v>0</v>
      </c>
      <c r="H3096" s="226">
        <v>0</v>
      </c>
      <c r="I3096" s="226">
        <v>4557318</v>
      </c>
      <c r="J3096" s="227">
        <v>6267</v>
      </c>
      <c r="K3096" s="226">
        <v>727.19291527046437</v>
      </c>
    </row>
    <row r="3097" spans="1:11" x14ac:dyDescent="0.3">
      <c r="A3097" s="225">
        <v>421932</v>
      </c>
      <c r="B3097" s="225" t="s">
        <v>1550</v>
      </c>
      <c r="C3097" s="225" t="s">
        <v>1594</v>
      </c>
      <c r="D3097" s="226">
        <v>0</v>
      </c>
      <c r="E3097" s="226">
        <v>0</v>
      </c>
      <c r="F3097" s="226">
        <v>192570</v>
      </c>
      <c r="G3097" s="226">
        <v>0</v>
      </c>
      <c r="H3097" s="226">
        <v>0</v>
      </c>
      <c r="I3097" s="226">
        <v>192570</v>
      </c>
      <c r="J3097" s="227">
        <v>1216</v>
      </c>
      <c r="K3097" s="226">
        <v>158.36348684210526</v>
      </c>
    </row>
    <row r="3098" spans="1:11" x14ac:dyDescent="0.3">
      <c r="A3098" s="225">
        <v>421934</v>
      </c>
      <c r="B3098" s="225" t="s">
        <v>1550</v>
      </c>
      <c r="C3098" s="225" t="s">
        <v>1595</v>
      </c>
      <c r="D3098" s="226">
        <v>0</v>
      </c>
      <c r="E3098" s="226">
        <v>0</v>
      </c>
      <c r="F3098" s="226">
        <v>66474</v>
      </c>
      <c r="G3098" s="226">
        <v>0</v>
      </c>
      <c r="H3098" s="226">
        <v>0</v>
      </c>
      <c r="I3098" s="226">
        <v>66474</v>
      </c>
      <c r="J3098" s="227">
        <v>576</v>
      </c>
      <c r="K3098" s="226">
        <v>115.40625</v>
      </c>
    </row>
    <row r="3099" spans="1:11" x14ac:dyDescent="0.3">
      <c r="A3099" s="225">
        <v>421935</v>
      </c>
      <c r="B3099" s="225" t="s">
        <v>1550</v>
      </c>
      <c r="C3099" s="225" t="s">
        <v>1597</v>
      </c>
      <c r="D3099" s="226">
        <v>0</v>
      </c>
      <c r="E3099" s="226">
        <v>0</v>
      </c>
      <c r="F3099" s="226">
        <v>133014</v>
      </c>
      <c r="G3099" s="226">
        <v>0</v>
      </c>
      <c r="H3099" s="226">
        <v>0</v>
      </c>
      <c r="I3099" s="226">
        <v>133014</v>
      </c>
      <c r="J3099" s="227">
        <v>908</v>
      </c>
      <c r="K3099" s="226">
        <v>146.49118942731278</v>
      </c>
    </row>
    <row r="3100" spans="1:11" x14ac:dyDescent="0.3">
      <c r="A3100" s="225">
        <v>421936</v>
      </c>
      <c r="B3100" s="225" t="s">
        <v>1550</v>
      </c>
      <c r="C3100" s="225" t="s">
        <v>1599</v>
      </c>
      <c r="D3100" s="226">
        <v>0</v>
      </c>
      <c r="E3100" s="226">
        <v>24534</v>
      </c>
      <c r="F3100" s="226">
        <v>87006</v>
      </c>
      <c r="G3100" s="226">
        <v>0</v>
      </c>
      <c r="H3100" s="226">
        <v>0</v>
      </c>
      <c r="I3100" s="226">
        <v>111540</v>
      </c>
      <c r="J3100" s="227">
        <v>355</v>
      </c>
      <c r="K3100" s="226">
        <v>314.19718309859155</v>
      </c>
    </row>
    <row r="3101" spans="1:11" x14ac:dyDescent="0.3">
      <c r="A3101" s="225">
        <v>421942</v>
      </c>
      <c r="B3101" s="225" t="s">
        <v>1550</v>
      </c>
      <c r="C3101" s="225" t="s">
        <v>1601</v>
      </c>
      <c r="D3101" s="226">
        <v>0</v>
      </c>
      <c r="E3101" s="226">
        <v>55329</v>
      </c>
      <c r="F3101" s="226">
        <v>322134</v>
      </c>
      <c r="G3101" s="226">
        <v>0</v>
      </c>
      <c r="H3101" s="226">
        <v>0</v>
      </c>
      <c r="I3101" s="226">
        <v>377463</v>
      </c>
      <c r="J3101" s="227">
        <v>1434</v>
      </c>
      <c r="K3101" s="226">
        <v>263.22384937238496</v>
      </c>
    </row>
    <row r="3102" spans="1:11" x14ac:dyDescent="0.3">
      <c r="A3102" s="225">
        <v>421945</v>
      </c>
      <c r="B3102" s="225" t="s">
        <v>1550</v>
      </c>
      <c r="C3102" s="225" t="s">
        <v>1602</v>
      </c>
      <c r="D3102" s="226">
        <v>0</v>
      </c>
      <c r="E3102" s="226">
        <v>371112</v>
      </c>
      <c r="F3102" s="226">
        <v>636804</v>
      </c>
      <c r="G3102" s="226">
        <v>0</v>
      </c>
      <c r="H3102" s="226">
        <v>0</v>
      </c>
      <c r="I3102" s="226">
        <v>1007916</v>
      </c>
      <c r="J3102" s="227">
        <v>2412</v>
      </c>
      <c r="K3102" s="226">
        <v>417.87562189054728</v>
      </c>
    </row>
    <row r="3103" spans="1:11" x14ac:dyDescent="0.3">
      <c r="A3103" s="225">
        <v>421949</v>
      </c>
      <c r="B3103" s="225" t="s">
        <v>1550</v>
      </c>
      <c r="C3103" s="225" t="s">
        <v>1604</v>
      </c>
      <c r="D3103" s="226">
        <v>0</v>
      </c>
      <c r="E3103" s="226">
        <v>1507092</v>
      </c>
      <c r="F3103" s="226">
        <v>1569690</v>
      </c>
      <c r="G3103" s="226">
        <v>0</v>
      </c>
      <c r="H3103" s="226">
        <v>0</v>
      </c>
      <c r="I3103" s="226">
        <v>3076782</v>
      </c>
      <c r="J3103" s="227">
        <v>4181</v>
      </c>
      <c r="K3103" s="226">
        <v>735.89619708203782</v>
      </c>
    </row>
    <row r="3104" spans="1:11" x14ac:dyDescent="0.3">
      <c r="A3104" s="225">
        <v>421951</v>
      </c>
      <c r="B3104" s="225" t="s">
        <v>1550</v>
      </c>
      <c r="C3104" s="225" t="s">
        <v>1605</v>
      </c>
      <c r="D3104" s="226">
        <v>0</v>
      </c>
      <c r="E3104" s="226">
        <v>0</v>
      </c>
      <c r="F3104" s="226">
        <v>146928</v>
      </c>
      <c r="G3104" s="226">
        <v>0</v>
      </c>
      <c r="H3104" s="226">
        <v>0</v>
      </c>
      <c r="I3104" s="226">
        <v>146928</v>
      </c>
      <c r="J3104" s="227">
        <v>1137</v>
      </c>
      <c r="K3104" s="226">
        <v>129.22427440633246</v>
      </c>
    </row>
    <row r="3105" spans="1:11" x14ac:dyDescent="0.3">
      <c r="A3105" s="225">
        <v>431704</v>
      </c>
      <c r="B3105" s="225" t="s">
        <v>1606</v>
      </c>
      <c r="C3105" s="225" t="s">
        <v>1607</v>
      </c>
      <c r="D3105" s="226">
        <v>0</v>
      </c>
      <c r="E3105" s="226">
        <v>690636</v>
      </c>
      <c r="F3105" s="226">
        <v>471858</v>
      </c>
      <c r="G3105" s="226">
        <v>0</v>
      </c>
      <c r="H3105" s="226">
        <v>0</v>
      </c>
      <c r="I3105" s="226">
        <v>1162494</v>
      </c>
      <c r="J3105" s="227">
        <v>925</v>
      </c>
      <c r="K3105" s="226">
        <v>1256.7502702702702</v>
      </c>
    </row>
    <row r="3106" spans="1:11" x14ac:dyDescent="0.3">
      <c r="A3106" s="225">
        <v>431788</v>
      </c>
      <c r="B3106" s="225" t="s">
        <v>1606</v>
      </c>
      <c r="C3106" s="225" t="s">
        <v>1608</v>
      </c>
      <c r="D3106" s="226">
        <v>0</v>
      </c>
      <c r="E3106" s="226">
        <v>1796388</v>
      </c>
      <c r="F3106" s="226">
        <v>923088</v>
      </c>
      <c r="G3106" s="226">
        <v>31872</v>
      </c>
      <c r="H3106" s="226">
        <v>0</v>
      </c>
      <c r="I3106" s="226">
        <v>2751348</v>
      </c>
      <c r="J3106" s="227">
        <v>957</v>
      </c>
      <c r="K3106" s="226">
        <v>2874.9717868338557</v>
      </c>
    </row>
    <row r="3107" spans="1:11" x14ac:dyDescent="0.3">
      <c r="A3107" s="225">
        <v>431831</v>
      </c>
      <c r="B3107" s="225" t="s">
        <v>1606</v>
      </c>
      <c r="C3107" s="225" t="s">
        <v>1609</v>
      </c>
      <c r="D3107" s="226">
        <v>0</v>
      </c>
      <c r="E3107" s="226">
        <v>969132</v>
      </c>
      <c r="F3107" s="226">
        <v>478668</v>
      </c>
      <c r="G3107" s="226">
        <v>12816</v>
      </c>
      <c r="H3107" s="226">
        <v>0</v>
      </c>
      <c r="I3107" s="226">
        <v>1460616</v>
      </c>
      <c r="J3107" s="227">
        <v>306</v>
      </c>
      <c r="K3107" s="226">
        <v>4773.2549019607841</v>
      </c>
    </row>
    <row r="3108" spans="1:11" x14ac:dyDescent="0.3">
      <c r="A3108" s="225">
        <v>431966</v>
      </c>
      <c r="B3108" s="225" t="s">
        <v>1606</v>
      </c>
      <c r="C3108" s="225" t="s">
        <v>1611</v>
      </c>
      <c r="D3108" s="226">
        <v>0</v>
      </c>
      <c r="E3108" s="226">
        <v>38592</v>
      </c>
      <c r="F3108" s="226">
        <v>325278</v>
      </c>
      <c r="G3108" s="226">
        <v>0</v>
      </c>
      <c r="H3108" s="226">
        <v>0</v>
      </c>
      <c r="I3108" s="226">
        <v>363870</v>
      </c>
      <c r="J3108" s="227">
        <v>907</v>
      </c>
      <c r="K3108" s="226">
        <v>401.17971334068358</v>
      </c>
    </row>
    <row r="3109" spans="1:11" x14ac:dyDescent="0.3">
      <c r="A3109" s="225">
        <v>431968</v>
      </c>
      <c r="B3109" s="225" t="s">
        <v>1606</v>
      </c>
      <c r="C3109" s="225" t="s">
        <v>1613</v>
      </c>
      <c r="D3109" s="226">
        <v>0</v>
      </c>
      <c r="E3109" s="226">
        <v>0</v>
      </c>
      <c r="F3109" s="226">
        <v>206106</v>
      </c>
      <c r="G3109" s="226">
        <v>0</v>
      </c>
      <c r="H3109" s="226">
        <v>0</v>
      </c>
      <c r="I3109" s="226">
        <v>206106</v>
      </c>
      <c r="J3109" s="227">
        <v>1288</v>
      </c>
      <c r="K3109" s="226">
        <v>160.02018633540374</v>
      </c>
    </row>
    <row r="3110" spans="1:11" x14ac:dyDescent="0.3">
      <c r="A3110" s="225">
        <v>431969</v>
      </c>
      <c r="B3110" s="225" t="s">
        <v>1606</v>
      </c>
      <c r="C3110" s="225" t="s">
        <v>1615</v>
      </c>
      <c r="D3110" s="226">
        <v>0</v>
      </c>
      <c r="E3110" s="226">
        <v>1834416</v>
      </c>
      <c r="F3110" s="226">
        <v>1614744</v>
      </c>
      <c r="G3110" s="226">
        <v>0</v>
      </c>
      <c r="H3110" s="226">
        <v>0</v>
      </c>
      <c r="I3110" s="226">
        <v>3449160</v>
      </c>
      <c r="J3110" s="227">
        <v>5438</v>
      </c>
      <c r="K3110" s="226">
        <v>634.2699521883045</v>
      </c>
    </row>
    <row r="3111" spans="1:11" x14ac:dyDescent="0.3">
      <c r="A3111" s="225">
        <v>431974</v>
      </c>
      <c r="B3111" s="225" t="s">
        <v>1606</v>
      </c>
      <c r="C3111" s="225" t="s">
        <v>1617</v>
      </c>
      <c r="D3111" s="226">
        <v>0</v>
      </c>
      <c r="E3111" s="226">
        <v>662460</v>
      </c>
      <c r="F3111" s="226">
        <v>513072</v>
      </c>
      <c r="G3111" s="226">
        <v>0</v>
      </c>
      <c r="H3111" s="226">
        <v>0</v>
      </c>
      <c r="I3111" s="226">
        <v>1175532</v>
      </c>
      <c r="J3111" s="227">
        <v>978</v>
      </c>
      <c r="K3111" s="226">
        <v>1201.9754601226994</v>
      </c>
    </row>
    <row r="3112" spans="1:11" x14ac:dyDescent="0.3">
      <c r="A3112" s="225">
        <v>431976</v>
      </c>
      <c r="B3112" s="225" t="s">
        <v>1606</v>
      </c>
      <c r="C3112" s="225" t="s">
        <v>1619</v>
      </c>
      <c r="D3112" s="226">
        <v>0</v>
      </c>
      <c r="E3112" s="226">
        <v>234300</v>
      </c>
      <c r="F3112" s="226">
        <v>337596</v>
      </c>
      <c r="G3112" s="226">
        <v>0</v>
      </c>
      <c r="H3112" s="226">
        <v>0</v>
      </c>
      <c r="I3112" s="226">
        <v>571896</v>
      </c>
      <c r="J3112" s="227">
        <v>1213</v>
      </c>
      <c r="K3112" s="226">
        <v>471.47238252267107</v>
      </c>
    </row>
    <row r="3113" spans="1:11" x14ac:dyDescent="0.3">
      <c r="A3113" s="225">
        <v>431977</v>
      </c>
      <c r="B3113" s="225" t="s">
        <v>1606</v>
      </c>
      <c r="C3113" s="225" t="s">
        <v>1621</v>
      </c>
      <c r="D3113" s="226">
        <v>0</v>
      </c>
      <c r="E3113" s="226">
        <v>2378664</v>
      </c>
      <c r="F3113" s="226">
        <v>1318254</v>
      </c>
      <c r="G3113" s="226">
        <v>0</v>
      </c>
      <c r="H3113" s="226">
        <v>0</v>
      </c>
      <c r="I3113" s="226">
        <v>3696918</v>
      </c>
      <c r="J3113" s="227">
        <v>2109</v>
      </c>
      <c r="K3113" s="226">
        <v>1752.9246088193456</v>
      </c>
    </row>
    <row r="3114" spans="1:11" x14ac:dyDescent="0.3">
      <c r="A3114" s="225">
        <v>431979</v>
      </c>
      <c r="B3114" s="225" t="s">
        <v>1606</v>
      </c>
      <c r="C3114" s="225" t="s">
        <v>1623</v>
      </c>
      <c r="D3114" s="226">
        <v>0</v>
      </c>
      <c r="E3114" s="226">
        <v>443340</v>
      </c>
      <c r="F3114" s="226">
        <v>826740</v>
      </c>
      <c r="G3114" s="226">
        <v>0</v>
      </c>
      <c r="H3114" s="226">
        <v>0</v>
      </c>
      <c r="I3114" s="226">
        <v>1270080</v>
      </c>
      <c r="J3114" s="227">
        <v>2965</v>
      </c>
      <c r="K3114" s="226">
        <v>428.35750421585158</v>
      </c>
    </row>
    <row r="3115" spans="1:11" x14ac:dyDescent="0.3">
      <c r="A3115" s="225">
        <v>431980</v>
      </c>
      <c r="B3115" s="225" t="s">
        <v>1606</v>
      </c>
      <c r="C3115" s="225" t="s">
        <v>1625</v>
      </c>
      <c r="D3115" s="226">
        <v>0</v>
      </c>
      <c r="E3115" s="226">
        <v>3176148</v>
      </c>
      <c r="F3115" s="226">
        <v>3281964</v>
      </c>
      <c r="G3115" s="226">
        <v>0</v>
      </c>
      <c r="H3115" s="226">
        <v>0</v>
      </c>
      <c r="I3115" s="226">
        <v>6458112</v>
      </c>
      <c r="J3115" s="227">
        <v>6647</v>
      </c>
      <c r="K3115" s="226">
        <v>971.5829697607943</v>
      </c>
    </row>
    <row r="3116" spans="1:11" x14ac:dyDescent="0.3">
      <c r="A3116" s="225">
        <v>431982</v>
      </c>
      <c r="B3116" s="225" t="s">
        <v>1606</v>
      </c>
      <c r="C3116" s="225" t="s">
        <v>1627</v>
      </c>
      <c r="D3116" s="226">
        <v>0</v>
      </c>
      <c r="E3116" s="226">
        <v>1745004</v>
      </c>
      <c r="F3116" s="226">
        <v>1699974</v>
      </c>
      <c r="G3116" s="226">
        <v>0</v>
      </c>
      <c r="H3116" s="226">
        <v>0</v>
      </c>
      <c r="I3116" s="226">
        <v>3444978</v>
      </c>
      <c r="J3116" s="227">
        <v>5957</v>
      </c>
      <c r="K3116" s="226">
        <v>578.30753735101564</v>
      </c>
    </row>
    <row r="3117" spans="1:11" x14ac:dyDescent="0.3">
      <c r="A3117" s="225">
        <v>431984</v>
      </c>
      <c r="B3117" s="225" t="s">
        <v>1606</v>
      </c>
      <c r="C3117" s="225" t="s">
        <v>1628</v>
      </c>
      <c r="D3117" s="226">
        <v>0</v>
      </c>
      <c r="E3117" s="226">
        <v>0</v>
      </c>
      <c r="F3117" s="226">
        <v>1182864</v>
      </c>
      <c r="G3117" s="226">
        <v>0</v>
      </c>
      <c r="H3117" s="226">
        <v>0</v>
      </c>
      <c r="I3117" s="226">
        <v>1182864</v>
      </c>
      <c r="J3117" s="227">
        <v>12204</v>
      </c>
      <c r="K3117" s="226">
        <v>96.924287118977389</v>
      </c>
    </row>
    <row r="3118" spans="1:11" x14ac:dyDescent="0.3">
      <c r="A3118" s="225">
        <v>431985</v>
      </c>
      <c r="B3118" s="225" t="s">
        <v>1606</v>
      </c>
      <c r="C3118" s="225" t="s">
        <v>1630</v>
      </c>
      <c r="D3118" s="226">
        <v>0</v>
      </c>
      <c r="E3118" s="226">
        <v>2687724</v>
      </c>
      <c r="F3118" s="226">
        <v>1722774</v>
      </c>
      <c r="G3118" s="226">
        <v>0</v>
      </c>
      <c r="H3118" s="226">
        <v>0</v>
      </c>
      <c r="I3118" s="226">
        <v>4410498</v>
      </c>
      <c r="J3118" s="227">
        <v>6569</v>
      </c>
      <c r="K3118" s="226">
        <v>671.41086923428225</v>
      </c>
    </row>
    <row r="3119" spans="1:11" x14ac:dyDescent="0.3">
      <c r="A3119" s="225">
        <v>431988</v>
      </c>
      <c r="B3119" s="225" t="s">
        <v>1606</v>
      </c>
      <c r="C3119" s="225" t="s">
        <v>1632</v>
      </c>
      <c r="D3119" s="226">
        <v>0</v>
      </c>
      <c r="E3119" s="226">
        <v>2711520</v>
      </c>
      <c r="F3119" s="226">
        <v>1505634</v>
      </c>
      <c r="G3119" s="226">
        <v>0</v>
      </c>
      <c r="H3119" s="226">
        <v>0</v>
      </c>
      <c r="I3119" s="226">
        <v>4217154</v>
      </c>
      <c r="J3119" s="227">
        <v>3201</v>
      </c>
      <c r="K3119" s="226">
        <v>1317.4489222118088</v>
      </c>
    </row>
    <row r="3120" spans="1:11" x14ac:dyDescent="0.3">
      <c r="A3120" s="225">
        <v>431994</v>
      </c>
      <c r="B3120" s="225" t="s">
        <v>1606</v>
      </c>
      <c r="C3120" s="225" t="s">
        <v>1634</v>
      </c>
      <c r="D3120" s="226">
        <v>0</v>
      </c>
      <c r="E3120" s="226">
        <v>1830543</v>
      </c>
      <c r="F3120" s="226">
        <v>1065636</v>
      </c>
      <c r="G3120" s="226">
        <v>0</v>
      </c>
      <c r="H3120" s="226">
        <v>0</v>
      </c>
      <c r="I3120" s="226">
        <v>2896179</v>
      </c>
      <c r="J3120" s="227">
        <v>2776</v>
      </c>
      <c r="K3120" s="226">
        <v>1043.2921469740634</v>
      </c>
    </row>
    <row r="3121" spans="1:11" x14ac:dyDescent="0.3">
      <c r="A3121" s="225">
        <v>431995</v>
      </c>
      <c r="B3121" s="225" t="s">
        <v>1606</v>
      </c>
      <c r="C3121" s="225" t="s">
        <v>1636</v>
      </c>
      <c r="D3121" s="226">
        <v>0</v>
      </c>
      <c r="E3121" s="226">
        <v>527760</v>
      </c>
      <c r="F3121" s="226">
        <v>776322</v>
      </c>
      <c r="G3121" s="226">
        <v>0</v>
      </c>
      <c r="H3121" s="226">
        <v>0</v>
      </c>
      <c r="I3121" s="226">
        <v>1304082</v>
      </c>
      <c r="J3121" s="227">
        <v>2777</v>
      </c>
      <c r="K3121" s="226">
        <v>469.60100828231907</v>
      </c>
    </row>
    <row r="3122" spans="1:11" x14ac:dyDescent="0.3">
      <c r="A3122" s="225">
        <v>432006</v>
      </c>
      <c r="B3122" s="225" t="s">
        <v>1606</v>
      </c>
      <c r="C3122" s="225" t="s">
        <v>1637</v>
      </c>
      <c r="D3122" s="226">
        <v>0</v>
      </c>
      <c r="E3122" s="226">
        <v>1095636</v>
      </c>
      <c r="F3122" s="226">
        <v>1559700</v>
      </c>
      <c r="G3122" s="226">
        <v>0</v>
      </c>
      <c r="H3122" s="226">
        <v>0</v>
      </c>
      <c r="I3122" s="226">
        <v>2655336</v>
      </c>
      <c r="J3122" s="227">
        <v>6116</v>
      </c>
      <c r="K3122" s="226">
        <v>434.1621975147155</v>
      </c>
    </row>
    <row r="3123" spans="1:11" x14ac:dyDescent="0.3">
      <c r="A3123" s="225">
        <v>432008</v>
      </c>
      <c r="B3123" s="225" t="s">
        <v>1606</v>
      </c>
      <c r="C3123" s="225" t="s">
        <v>1639</v>
      </c>
      <c r="D3123" s="226">
        <v>0</v>
      </c>
      <c r="E3123" s="226">
        <v>999972</v>
      </c>
      <c r="F3123" s="226">
        <v>669948</v>
      </c>
      <c r="G3123" s="226">
        <v>0</v>
      </c>
      <c r="H3123" s="226">
        <v>0</v>
      </c>
      <c r="I3123" s="226">
        <v>1669920</v>
      </c>
      <c r="J3123" s="227">
        <v>679</v>
      </c>
      <c r="K3123" s="226">
        <v>2459.3814432989689</v>
      </c>
    </row>
    <row r="3124" spans="1:11" x14ac:dyDescent="0.3">
      <c r="A3124" s="225">
        <v>432010</v>
      </c>
      <c r="B3124" s="225" t="s">
        <v>1606</v>
      </c>
      <c r="C3124" s="225" t="s">
        <v>1640</v>
      </c>
      <c r="D3124" s="226">
        <v>0</v>
      </c>
      <c r="E3124" s="226">
        <v>54312</v>
      </c>
      <c r="F3124" s="226">
        <v>245988</v>
      </c>
      <c r="G3124" s="226">
        <v>0</v>
      </c>
      <c r="H3124" s="226">
        <v>0</v>
      </c>
      <c r="I3124" s="226">
        <v>300300</v>
      </c>
      <c r="J3124" s="227">
        <v>1136</v>
      </c>
      <c r="K3124" s="226">
        <v>264.34859154929575</v>
      </c>
    </row>
    <row r="3125" spans="1:11" x14ac:dyDescent="0.3">
      <c r="A3125" s="225">
        <v>432013</v>
      </c>
      <c r="B3125" s="225" t="s">
        <v>1606</v>
      </c>
      <c r="C3125" s="225" t="s">
        <v>2116</v>
      </c>
      <c r="D3125" s="226">
        <v>0</v>
      </c>
      <c r="E3125" s="226">
        <v>615108</v>
      </c>
      <c r="F3125" s="226">
        <v>519720</v>
      </c>
      <c r="G3125" s="226">
        <v>0</v>
      </c>
      <c r="H3125" s="226">
        <v>0</v>
      </c>
      <c r="I3125" s="226">
        <v>1134828</v>
      </c>
      <c r="J3125" s="227">
        <v>1247</v>
      </c>
      <c r="K3125" s="226">
        <v>910.04651162790697</v>
      </c>
    </row>
    <row r="3126" spans="1:11" x14ac:dyDescent="0.3">
      <c r="A3126" s="225">
        <v>432014</v>
      </c>
      <c r="B3126" s="225" t="s">
        <v>1606</v>
      </c>
      <c r="C3126" s="225" t="s">
        <v>1644</v>
      </c>
      <c r="D3126" s="226">
        <v>0</v>
      </c>
      <c r="E3126" s="226">
        <v>0</v>
      </c>
      <c r="F3126" s="226">
        <v>425022</v>
      </c>
      <c r="G3126" s="226">
        <v>0</v>
      </c>
      <c r="H3126" s="226">
        <v>0</v>
      </c>
      <c r="I3126" s="226">
        <v>425022</v>
      </c>
      <c r="J3126" s="227">
        <v>2077</v>
      </c>
      <c r="K3126" s="226">
        <v>204.63264323543572</v>
      </c>
    </row>
    <row r="3127" spans="1:11" x14ac:dyDescent="0.3">
      <c r="A3127" s="225">
        <v>432016</v>
      </c>
      <c r="B3127" s="225" t="s">
        <v>1606</v>
      </c>
      <c r="C3127" s="225" t="s">
        <v>1646</v>
      </c>
      <c r="D3127" s="226">
        <v>0</v>
      </c>
      <c r="E3127" s="226">
        <v>4992084</v>
      </c>
      <c r="F3127" s="226">
        <v>4011702</v>
      </c>
      <c r="G3127" s="226">
        <v>0</v>
      </c>
      <c r="H3127" s="226">
        <v>0</v>
      </c>
      <c r="I3127" s="226">
        <v>9003786</v>
      </c>
      <c r="J3127" s="227">
        <v>12046</v>
      </c>
      <c r="K3127" s="226">
        <v>747.45027394985891</v>
      </c>
    </row>
    <row r="3128" spans="1:11" x14ac:dyDescent="0.3">
      <c r="A3128" s="225">
        <v>432017</v>
      </c>
      <c r="B3128" s="225" t="s">
        <v>1606</v>
      </c>
      <c r="C3128" s="225" t="s">
        <v>1648</v>
      </c>
      <c r="D3128" s="226">
        <v>0</v>
      </c>
      <c r="E3128" s="226">
        <v>1559040</v>
      </c>
      <c r="F3128" s="226">
        <v>2430936</v>
      </c>
      <c r="G3128" s="226">
        <v>0</v>
      </c>
      <c r="H3128" s="226">
        <v>0</v>
      </c>
      <c r="I3128" s="226">
        <v>3989976</v>
      </c>
      <c r="J3128" s="227">
        <v>4705</v>
      </c>
      <c r="K3128" s="226">
        <v>848.02890541976626</v>
      </c>
    </row>
    <row r="3129" spans="1:11" x14ac:dyDescent="0.3">
      <c r="A3129" s="225">
        <v>432018</v>
      </c>
      <c r="B3129" s="225" t="s">
        <v>1606</v>
      </c>
      <c r="C3129" s="225" t="s">
        <v>1650</v>
      </c>
      <c r="D3129" s="226">
        <v>0</v>
      </c>
      <c r="E3129" s="226">
        <v>0</v>
      </c>
      <c r="F3129" s="226">
        <v>5528016</v>
      </c>
      <c r="G3129" s="226">
        <v>0</v>
      </c>
      <c r="H3129" s="226">
        <v>0</v>
      </c>
      <c r="I3129" s="226">
        <v>5528016</v>
      </c>
      <c r="J3129" s="227">
        <v>40832</v>
      </c>
      <c r="K3129" s="226">
        <v>135.38440438871473</v>
      </c>
    </row>
    <row r="3130" spans="1:11" x14ac:dyDescent="0.3">
      <c r="A3130" s="225">
        <v>432020</v>
      </c>
      <c r="B3130" s="225" t="s">
        <v>1606</v>
      </c>
      <c r="C3130" s="225" t="s">
        <v>1651</v>
      </c>
      <c r="D3130" s="226">
        <v>0</v>
      </c>
      <c r="E3130" s="226">
        <v>1089048</v>
      </c>
      <c r="F3130" s="226">
        <v>744918</v>
      </c>
      <c r="G3130" s="226">
        <v>0</v>
      </c>
      <c r="H3130" s="226">
        <v>0</v>
      </c>
      <c r="I3130" s="226">
        <v>1833966</v>
      </c>
      <c r="J3130" s="227">
        <v>1938</v>
      </c>
      <c r="K3130" s="226">
        <v>946.31888544891638</v>
      </c>
    </row>
    <row r="3131" spans="1:11" x14ac:dyDescent="0.3">
      <c r="A3131" s="225">
        <v>432022</v>
      </c>
      <c r="B3131" s="225" t="s">
        <v>1606</v>
      </c>
      <c r="C3131" s="225" t="s">
        <v>1653</v>
      </c>
      <c r="D3131" s="226">
        <v>0</v>
      </c>
      <c r="E3131" s="226">
        <v>0</v>
      </c>
      <c r="F3131" s="226">
        <v>684390</v>
      </c>
      <c r="G3131" s="226">
        <v>0</v>
      </c>
      <c r="H3131" s="226">
        <v>0</v>
      </c>
      <c r="I3131" s="226">
        <v>684390</v>
      </c>
      <c r="J3131" s="227">
        <v>5452</v>
      </c>
      <c r="K3131" s="226">
        <v>125.53008070432868</v>
      </c>
    </row>
    <row r="3132" spans="1:11" x14ac:dyDescent="0.3">
      <c r="A3132" s="225">
        <v>432023</v>
      </c>
      <c r="B3132" s="225" t="s">
        <v>1606</v>
      </c>
      <c r="C3132" s="225" t="s">
        <v>1655</v>
      </c>
      <c r="D3132" s="226">
        <v>0</v>
      </c>
      <c r="E3132" s="226">
        <v>1032324</v>
      </c>
      <c r="F3132" s="226">
        <v>449946</v>
      </c>
      <c r="G3132" s="226">
        <v>0</v>
      </c>
      <c r="H3132" s="226">
        <v>0</v>
      </c>
      <c r="I3132" s="226">
        <v>1482270</v>
      </c>
      <c r="J3132" s="227">
        <v>634</v>
      </c>
      <c r="K3132" s="226">
        <v>2337.9652996845425</v>
      </c>
    </row>
    <row r="3133" spans="1:11" x14ac:dyDescent="0.3">
      <c r="A3133" s="225">
        <v>432025</v>
      </c>
      <c r="B3133" s="225" t="s">
        <v>1606</v>
      </c>
      <c r="C3133" s="225" t="s">
        <v>1657</v>
      </c>
      <c r="D3133" s="226">
        <v>0</v>
      </c>
      <c r="E3133" s="226">
        <v>0</v>
      </c>
      <c r="F3133" s="226">
        <v>75396</v>
      </c>
      <c r="G3133" s="226">
        <v>0</v>
      </c>
      <c r="H3133" s="226">
        <v>0</v>
      </c>
      <c r="I3133" s="226">
        <v>75396</v>
      </c>
      <c r="J3133" s="227">
        <v>550</v>
      </c>
      <c r="K3133" s="226">
        <v>137.08363636363637</v>
      </c>
    </row>
    <row r="3134" spans="1:11" x14ac:dyDescent="0.3">
      <c r="A3134" s="225">
        <v>432029</v>
      </c>
      <c r="B3134" s="225" t="s">
        <v>1606</v>
      </c>
      <c r="C3134" s="225" t="s">
        <v>1659</v>
      </c>
      <c r="D3134" s="226">
        <v>0</v>
      </c>
      <c r="E3134" s="226">
        <v>961752</v>
      </c>
      <c r="F3134" s="226">
        <v>520548</v>
      </c>
      <c r="G3134" s="226">
        <v>0</v>
      </c>
      <c r="H3134" s="226">
        <v>0</v>
      </c>
      <c r="I3134" s="226">
        <v>1482300</v>
      </c>
      <c r="J3134" s="227">
        <v>147</v>
      </c>
      <c r="K3134" s="226">
        <v>10083.673469387755</v>
      </c>
    </row>
    <row r="3135" spans="1:11" x14ac:dyDescent="0.3">
      <c r="A3135" s="225">
        <v>432030</v>
      </c>
      <c r="B3135" s="225" t="s">
        <v>1606</v>
      </c>
      <c r="C3135" s="225" t="s">
        <v>1549</v>
      </c>
      <c r="D3135" s="226">
        <v>0</v>
      </c>
      <c r="E3135" s="226">
        <v>1014648</v>
      </c>
      <c r="F3135" s="226">
        <v>643890</v>
      </c>
      <c r="G3135" s="226">
        <v>0</v>
      </c>
      <c r="H3135" s="226">
        <v>0</v>
      </c>
      <c r="I3135" s="226">
        <v>1658538</v>
      </c>
      <c r="J3135" s="227">
        <v>1624</v>
      </c>
      <c r="K3135" s="226">
        <v>1021.2672413793103</v>
      </c>
    </row>
    <row r="3136" spans="1:11" x14ac:dyDescent="0.3">
      <c r="A3136" s="225">
        <v>432032</v>
      </c>
      <c r="B3136" s="225" t="s">
        <v>1606</v>
      </c>
      <c r="C3136" s="225" t="s">
        <v>1661</v>
      </c>
      <c r="D3136" s="226">
        <v>0</v>
      </c>
      <c r="E3136" s="226">
        <v>545928</v>
      </c>
      <c r="F3136" s="226">
        <v>458130</v>
      </c>
      <c r="G3136" s="226">
        <v>0</v>
      </c>
      <c r="H3136" s="226">
        <v>0</v>
      </c>
      <c r="I3136" s="226">
        <v>1004058</v>
      </c>
      <c r="J3136" s="227">
        <v>1395</v>
      </c>
      <c r="K3136" s="226">
        <v>719.75483870967741</v>
      </c>
    </row>
    <row r="3137" spans="1:11" x14ac:dyDescent="0.3">
      <c r="A3137" s="225">
        <v>432034</v>
      </c>
      <c r="B3137" s="225" t="s">
        <v>1606</v>
      </c>
      <c r="C3137" s="225" t="s">
        <v>1662</v>
      </c>
      <c r="D3137" s="226">
        <v>0</v>
      </c>
      <c r="E3137" s="226">
        <v>0</v>
      </c>
      <c r="F3137" s="226">
        <v>124524</v>
      </c>
      <c r="G3137" s="226">
        <v>0</v>
      </c>
      <c r="H3137" s="226">
        <v>0</v>
      </c>
      <c r="I3137" s="226">
        <v>124524</v>
      </c>
      <c r="J3137" s="227">
        <v>541</v>
      </c>
      <c r="K3137" s="226">
        <v>230.17375231053603</v>
      </c>
    </row>
    <row r="3138" spans="1:11" x14ac:dyDescent="0.3">
      <c r="A3138" s="225">
        <v>432141</v>
      </c>
      <c r="B3138" s="225" t="s">
        <v>1606</v>
      </c>
      <c r="C3138" s="225" t="s">
        <v>1664</v>
      </c>
      <c r="D3138" s="226">
        <v>0</v>
      </c>
      <c r="E3138" s="226">
        <v>588201</v>
      </c>
      <c r="F3138" s="226">
        <v>384960</v>
      </c>
      <c r="G3138" s="226">
        <v>0</v>
      </c>
      <c r="H3138" s="226">
        <v>0</v>
      </c>
      <c r="I3138" s="226">
        <v>973161</v>
      </c>
      <c r="J3138" s="227">
        <v>519</v>
      </c>
      <c r="K3138" s="226">
        <v>1875.0693641618498</v>
      </c>
    </row>
    <row r="3139" spans="1:11" x14ac:dyDescent="0.3">
      <c r="A3139" s="225">
        <v>440425</v>
      </c>
      <c r="B3139" s="225" t="s">
        <v>1665</v>
      </c>
      <c r="C3139" s="225" t="s">
        <v>1666</v>
      </c>
      <c r="D3139" s="226">
        <v>0</v>
      </c>
      <c r="E3139" s="226">
        <v>119676</v>
      </c>
      <c r="F3139" s="226">
        <v>106338</v>
      </c>
      <c r="G3139" s="226">
        <v>0</v>
      </c>
      <c r="H3139" s="226">
        <v>0</v>
      </c>
      <c r="I3139" s="226">
        <v>226014</v>
      </c>
      <c r="J3139" s="227">
        <v>533</v>
      </c>
      <c r="K3139" s="226">
        <v>424.04127579737337</v>
      </c>
    </row>
    <row r="3140" spans="1:11" x14ac:dyDescent="0.3">
      <c r="A3140" s="225">
        <v>442038</v>
      </c>
      <c r="B3140" s="225" t="s">
        <v>1665</v>
      </c>
      <c r="C3140" s="225" t="s">
        <v>1668</v>
      </c>
      <c r="D3140" s="226">
        <v>0</v>
      </c>
      <c r="E3140" s="226">
        <v>771240</v>
      </c>
      <c r="F3140" s="226">
        <v>587862</v>
      </c>
      <c r="G3140" s="226">
        <v>0</v>
      </c>
      <c r="H3140" s="226">
        <v>0</v>
      </c>
      <c r="I3140" s="226">
        <v>1359102</v>
      </c>
      <c r="J3140" s="227">
        <v>837</v>
      </c>
      <c r="K3140" s="226">
        <v>1623.7777777777778</v>
      </c>
    </row>
    <row r="3141" spans="1:11" x14ac:dyDescent="0.3">
      <c r="A3141" s="225">
        <v>442039</v>
      </c>
      <c r="B3141" s="225" t="s">
        <v>1665</v>
      </c>
      <c r="C3141" s="225" t="s">
        <v>1670</v>
      </c>
      <c r="D3141" s="226">
        <v>0</v>
      </c>
      <c r="E3141" s="226">
        <v>10690212</v>
      </c>
      <c r="F3141" s="226">
        <v>4370376</v>
      </c>
      <c r="G3141" s="226">
        <v>0</v>
      </c>
      <c r="H3141" s="226">
        <v>0</v>
      </c>
      <c r="I3141" s="226">
        <v>15060588</v>
      </c>
      <c r="J3141" s="227">
        <v>5286</v>
      </c>
      <c r="K3141" s="226">
        <v>2849.1464245175935</v>
      </c>
    </row>
    <row r="3142" spans="1:11" x14ac:dyDescent="0.3">
      <c r="A3142" s="225">
        <v>442040</v>
      </c>
      <c r="B3142" s="225" t="s">
        <v>1665</v>
      </c>
      <c r="C3142" s="225" t="s">
        <v>1672</v>
      </c>
      <c r="D3142" s="226">
        <v>0</v>
      </c>
      <c r="E3142" s="226">
        <v>1432470</v>
      </c>
      <c r="F3142" s="226">
        <v>1363506</v>
      </c>
      <c r="G3142" s="226">
        <v>0</v>
      </c>
      <c r="H3142" s="226">
        <v>0</v>
      </c>
      <c r="I3142" s="226">
        <v>2795976</v>
      </c>
      <c r="J3142" s="227">
        <v>3941</v>
      </c>
      <c r="K3142" s="226">
        <v>709.45851306774932</v>
      </c>
    </row>
    <row r="3143" spans="1:11" x14ac:dyDescent="0.3">
      <c r="A3143" s="225">
        <v>442041</v>
      </c>
      <c r="B3143" s="225" t="s">
        <v>1665</v>
      </c>
      <c r="C3143" s="225" t="s">
        <v>1674</v>
      </c>
      <c r="D3143" s="226">
        <v>0</v>
      </c>
      <c r="E3143" s="226">
        <v>858696</v>
      </c>
      <c r="F3143" s="226">
        <v>782742</v>
      </c>
      <c r="G3143" s="226">
        <v>0</v>
      </c>
      <c r="H3143" s="226">
        <v>0</v>
      </c>
      <c r="I3143" s="226">
        <v>1641438</v>
      </c>
      <c r="J3143" s="227">
        <v>3876</v>
      </c>
      <c r="K3143" s="226">
        <v>423.4876160990712</v>
      </c>
    </row>
    <row r="3144" spans="1:11" x14ac:dyDescent="0.3">
      <c r="A3144" s="225">
        <v>442043</v>
      </c>
      <c r="B3144" s="225" t="s">
        <v>1665</v>
      </c>
      <c r="C3144" s="225" t="s">
        <v>1675</v>
      </c>
      <c r="D3144" s="226">
        <v>0</v>
      </c>
      <c r="E3144" s="226">
        <v>46056</v>
      </c>
      <c r="F3144" s="226">
        <v>116214</v>
      </c>
      <c r="G3144" s="226">
        <v>0</v>
      </c>
      <c r="H3144" s="226">
        <v>0</v>
      </c>
      <c r="I3144" s="226">
        <v>162270</v>
      </c>
      <c r="J3144" s="227">
        <v>466</v>
      </c>
      <c r="K3144" s="226">
        <v>348.21888412017165</v>
      </c>
    </row>
    <row r="3145" spans="1:11" x14ac:dyDescent="0.3">
      <c r="A3145" s="225">
        <v>442046</v>
      </c>
      <c r="B3145" s="225" t="s">
        <v>1665</v>
      </c>
      <c r="C3145" s="225" t="s">
        <v>1677</v>
      </c>
      <c r="D3145" s="226">
        <v>0</v>
      </c>
      <c r="E3145" s="226">
        <v>752358</v>
      </c>
      <c r="F3145" s="226">
        <v>1138602</v>
      </c>
      <c r="G3145" s="226">
        <v>0</v>
      </c>
      <c r="H3145" s="226">
        <v>0</v>
      </c>
      <c r="I3145" s="226">
        <v>1890960</v>
      </c>
      <c r="J3145" s="227">
        <v>3892</v>
      </c>
      <c r="K3145" s="226">
        <v>485.85817060637203</v>
      </c>
    </row>
    <row r="3146" spans="1:11" x14ac:dyDescent="0.3">
      <c r="A3146" s="225">
        <v>442052</v>
      </c>
      <c r="B3146" s="225" t="s">
        <v>1665</v>
      </c>
      <c r="C3146" s="225" t="s">
        <v>1679</v>
      </c>
      <c r="D3146" s="226">
        <v>0</v>
      </c>
      <c r="E3146" s="226">
        <v>3022824</v>
      </c>
      <c r="F3146" s="226">
        <v>2429094</v>
      </c>
      <c r="G3146" s="226">
        <v>0</v>
      </c>
      <c r="H3146" s="226">
        <v>0</v>
      </c>
      <c r="I3146" s="226">
        <v>5451918</v>
      </c>
      <c r="J3146" s="227">
        <v>5971</v>
      </c>
      <c r="K3146" s="226">
        <v>913.06615307318702</v>
      </c>
    </row>
    <row r="3147" spans="1:11" x14ac:dyDescent="0.3">
      <c r="A3147" s="225">
        <v>442057</v>
      </c>
      <c r="B3147" s="225" t="s">
        <v>1665</v>
      </c>
      <c r="C3147" s="225" t="s">
        <v>1681</v>
      </c>
      <c r="D3147" s="226">
        <v>0</v>
      </c>
      <c r="E3147" s="226">
        <v>1882089</v>
      </c>
      <c r="F3147" s="226">
        <v>1093908</v>
      </c>
      <c r="G3147" s="226">
        <v>0</v>
      </c>
      <c r="H3147" s="226">
        <v>0</v>
      </c>
      <c r="I3147" s="226">
        <v>2975997</v>
      </c>
      <c r="J3147" s="227">
        <v>1730</v>
      </c>
      <c r="K3147" s="226">
        <v>1720.2294797687862</v>
      </c>
    </row>
    <row r="3148" spans="1:11" x14ac:dyDescent="0.3">
      <c r="A3148" s="225">
        <v>442059</v>
      </c>
      <c r="B3148" s="225" t="s">
        <v>1665</v>
      </c>
      <c r="C3148" s="225" t="s">
        <v>1683</v>
      </c>
      <c r="D3148" s="226">
        <v>0</v>
      </c>
      <c r="E3148" s="226">
        <v>522399</v>
      </c>
      <c r="F3148" s="226">
        <v>1209180</v>
      </c>
      <c r="G3148" s="226">
        <v>241512</v>
      </c>
      <c r="H3148" s="226">
        <v>0</v>
      </c>
      <c r="I3148" s="226">
        <v>1973091</v>
      </c>
      <c r="J3148" s="227">
        <v>5797</v>
      </c>
      <c r="K3148" s="226">
        <v>340.36415387269278</v>
      </c>
    </row>
    <row r="3149" spans="1:11" x14ac:dyDescent="0.3">
      <c r="A3149" s="225">
        <v>442060</v>
      </c>
      <c r="B3149" s="225" t="s">
        <v>1665</v>
      </c>
      <c r="C3149" s="225" t="s">
        <v>2117</v>
      </c>
      <c r="D3149" s="226">
        <v>0</v>
      </c>
      <c r="E3149" s="226">
        <v>541680</v>
      </c>
      <c r="F3149" s="226">
        <v>768954</v>
      </c>
      <c r="G3149" s="226">
        <v>0</v>
      </c>
      <c r="H3149" s="226">
        <v>0</v>
      </c>
      <c r="I3149" s="226">
        <v>1310634</v>
      </c>
      <c r="J3149" s="227">
        <v>3604</v>
      </c>
      <c r="K3149" s="226">
        <v>363.66093229744729</v>
      </c>
    </row>
    <row r="3150" spans="1:11" x14ac:dyDescent="0.3">
      <c r="A3150" s="225">
        <v>442061</v>
      </c>
      <c r="B3150" s="225" t="s">
        <v>1665</v>
      </c>
      <c r="C3150" s="225" t="s">
        <v>1686</v>
      </c>
      <c r="D3150" s="226">
        <v>0</v>
      </c>
      <c r="E3150" s="226">
        <v>753864</v>
      </c>
      <c r="F3150" s="226">
        <v>644088</v>
      </c>
      <c r="G3150" s="226">
        <v>46704</v>
      </c>
      <c r="H3150" s="226">
        <v>0</v>
      </c>
      <c r="I3150" s="226">
        <v>1444656</v>
      </c>
      <c r="J3150" s="227">
        <v>1330</v>
      </c>
      <c r="K3150" s="226">
        <v>1086.2075187969924</v>
      </c>
    </row>
    <row r="3151" spans="1:11" x14ac:dyDescent="0.3">
      <c r="A3151" s="225">
        <v>442065</v>
      </c>
      <c r="B3151" s="225" t="s">
        <v>1665</v>
      </c>
      <c r="C3151" s="225" t="s">
        <v>1688</v>
      </c>
      <c r="D3151" s="226">
        <v>0</v>
      </c>
      <c r="E3151" s="226">
        <v>77652</v>
      </c>
      <c r="F3151" s="226">
        <v>127422</v>
      </c>
      <c r="G3151" s="226">
        <v>0</v>
      </c>
      <c r="H3151" s="226">
        <v>0</v>
      </c>
      <c r="I3151" s="226">
        <v>205074</v>
      </c>
      <c r="J3151" s="227">
        <v>697</v>
      </c>
      <c r="K3151" s="226">
        <v>294.22381635581064</v>
      </c>
    </row>
    <row r="3152" spans="1:11" x14ac:dyDescent="0.3">
      <c r="A3152" s="225">
        <v>442066</v>
      </c>
      <c r="B3152" s="225" t="s">
        <v>1665</v>
      </c>
      <c r="C3152" s="225" t="s">
        <v>1690</v>
      </c>
      <c r="D3152" s="226">
        <v>0</v>
      </c>
      <c r="E3152" s="226">
        <v>2665332</v>
      </c>
      <c r="F3152" s="226">
        <v>1016448</v>
      </c>
      <c r="G3152" s="226">
        <v>0</v>
      </c>
      <c r="H3152" s="226">
        <v>0</v>
      </c>
      <c r="I3152" s="226">
        <v>3681780</v>
      </c>
      <c r="J3152" s="227">
        <v>740</v>
      </c>
      <c r="K3152" s="226">
        <v>4975.3783783783783</v>
      </c>
    </row>
    <row r="3153" spans="1:11" x14ac:dyDescent="0.3">
      <c r="A3153" s="225">
        <v>442068</v>
      </c>
      <c r="B3153" s="225" t="s">
        <v>1665</v>
      </c>
      <c r="C3153" s="225" t="s">
        <v>1692</v>
      </c>
      <c r="D3153" s="226">
        <v>0</v>
      </c>
      <c r="E3153" s="226">
        <v>3706134</v>
      </c>
      <c r="F3153" s="226">
        <v>5043084</v>
      </c>
      <c r="G3153" s="226">
        <v>0</v>
      </c>
      <c r="H3153" s="226">
        <v>0</v>
      </c>
      <c r="I3153" s="226">
        <v>8749218</v>
      </c>
      <c r="J3153" s="227">
        <v>19762</v>
      </c>
      <c r="K3153" s="226">
        <v>442.72937961744765</v>
      </c>
    </row>
    <row r="3154" spans="1:11" x14ac:dyDescent="0.3">
      <c r="A3154" s="225">
        <v>442069</v>
      </c>
      <c r="B3154" s="225" t="s">
        <v>1665</v>
      </c>
      <c r="C3154" s="225" t="s">
        <v>1693</v>
      </c>
      <c r="D3154" s="226">
        <v>0</v>
      </c>
      <c r="E3154" s="226">
        <v>256092</v>
      </c>
      <c r="F3154" s="226">
        <v>142068</v>
      </c>
      <c r="G3154" s="226">
        <v>0</v>
      </c>
      <c r="H3154" s="226">
        <v>0</v>
      </c>
      <c r="I3154" s="226">
        <v>398160</v>
      </c>
      <c r="J3154" s="227">
        <v>984</v>
      </c>
      <c r="K3154" s="226">
        <v>404.63414634146341</v>
      </c>
    </row>
    <row r="3155" spans="1:11" x14ac:dyDescent="0.3">
      <c r="A3155" s="225">
        <v>442070</v>
      </c>
      <c r="B3155" s="225" t="s">
        <v>1665</v>
      </c>
      <c r="C3155" s="225" t="s">
        <v>1695</v>
      </c>
      <c r="D3155" s="226">
        <v>0</v>
      </c>
      <c r="E3155" s="226">
        <v>3531444</v>
      </c>
      <c r="F3155" s="226">
        <v>2393352</v>
      </c>
      <c r="G3155" s="226">
        <v>0</v>
      </c>
      <c r="H3155" s="226">
        <v>0</v>
      </c>
      <c r="I3155" s="226">
        <v>5924796</v>
      </c>
      <c r="J3155" s="227">
        <v>11599</v>
      </c>
      <c r="K3155" s="226">
        <v>510.80231054401241</v>
      </c>
    </row>
    <row r="3156" spans="1:11" x14ac:dyDescent="0.3">
      <c r="A3156" s="225">
        <v>442071</v>
      </c>
      <c r="B3156" s="225" t="s">
        <v>1665</v>
      </c>
      <c r="C3156" s="225" t="s">
        <v>1697</v>
      </c>
      <c r="D3156" s="226">
        <v>0</v>
      </c>
      <c r="E3156" s="226">
        <v>2552568</v>
      </c>
      <c r="F3156" s="226">
        <v>1611702</v>
      </c>
      <c r="G3156" s="226">
        <v>214584</v>
      </c>
      <c r="H3156" s="226">
        <v>0</v>
      </c>
      <c r="I3156" s="226">
        <v>4378854</v>
      </c>
      <c r="J3156" s="227">
        <v>4436</v>
      </c>
      <c r="K3156" s="226">
        <v>987.11767357980159</v>
      </c>
    </row>
    <row r="3157" spans="1:11" x14ac:dyDescent="0.3">
      <c r="A3157" s="225">
        <v>442073</v>
      </c>
      <c r="B3157" s="225" t="s">
        <v>1665</v>
      </c>
      <c r="C3157" s="225" t="s">
        <v>1699</v>
      </c>
      <c r="D3157" s="226">
        <v>0</v>
      </c>
      <c r="E3157" s="226">
        <v>784428</v>
      </c>
      <c r="F3157" s="226">
        <v>343164</v>
      </c>
      <c r="G3157" s="226">
        <v>0</v>
      </c>
      <c r="H3157" s="226">
        <v>0</v>
      </c>
      <c r="I3157" s="226">
        <v>1127592</v>
      </c>
      <c r="J3157" s="227">
        <v>88</v>
      </c>
      <c r="K3157" s="226">
        <v>12813.545454545454</v>
      </c>
    </row>
    <row r="3158" spans="1:11" x14ac:dyDescent="0.3">
      <c r="A3158" s="225">
        <v>442076</v>
      </c>
      <c r="B3158" s="225" t="s">
        <v>1665</v>
      </c>
      <c r="C3158" s="225" t="s">
        <v>1701</v>
      </c>
      <c r="D3158" s="226">
        <v>0</v>
      </c>
      <c r="E3158" s="226">
        <v>1222248</v>
      </c>
      <c r="F3158" s="226">
        <v>929874</v>
      </c>
      <c r="G3158" s="226">
        <v>122376</v>
      </c>
      <c r="H3158" s="226">
        <v>0</v>
      </c>
      <c r="I3158" s="226">
        <v>2274498</v>
      </c>
      <c r="J3158" s="227">
        <v>2325</v>
      </c>
      <c r="K3158" s="226">
        <v>978.27870967741933</v>
      </c>
    </row>
    <row r="3159" spans="1:11" x14ac:dyDescent="0.3">
      <c r="A3159" s="225">
        <v>442083</v>
      </c>
      <c r="B3159" s="225" t="s">
        <v>1665</v>
      </c>
      <c r="C3159" s="225" t="s">
        <v>1703</v>
      </c>
      <c r="D3159" s="226">
        <v>0</v>
      </c>
      <c r="E3159" s="226">
        <v>3906570</v>
      </c>
      <c r="F3159" s="226">
        <v>6759984</v>
      </c>
      <c r="G3159" s="226">
        <v>0</v>
      </c>
      <c r="H3159" s="226">
        <v>0</v>
      </c>
      <c r="I3159" s="226">
        <v>10666554</v>
      </c>
      <c r="J3159" s="227">
        <v>36379</v>
      </c>
      <c r="K3159" s="226">
        <v>293.20635531487949</v>
      </c>
    </row>
    <row r="3160" spans="1:11" x14ac:dyDescent="0.3">
      <c r="A3160" s="225">
        <v>442086</v>
      </c>
      <c r="B3160" s="225" t="s">
        <v>1665</v>
      </c>
      <c r="C3160" s="225" t="s">
        <v>1705</v>
      </c>
      <c r="D3160" s="226">
        <v>0</v>
      </c>
      <c r="E3160" s="226">
        <v>4855752</v>
      </c>
      <c r="F3160" s="226">
        <v>3725238</v>
      </c>
      <c r="G3160" s="226">
        <v>576780</v>
      </c>
      <c r="H3160" s="226">
        <v>0</v>
      </c>
      <c r="I3160" s="226">
        <v>9157770</v>
      </c>
      <c r="J3160" s="227">
        <v>13564</v>
      </c>
      <c r="K3160" s="226">
        <v>675.15260984960184</v>
      </c>
    </row>
    <row r="3161" spans="1:11" x14ac:dyDescent="0.3">
      <c r="A3161" s="225">
        <v>442090</v>
      </c>
      <c r="B3161" s="225" t="s">
        <v>1665</v>
      </c>
      <c r="C3161" s="225" t="s">
        <v>1707</v>
      </c>
      <c r="D3161" s="226">
        <v>0</v>
      </c>
      <c r="E3161" s="226">
        <v>2344716</v>
      </c>
      <c r="F3161" s="226">
        <v>1088868</v>
      </c>
      <c r="G3161" s="226">
        <v>0</v>
      </c>
      <c r="H3161" s="226">
        <v>0</v>
      </c>
      <c r="I3161" s="226">
        <v>3433584</v>
      </c>
      <c r="J3161" s="227">
        <v>1824</v>
      </c>
      <c r="K3161" s="226">
        <v>1882.4473684210527</v>
      </c>
    </row>
    <row r="3162" spans="1:11" x14ac:dyDescent="0.3">
      <c r="A3162" s="225">
        <v>442091</v>
      </c>
      <c r="B3162" s="225" t="s">
        <v>1665</v>
      </c>
      <c r="C3162" s="225" t="s">
        <v>2084</v>
      </c>
      <c r="D3162" s="226">
        <v>0</v>
      </c>
      <c r="E3162" s="226">
        <v>728184</v>
      </c>
      <c r="F3162" s="226">
        <v>2926350</v>
      </c>
      <c r="G3162" s="226">
        <v>0</v>
      </c>
      <c r="H3162" s="226">
        <v>0</v>
      </c>
      <c r="I3162" s="226">
        <v>3654534</v>
      </c>
      <c r="J3162" s="227">
        <v>7829</v>
      </c>
      <c r="K3162" s="226">
        <v>466.79448205390219</v>
      </c>
    </row>
    <row r="3163" spans="1:11" x14ac:dyDescent="0.3">
      <c r="A3163" s="225">
        <v>442093</v>
      </c>
      <c r="B3163" s="225" t="s">
        <v>1665</v>
      </c>
      <c r="C3163" s="225" t="s">
        <v>1709</v>
      </c>
      <c r="D3163" s="226">
        <v>0</v>
      </c>
      <c r="E3163" s="226">
        <v>1355355</v>
      </c>
      <c r="F3163" s="226">
        <v>966096</v>
      </c>
      <c r="G3163" s="226">
        <v>90156</v>
      </c>
      <c r="H3163" s="226">
        <v>0</v>
      </c>
      <c r="I3163" s="226">
        <v>2411607</v>
      </c>
      <c r="J3163" s="227">
        <v>2156</v>
      </c>
      <c r="K3163" s="226">
        <v>1118.5561224489795</v>
      </c>
    </row>
    <row r="3164" spans="1:11" x14ac:dyDescent="0.3">
      <c r="A3164" s="225">
        <v>442103</v>
      </c>
      <c r="B3164" s="225" t="s">
        <v>1665</v>
      </c>
      <c r="C3164" s="225" t="s">
        <v>1711</v>
      </c>
      <c r="D3164" s="226">
        <v>0</v>
      </c>
      <c r="E3164" s="226">
        <v>757968</v>
      </c>
      <c r="F3164" s="226">
        <v>480822</v>
      </c>
      <c r="G3164" s="226">
        <v>0</v>
      </c>
      <c r="H3164" s="226">
        <v>0</v>
      </c>
      <c r="I3164" s="226">
        <v>1238790</v>
      </c>
      <c r="J3164" s="227">
        <v>752</v>
      </c>
      <c r="K3164" s="226">
        <v>1647.3271276595744</v>
      </c>
    </row>
    <row r="3165" spans="1:11" x14ac:dyDescent="0.3">
      <c r="A3165" s="225">
        <v>442104</v>
      </c>
      <c r="B3165" s="225" t="s">
        <v>1665</v>
      </c>
      <c r="C3165" s="225" t="s">
        <v>1713</v>
      </c>
      <c r="D3165" s="226">
        <v>0</v>
      </c>
      <c r="E3165" s="226">
        <v>1200024</v>
      </c>
      <c r="F3165" s="226">
        <v>529992</v>
      </c>
      <c r="G3165" s="226">
        <v>0</v>
      </c>
      <c r="H3165" s="226">
        <v>0</v>
      </c>
      <c r="I3165" s="226">
        <v>1730016</v>
      </c>
      <c r="J3165" s="227">
        <v>646</v>
      </c>
      <c r="K3165" s="226">
        <v>2678.0433436532508</v>
      </c>
    </row>
    <row r="3166" spans="1:11" x14ac:dyDescent="0.3">
      <c r="A3166" s="225">
        <v>442105</v>
      </c>
      <c r="B3166" s="225" t="s">
        <v>1665</v>
      </c>
      <c r="C3166" s="225" t="s">
        <v>1715</v>
      </c>
      <c r="D3166" s="226">
        <v>0</v>
      </c>
      <c r="E3166" s="226">
        <v>1328181</v>
      </c>
      <c r="F3166" s="226">
        <v>777426</v>
      </c>
      <c r="G3166" s="226">
        <v>0</v>
      </c>
      <c r="H3166" s="226">
        <v>0</v>
      </c>
      <c r="I3166" s="226">
        <v>2105607</v>
      </c>
      <c r="J3166" s="227">
        <v>1284</v>
      </c>
      <c r="K3166" s="226">
        <v>1639.8808411214952</v>
      </c>
    </row>
    <row r="3167" spans="1:11" x14ac:dyDescent="0.3">
      <c r="A3167" s="225">
        <v>442107</v>
      </c>
      <c r="B3167" s="225" t="s">
        <v>1665</v>
      </c>
      <c r="C3167" s="225" t="s">
        <v>1716</v>
      </c>
      <c r="D3167" s="226">
        <v>0</v>
      </c>
      <c r="E3167" s="226">
        <v>0</v>
      </c>
      <c r="F3167" s="226">
        <v>536310</v>
      </c>
      <c r="G3167" s="226">
        <v>0</v>
      </c>
      <c r="H3167" s="226">
        <v>0</v>
      </c>
      <c r="I3167" s="226">
        <v>536310</v>
      </c>
      <c r="J3167" s="227">
        <v>5676</v>
      </c>
      <c r="K3167" s="226">
        <v>94.487315010570825</v>
      </c>
    </row>
    <row r="3168" spans="1:11" x14ac:dyDescent="0.3">
      <c r="A3168" s="225">
        <v>442112</v>
      </c>
      <c r="B3168" s="225" t="s">
        <v>1665</v>
      </c>
      <c r="C3168" s="225" t="s">
        <v>1718</v>
      </c>
      <c r="D3168" s="226">
        <v>0</v>
      </c>
      <c r="E3168" s="226">
        <v>2508321</v>
      </c>
      <c r="F3168" s="226">
        <v>1410402</v>
      </c>
      <c r="G3168" s="226">
        <v>206220</v>
      </c>
      <c r="H3168" s="226">
        <v>0</v>
      </c>
      <c r="I3168" s="226">
        <v>4124943</v>
      </c>
      <c r="J3168" s="227">
        <v>2621</v>
      </c>
      <c r="K3168" s="226">
        <v>1573.8050362457077</v>
      </c>
    </row>
    <row r="3169" spans="1:11" x14ac:dyDescent="0.3">
      <c r="A3169" s="225">
        <v>442116</v>
      </c>
      <c r="B3169" s="225" t="s">
        <v>1665</v>
      </c>
      <c r="C3169" s="225" t="s">
        <v>1720</v>
      </c>
      <c r="D3169" s="226">
        <v>0</v>
      </c>
      <c r="E3169" s="226">
        <v>1052208</v>
      </c>
      <c r="F3169" s="226">
        <v>998172</v>
      </c>
      <c r="G3169" s="226">
        <v>0</v>
      </c>
      <c r="H3169" s="226">
        <v>0</v>
      </c>
      <c r="I3169" s="226">
        <v>2050380</v>
      </c>
      <c r="J3169" s="227">
        <v>3510</v>
      </c>
      <c r="K3169" s="226">
        <v>584.15384615384619</v>
      </c>
    </row>
    <row r="3170" spans="1:11" x14ac:dyDescent="0.3">
      <c r="A3170" s="225">
        <v>442130</v>
      </c>
      <c r="B3170" s="225" t="s">
        <v>1665</v>
      </c>
      <c r="C3170" s="225" t="s">
        <v>1722</v>
      </c>
      <c r="D3170" s="226">
        <v>0</v>
      </c>
      <c r="E3170" s="226">
        <v>2031144</v>
      </c>
      <c r="F3170" s="226">
        <v>2069484</v>
      </c>
      <c r="G3170" s="226">
        <v>0</v>
      </c>
      <c r="H3170" s="226">
        <v>0</v>
      </c>
      <c r="I3170" s="226">
        <v>4100628</v>
      </c>
      <c r="J3170" s="227">
        <v>10251</v>
      </c>
      <c r="K3170" s="226">
        <v>400.02224173251392</v>
      </c>
    </row>
    <row r="3171" spans="1:11" x14ac:dyDescent="0.3">
      <c r="A3171" s="225">
        <v>442131</v>
      </c>
      <c r="B3171" s="225" t="s">
        <v>1665</v>
      </c>
      <c r="C3171" s="225" t="s">
        <v>1724</v>
      </c>
      <c r="D3171" s="226">
        <v>0</v>
      </c>
      <c r="E3171" s="226">
        <v>867993</v>
      </c>
      <c r="F3171" s="226">
        <v>866736</v>
      </c>
      <c r="G3171" s="226">
        <v>0</v>
      </c>
      <c r="H3171" s="226">
        <v>0</v>
      </c>
      <c r="I3171" s="226">
        <v>1734729</v>
      </c>
      <c r="J3171" s="227">
        <v>2141</v>
      </c>
      <c r="K3171" s="226">
        <v>810.24241008874355</v>
      </c>
    </row>
    <row r="3172" spans="1:11" x14ac:dyDescent="0.3">
      <c r="A3172" s="225">
        <v>442134</v>
      </c>
      <c r="B3172" s="225" t="s">
        <v>1665</v>
      </c>
      <c r="C3172" s="225" t="s">
        <v>1726</v>
      </c>
      <c r="D3172" s="226">
        <v>0</v>
      </c>
      <c r="E3172" s="226">
        <v>1926132</v>
      </c>
      <c r="F3172" s="226">
        <v>1068714</v>
      </c>
      <c r="G3172" s="226">
        <v>0</v>
      </c>
      <c r="H3172" s="226">
        <v>0</v>
      </c>
      <c r="I3172" s="226">
        <v>2994846</v>
      </c>
      <c r="J3172" s="227">
        <v>1111</v>
      </c>
      <c r="K3172" s="226">
        <v>2695.6309630963096</v>
      </c>
    </row>
    <row r="3173" spans="1:11" x14ac:dyDescent="0.3">
      <c r="A3173" s="225">
        <v>442135</v>
      </c>
      <c r="B3173" s="225" t="s">
        <v>1665</v>
      </c>
      <c r="C3173" s="225" t="s">
        <v>1728</v>
      </c>
      <c r="D3173" s="226">
        <v>0</v>
      </c>
      <c r="E3173" s="226">
        <v>2678064</v>
      </c>
      <c r="F3173" s="226">
        <v>1545618</v>
      </c>
      <c r="G3173" s="226">
        <v>0</v>
      </c>
      <c r="H3173" s="226">
        <v>0</v>
      </c>
      <c r="I3173" s="226">
        <v>4223682</v>
      </c>
      <c r="J3173" s="227">
        <v>3881</v>
      </c>
      <c r="K3173" s="226">
        <v>1088.2973460448338</v>
      </c>
    </row>
    <row r="3174" spans="1:11" x14ac:dyDescent="0.3">
      <c r="A3174" s="225">
        <v>442141</v>
      </c>
      <c r="B3174" s="225" t="s">
        <v>1665</v>
      </c>
      <c r="C3174" s="225" t="s">
        <v>1664</v>
      </c>
      <c r="D3174" s="226">
        <v>0</v>
      </c>
      <c r="E3174" s="226">
        <v>1470906</v>
      </c>
      <c r="F3174" s="226">
        <v>1234776</v>
      </c>
      <c r="G3174" s="226">
        <v>57960</v>
      </c>
      <c r="H3174" s="226">
        <v>0</v>
      </c>
      <c r="I3174" s="226">
        <v>2763642</v>
      </c>
      <c r="J3174" s="227">
        <v>1667</v>
      </c>
      <c r="K3174" s="226">
        <v>1657.8536292741451</v>
      </c>
    </row>
    <row r="3175" spans="1:11" x14ac:dyDescent="0.3">
      <c r="A3175" s="225">
        <v>442143</v>
      </c>
      <c r="B3175" s="225" t="s">
        <v>1665</v>
      </c>
      <c r="C3175" s="225" t="s">
        <v>1730</v>
      </c>
      <c r="D3175" s="226">
        <v>0</v>
      </c>
      <c r="E3175" s="226">
        <v>1267806</v>
      </c>
      <c r="F3175" s="226">
        <v>1443354</v>
      </c>
      <c r="G3175" s="226">
        <v>283680</v>
      </c>
      <c r="H3175" s="226">
        <v>0</v>
      </c>
      <c r="I3175" s="226">
        <v>2994840</v>
      </c>
      <c r="J3175" s="227">
        <v>3853</v>
      </c>
      <c r="K3175" s="226">
        <v>777.27485076563721</v>
      </c>
    </row>
    <row r="3176" spans="1:11" x14ac:dyDescent="0.3">
      <c r="A3176" s="225">
        <v>442150</v>
      </c>
      <c r="B3176" s="225" t="s">
        <v>1665</v>
      </c>
      <c r="C3176" s="225" t="s">
        <v>1731</v>
      </c>
      <c r="D3176" s="226">
        <v>0</v>
      </c>
      <c r="E3176" s="226">
        <v>54876</v>
      </c>
      <c r="F3176" s="226">
        <v>66084</v>
      </c>
      <c r="G3176" s="226">
        <v>0</v>
      </c>
      <c r="H3176" s="226">
        <v>0</v>
      </c>
      <c r="I3176" s="226">
        <v>120960</v>
      </c>
      <c r="J3176" s="227">
        <v>786</v>
      </c>
      <c r="K3176" s="226">
        <v>153.89312977099237</v>
      </c>
    </row>
    <row r="3177" spans="1:11" x14ac:dyDescent="0.3">
      <c r="A3177" s="225">
        <v>442151</v>
      </c>
      <c r="B3177" s="225" t="s">
        <v>1665</v>
      </c>
      <c r="C3177" s="225" t="s">
        <v>1733</v>
      </c>
      <c r="D3177" s="226">
        <v>0</v>
      </c>
      <c r="E3177" s="226">
        <v>2086464</v>
      </c>
      <c r="F3177" s="226">
        <v>1526964</v>
      </c>
      <c r="G3177" s="226">
        <v>185868</v>
      </c>
      <c r="H3177" s="226">
        <v>0</v>
      </c>
      <c r="I3177" s="226">
        <v>3799296</v>
      </c>
      <c r="J3177" s="227">
        <v>5496</v>
      </c>
      <c r="K3177" s="226">
        <v>691.28384279475983</v>
      </c>
    </row>
    <row r="3178" spans="1:11" x14ac:dyDescent="0.3">
      <c r="A3178" s="225">
        <v>442159</v>
      </c>
      <c r="B3178" s="225" t="s">
        <v>1665</v>
      </c>
      <c r="C3178" s="225" t="s">
        <v>1735</v>
      </c>
      <c r="D3178" s="226">
        <v>0</v>
      </c>
      <c r="E3178" s="226">
        <v>6878094</v>
      </c>
      <c r="F3178" s="226">
        <v>4359588</v>
      </c>
      <c r="G3178" s="226">
        <v>171540</v>
      </c>
      <c r="H3178" s="226">
        <v>0</v>
      </c>
      <c r="I3178" s="226">
        <v>11409222</v>
      </c>
      <c r="J3178" s="227">
        <v>5432</v>
      </c>
      <c r="K3178" s="226">
        <v>2100.3722385861561</v>
      </c>
    </row>
    <row r="3179" spans="1:11" x14ac:dyDescent="0.3">
      <c r="A3179" s="225">
        <v>442166</v>
      </c>
      <c r="B3179" s="225" t="s">
        <v>1665</v>
      </c>
      <c r="C3179" s="225" t="s">
        <v>1737</v>
      </c>
      <c r="D3179" s="226">
        <v>0</v>
      </c>
      <c r="E3179" s="226">
        <v>691491</v>
      </c>
      <c r="F3179" s="226">
        <v>684792</v>
      </c>
      <c r="G3179" s="226">
        <v>0</v>
      </c>
      <c r="H3179" s="226">
        <v>0</v>
      </c>
      <c r="I3179" s="226">
        <v>1376283</v>
      </c>
      <c r="J3179" s="227">
        <v>1700</v>
      </c>
      <c r="K3179" s="226">
        <v>809.57823529411769</v>
      </c>
    </row>
    <row r="3180" spans="1:11" x14ac:dyDescent="0.3">
      <c r="A3180" s="225">
        <v>442168</v>
      </c>
      <c r="B3180" s="225" t="s">
        <v>1665</v>
      </c>
      <c r="C3180" s="225" t="s">
        <v>1739</v>
      </c>
      <c r="D3180" s="226">
        <v>0</v>
      </c>
      <c r="E3180" s="226">
        <v>1776141</v>
      </c>
      <c r="F3180" s="226">
        <v>1154820</v>
      </c>
      <c r="G3180" s="226">
        <v>0</v>
      </c>
      <c r="H3180" s="226">
        <v>0</v>
      </c>
      <c r="I3180" s="226">
        <v>2930961</v>
      </c>
      <c r="J3180" s="227">
        <v>2061</v>
      </c>
      <c r="K3180" s="226">
        <v>1422.1062590975255</v>
      </c>
    </row>
    <row r="3181" spans="1:11" x14ac:dyDescent="0.3">
      <c r="A3181" s="225">
        <v>442170</v>
      </c>
      <c r="B3181" s="225" t="s">
        <v>1665</v>
      </c>
      <c r="C3181" s="225" t="s">
        <v>1741</v>
      </c>
      <c r="D3181" s="226">
        <v>0</v>
      </c>
      <c r="E3181" s="226">
        <v>2202114</v>
      </c>
      <c r="F3181" s="226">
        <v>1218732</v>
      </c>
      <c r="G3181" s="226">
        <v>0</v>
      </c>
      <c r="H3181" s="226">
        <v>0</v>
      </c>
      <c r="I3181" s="226">
        <v>3420846</v>
      </c>
      <c r="J3181" s="227">
        <v>1140</v>
      </c>
      <c r="K3181" s="226">
        <v>3000.742105263158</v>
      </c>
    </row>
    <row r="3182" spans="1:11" x14ac:dyDescent="0.3">
      <c r="A3182" s="225">
        <v>442262</v>
      </c>
      <c r="B3182" s="225" t="s">
        <v>1665</v>
      </c>
      <c r="C3182" s="225" t="s">
        <v>1743</v>
      </c>
      <c r="D3182" s="226">
        <v>0</v>
      </c>
      <c r="E3182" s="226">
        <v>33528</v>
      </c>
      <c r="F3182" s="226">
        <v>63120</v>
      </c>
      <c r="G3182" s="226">
        <v>0</v>
      </c>
      <c r="H3182" s="226">
        <v>0</v>
      </c>
      <c r="I3182" s="226">
        <v>96648</v>
      </c>
      <c r="J3182" s="227">
        <v>553</v>
      </c>
      <c r="K3182" s="226">
        <v>174.77034358047015</v>
      </c>
    </row>
    <row r="3183" spans="1:11" x14ac:dyDescent="0.3">
      <c r="A3183" s="225">
        <v>450815</v>
      </c>
      <c r="B3183" s="225" t="s">
        <v>1744</v>
      </c>
      <c r="C3183" s="225" t="s">
        <v>1746</v>
      </c>
      <c r="D3183" s="226">
        <v>0</v>
      </c>
      <c r="E3183" s="226">
        <v>576168</v>
      </c>
      <c r="F3183" s="226">
        <v>520788</v>
      </c>
      <c r="G3183" s="226">
        <v>0</v>
      </c>
      <c r="H3183" s="226">
        <v>0</v>
      </c>
      <c r="I3183" s="226">
        <v>1096956</v>
      </c>
      <c r="J3183" s="227">
        <v>1661</v>
      </c>
      <c r="K3183" s="226">
        <v>660.41902468392539</v>
      </c>
    </row>
    <row r="3184" spans="1:11" x14ac:dyDescent="0.3">
      <c r="A3184" s="225">
        <v>452169</v>
      </c>
      <c r="B3184" s="225" t="s">
        <v>1744</v>
      </c>
      <c r="C3184" s="225" t="s">
        <v>1748</v>
      </c>
      <c r="D3184" s="226">
        <v>0</v>
      </c>
      <c r="E3184" s="226">
        <v>1152012</v>
      </c>
      <c r="F3184" s="226">
        <v>1043658</v>
      </c>
      <c r="G3184" s="226">
        <v>0</v>
      </c>
      <c r="H3184" s="226">
        <v>0</v>
      </c>
      <c r="I3184" s="226">
        <v>2195670</v>
      </c>
      <c r="J3184" s="227">
        <v>2636</v>
      </c>
      <c r="K3184" s="226">
        <v>832.95523520485585</v>
      </c>
    </row>
    <row r="3185" spans="1:11" x14ac:dyDescent="0.3">
      <c r="A3185" s="225">
        <v>452171</v>
      </c>
      <c r="B3185" s="225" t="s">
        <v>1744</v>
      </c>
      <c r="C3185" s="225" t="s">
        <v>1749</v>
      </c>
      <c r="D3185" s="226">
        <v>0</v>
      </c>
      <c r="E3185" s="226">
        <v>95712</v>
      </c>
      <c r="F3185" s="226">
        <v>546864</v>
      </c>
      <c r="G3185" s="226">
        <v>0</v>
      </c>
      <c r="H3185" s="226">
        <v>0</v>
      </c>
      <c r="I3185" s="226">
        <v>642576</v>
      </c>
      <c r="J3185" s="227">
        <v>2163</v>
      </c>
      <c r="K3185" s="226">
        <v>297.07628294036061</v>
      </c>
    </row>
    <row r="3186" spans="1:11" x14ac:dyDescent="0.3">
      <c r="A3186" s="225">
        <v>452173</v>
      </c>
      <c r="B3186" s="225" t="s">
        <v>1744</v>
      </c>
      <c r="C3186" s="225" t="s">
        <v>1751</v>
      </c>
      <c r="D3186" s="226">
        <v>0</v>
      </c>
      <c r="E3186" s="226">
        <v>1503792</v>
      </c>
      <c r="F3186" s="226">
        <v>1158642</v>
      </c>
      <c r="G3186" s="226">
        <v>0</v>
      </c>
      <c r="H3186" s="226">
        <v>0</v>
      </c>
      <c r="I3186" s="226">
        <v>2662434</v>
      </c>
      <c r="J3186" s="227">
        <v>3690</v>
      </c>
      <c r="K3186" s="226">
        <v>721.52682926829266</v>
      </c>
    </row>
    <row r="3187" spans="1:11" x14ac:dyDescent="0.3">
      <c r="A3187" s="225">
        <v>452174</v>
      </c>
      <c r="B3187" s="225" t="s">
        <v>1744</v>
      </c>
      <c r="C3187" s="225" t="s">
        <v>1752</v>
      </c>
      <c r="D3187" s="226">
        <v>0</v>
      </c>
      <c r="E3187" s="226">
        <v>225021</v>
      </c>
      <c r="F3187" s="226">
        <v>470610</v>
      </c>
      <c r="G3187" s="226">
        <v>0</v>
      </c>
      <c r="H3187" s="226">
        <v>0</v>
      </c>
      <c r="I3187" s="226">
        <v>695631</v>
      </c>
      <c r="J3187" s="227">
        <v>2477</v>
      </c>
      <c r="K3187" s="226">
        <v>280.83609204683086</v>
      </c>
    </row>
    <row r="3188" spans="1:11" x14ac:dyDescent="0.3">
      <c r="A3188" s="225">
        <v>452176</v>
      </c>
      <c r="B3188" s="225" t="s">
        <v>1744</v>
      </c>
      <c r="C3188" s="225" t="s">
        <v>1753</v>
      </c>
      <c r="D3188" s="226">
        <v>0</v>
      </c>
      <c r="E3188" s="226">
        <v>4132416</v>
      </c>
      <c r="F3188" s="226">
        <v>2709942</v>
      </c>
      <c r="G3188" s="226">
        <v>0</v>
      </c>
      <c r="H3188" s="226">
        <v>0</v>
      </c>
      <c r="I3188" s="226">
        <v>6842358</v>
      </c>
      <c r="J3188" s="227">
        <v>5108</v>
      </c>
      <c r="K3188" s="226">
        <v>1339.5375880971026</v>
      </c>
    </row>
    <row r="3189" spans="1:11" x14ac:dyDescent="0.3">
      <c r="A3189" s="225">
        <v>452179</v>
      </c>
      <c r="B3189" s="225" t="s">
        <v>1744</v>
      </c>
      <c r="C3189" s="225" t="s">
        <v>1755</v>
      </c>
      <c r="D3189" s="226">
        <v>0</v>
      </c>
      <c r="E3189" s="226">
        <v>6370650</v>
      </c>
      <c r="F3189" s="226">
        <v>2865492</v>
      </c>
      <c r="G3189" s="226">
        <v>0</v>
      </c>
      <c r="H3189" s="226">
        <v>0</v>
      </c>
      <c r="I3189" s="226">
        <v>9236142</v>
      </c>
      <c r="J3189" s="227">
        <v>3734</v>
      </c>
      <c r="K3189" s="226">
        <v>2473.5249062667381</v>
      </c>
    </row>
    <row r="3190" spans="1:11" x14ac:dyDescent="0.3">
      <c r="A3190" s="225">
        <v>452191</v>
      </c>
      <c r="B3190" s="225" t="s">
        <v>1744</v>
      </c>
      <c r="C3190" s="225" t="s">
        <v>1757</v>
      </c>
      <c r="D3190" s="226">
        <v>0</v>
      </c>
      <c r="E3190" s="226">
        <v>2402328</v>
      </c>
      <c r="F3190" s="226">
        <v>1265796</v>
      </c>
      <c r="G3190" s="226">
        <v>112212</v>
      </c>
      <c r="H3190" s="226">
        <v>0</v>
      </c>
      <c r="I3190" s="226">
        <v>3780336</v>
      </c>
      <c r="J3190" s="227">
        <v>1221</v>
      </c>
      <c r="K3190" s="226">
        <v>3096.0982800982802</v>
      </c>
    </row>
    <row r="3191" spans="1:11" x14ac:dyDescent="0.3">
      <c r="A3191" s="225">
        <v>452200</v>
      </c>
      <c r="B3191" s="225" t="s">
        <v>1744</v>
      </c>
      <c r="C3191" s="225" t="s">
        <v>1759</v>
      </c>
      <c r="D3191" s="226">
        <v>0</v>
      </c>
      <c r="E3191" s="226">
        <v>1397160</v>
      </c>
      <c r="F3191" s="226">
        <v>828570</v>
      </c>
      <c r="G3191" s="226">
        <v>33156</v>
      </c>
      <c r="H3191" s="226">
        <v>0</v>
      </c>
      <c r="I3191" s="226">
        <v>2258886</v>
      </c>
      <c r="J3191" s="227">
        <v>920</v>
      </c>
      <c r="K3191" s="226">
        <v>2455.3108695652172</v>
      </c>
    </row>
    <row r="3192" spans="1:11" x14ac:dyDescent="0.3">
      <c r="A3192" s="225">
        <v>452226</v>
      </c>
      <c r="B3192" s="225" t="s">
        <v>1744</v>
      </c>
      <c r="C3192" s="225" t="s">
        <v>1761</v>
      </c>
      <c r="D3192" s="226">
        <v>0</v>
      </c>
      <c r="E3192" s="226">
        <v>2185056</v>
      </c>
      <c r="F3192" s="226">
        <v>1016460</v>
      </c>
      <c r="G3192" s="226">
        <v>0</v>
      </c>
      <c r="H3192" s="226">
        <v>0</v>
      </c>
      <c r="I3192" s="226">
        <v>3201516</v>
      </c>
      <c r="J3192" s="227">
        <v>1287</v>
      </c>
      <c r="K3192" s="226">
        <v>2487.5804195804194</v>
      </c>
    </row>
    <row r="3193" spans="1:11" x14ac:dyDescent="0.3">
      <c r="A3193" s="225">
        <v>453334</v>
      </c>
      <c r="B3193" s="225" t="s">
        <v>1744</v>
      </c>
      <c r="C3193" s="225" t="s">
        <v>1763</v>
      </c>
      <c r="D3193" s="226">
        <v>0</v>
      </c>
      <c r="E3193" s="226">
        <v>1613610</v>
      </c>
      <c r="F3193" s="226">
        <v>1697352</v>
      </c>
      <c r="G3193" s="226">
        <v>139092</v>
      </c>
      <c r="H3193" s="226">
        <v>0</v>
      </c>
      <c r="I3193" s="226">
        <v>3450054</v>
      </c>
      <c r="J3193" s="227">
        <v>3688</v>
      </c>
      <c r="K3193" s="226">
        <v>935.48101952277659</v>
      </c>
    </row>
    <row r="3194" spans="1:11" x14ac:dyDescent="0.3">
      <c r="A3194" s="225">
        <v>457991</v>
      </c>
      <c r="B3194" s="225" t="s">
        <v>1744</v>
      </c>
      <c r="C3194" s="225" t="s">
        <v>1765</v>
      </c>
      <c r="D3194" s="226">
        <v>0</v>
      </c>
      <c r="E3194" s="226">
        <v>1768680</v>
      </c>
      <c r="F3194" s="226">
        <v>1020066</v>
      </c>
      <c r="G3194" s="226">
        <v>0</v>
      </c>
      <c r="H3194" s="226">
        <v>0</v>
      </c>
      <c r="I3194" s="226">
        <v>2788746</v>
      </c>
      <c r="J3194" s="227">
        <v>3452</v>
      </c>
      <c r="K3194" s="226">
        <v>807.86384704519116</v>
      </c>
    </row>
    <row r="3195" spans="1:11" x14ac:dyDescent="0.3">
      <c r="A3195" s="225">
        <v>462178</v>
      </c>
      <c r="B3195" s="225" t="s">
        <v>1766</v>
      </c>
      <c r="C3195" s="225" t="s">
        <v>1768</v>
      </c>
      <c r="D3195" s="226">
        <v>0</v>
      </c>
      <c r="E3195" s="226">
        <v>287640</v>
      </c>
      <c r="F3195" s="226">
        <v>110796</v>
      </c>
      <c r="G3195" s="226">
        <v>3456</v>
      </c>
      <c r="H3195" s="226">
        <v>0</v>
      </c>
      <c r="I3195" s="226">
        <v>401892</v>
      </c>
      <c r="J3195" s="227">
        <v>105</v>
      </c>
      <c r="K3195" s="226">
        <v>3827.542857142857</v>
      </c>
    </row>
    <row r="3196" spans="1:11" x14ac:dyDescent="0.3">
      <c r="A3196" s="225">
        <v>462181</v>
      </c>
      <c r="B3196" s="225" t="s">
        <v>1766</v>
      </c>
      <c r="C3196" s="225" t="s">
        <v>1770</v>
      </c>
      <c r="D3196" s="226">
        <v>0</v>
      </c>
      <c r="E3196" s="226">
        <v>486984</v>
      </c>
      <c r="F3196" s="226">
        <v>466968</v>
      </c>
      <c r="G3196" s="226">
        <v>0</v>
      </c>
      <c r="H3196" s="226">
        <v>0</v>
      </c>
      <c r="I3196" s="226">
        <v>953952</v>
      </c>
      <c r="J3196" s="227">
        <v>1109</v>
      </c>
      <c r="K3196" s="226">
        <v>860.19116321009915</v>
      </c>
    </row>
    <row r="3197" spans="1:11" x14ac:dyDescent="0.3">
      <c r="A3197" s="225">
        <v>462182</v>
      </c>
      <c r="B3197" s="225" t="s">
        <v>1766</v>
      </c>
      <c r="C3197" s="225" t="s">
        <v>1772</v>
      </c>
      <c r="D3197" s="226">
        <v>0</v>
      </c>
      <c r="E3197" s="226">
        <v>921480</v>
      </c>
      <c r="F3197" s="226">
        <v>520728</v>
      </c>
      <c r="G3197" s="226">
        <v>0</v>
      </c>
      <c r="H3197" s="226">
        <v>0</v>
      </c>
      <c r="I3197" s="226">
        <v>1442208</v>
      </c>
      <c r="J3197" s="227">
        <v>697</v>
      </c>
      <c r="K3197" s="226">
        <v>2069.1649928263987</v>
      </c>
    </row>
    <row r="3198" spans="1:11" x14ac:dyDescent="0.3">
      <c r="A3198" s="225">
        <v>462184</v>
      </c>
      <c r="B3198" s="225" t="s">
        <v>1766</v>
      </c>
      <c r="C3198" s="225" t="s">
        <v>1773</v>
      </c>
      <c r="D3198" s="226">
        <v>0</v>
      </c>
      <c r="E3198" s="226">
        <v>0</v>
      </c>
      <c r="F3198" s="226">
        <v>701976</v>
      </c>
      <c r="G3198" s="226">
        <v>0</v>
      </c>
      <c r="H3198" s="226">
        <v>0</v>
      </c>
      <c r="I3198" s="226">
        <v>701976</v>
      </c>
      <c r="J3198" s="227">
        <v>7522</v>
      </c>
      <c r="K3198" s="226">
        <v>93.32305237968626</v>
      </c>
    </row>
    <row r="3199" spans="1:11" x14ac:dyDescent="0.3">
      <c r="A3199" s="225">
        <v>462186</v>
      </c>
      <c r="B3199" s="225" t="s">
        <v>1766</v>
      </c>
      <c r="C3199" s="225" t="s">
        <v>1775</v>
      </c>
      <c r="D3199" s="226">
        <v>0</v>
      </c>
      <c r="E3199" s="226">
        <v>1044126</v>
      </c>
      <c r="F3199" s="226">
        <v>1087548</v>
      </c>
      <c r="G3199" s="226">
        <v>0</v>
      </c>
      <c r="H3199" s="226">
        <v>0</v>
      </c>
      <c r="I3199" s="226">
        <v>2131674</v>
      </c>
      <c r="J3199" s="227">
        <v>3798</v>
      </c>
      <c r="K3199" s="226">
        <v>561.26224328593992</v>
      </c>
    </row>
    <row r="3200" spans="1:11" x14ac:dyDescent="0.3">
      <c r="A3200" s="225">
        <v>462188</v>
      </c>
      <c r="B3200" s="225" t="s">
        <v>1766</v>
      </c>
      <c r="C3200" s="225" t="s">
        <v>1777</v>
      </c>
      <c r="D3200" s="226">
        <v>0</v>
      </c>
      <c r="E3200" s="226">
        <v>380340</v>
      </c>
      <c r="F3200" s="226">
        <v>271728</v>
      </c>
      <c r="G3200" s="226">
        <v>0</v>
      </c>
      <c r="H3200" s="226">
        <v>0</v>
      </c>
      <c r="I3200" s="226">
        <v>652068</v>
      </c>
      <c r="J3200" s="227">
        <v>438</v>
      </c>
      <c r="K3200" s="226">
        <v>1488.7397260273972</v>
      </c>
    </row>
    <row r="3201" spans="1:11" x14ac:dyDescent="0.3">
      <c r="A3201" s="225">
        <v>462190</v>
      </c>
      <c r="B3201" s="225" t="s">
        <v>1766</v>
      </c>
      <c r="C3201" s="225" t="s">
        <v>1778</v>
      </c>
      <c r="D3201" s="226">
        <v>0</v>
      </c>
      <c r="E3201" s="226">
        <v>90648</v>
      </c>
      <c r="F3201" s="226">
        <v>192696</v>
      </c>
      <c r="G3201" s="226">
        <v>0</v>
      </c>
      <c r="H3201" s="226">
        <v>0</v>
      </c>
      <c r="I3201" s="226">
        <v>283344</v>
      </c>
      <c r="J3201" s="227">
        <v>1176</v>
      </c>
      <c r="K3201" s="226">
        <v>240.9387755102041</v>
      </c>
    </row>
    <row r="3202" spans="1:11" x14ac:dyDescent="0.3">
      <c r="A3202" s="225">
        <v>462193</v>
      </c>
      <c r="B3202" s="225" t="s">
        <v>1766</v>
      </c>
      <c r="C3202" s="225" t="s">
        <v>1780</v>
      </c>
      <c r="D3202" s="226">
        <v>0</v>
      </c>
      <c r="E3202" s="226">
        <v>514572</v>
      </c>
      <c r="F3202" s="226">
        <v>482250</v>
      </c>
      <c r="G3202" s="226">
        <v>0</v>
      </c>
      <c r="H3202" s="226">
        <v>0</v>
      </c>
      <c r="I3202" s="226">
        <v>996822</v>
      </c>
      <c r="J3202" s="227">
        <v>1435</v>
      </c>
      <c r="K3202" s="226">
        <v>694.6494773519164</v>
      </c>
    </row>
    <row r="3203" spans="1:11" x14ac:dyDescent="0.3">
      <c r="A3203" s="225">
        <v>462194</v>
      </c>
      <c r="B3203" s="225" t="s">
        <v>1766</v>
      </c>
      <c r="C3203" s="225" t="s">
        <v>1782</v>
      </c>
      <c r="D3203" s="226">
        <v>0</v>
      </c>
      <c r="E3203" s="226">
        <v>1118784</v>
      </c>
      <c r="F3203" s="226">
        <v>487098</v>
      </c>
      <c r="G3203" s="226">
        <v>18072</v>
      </c>
      <c r="H3203" s="226">
        <v>0</v>
      </c>
      <c r="I3203" s="226">
        <v>1623954</v>
      </c>
      <c r="J3203" s="227">
        <v>538</v>
      </c>
      <c r="K3203" s="226">
        <v>3018.5018587360596</v>
      </c>
    </row>
    <row r="3204" spans="1:11" x14ac:dyDescent="0.3">
      <c r="A3204" s="225">
        <v>462195</v>
      </c>
      <c r="B3204" s="225" t="s">
        <v>1766</v>
      </c>
      <c r="C3204" s="225" t="s">
        <v>1783</v>
      </c>
      <c r="D3204" s="226">
        <v>0</v>
      </c>
      <c r="E3204" s="226">
        <v>409080</v>
      </c>
      <c r="F3204" s="226">
        <v>226440</v>
      </c>
      <c r="G3204" s="226">
        <v>5616</v>
      </c>
      <c r="H3204" s="226">
        <v>0</v>
      </c>
      <c r="I3204" s="226">
        <v>641136</v>
      </c>
      <c r="J3204" s="227">
        <v>152</v>
      </c>
      <c r="K3204" s="226">
        <v>4218</v>
      </c>
    </row>
    <row r="3205" spans="1:11" x14ac:dyDescent="0.3">
      <c r="A3205" s="225">
        <v>462196</v>
      </c>
      <c r="B3205" s="225" t="s">
        <v>1766</v>
      </c>
      <c r="C3205" s="225" t="s">
        <v>1785</v>
      </c>
      <c r="D3205" s="226">
        <v>0</v>
      </c>
      <c r="E3205" s="226">
        <v>138276</v>
      </c>
      <c r="F3205" s="226">
        <v>71514</v>
      </c>
      <c r="G3205" s="226">
        <v>10140</v>
      </c>
      <c r="H3205" s="226">
        <v>0</v>
      </c>
      <c r="I3205" s="226">
        <v>219930</v>
      </c>
      <c r="J3205" s="227">
        <v>223</v>
      </c>
      <c r="K3205" s="226">
        <v>986.23318385650225</v>
      </c>
    </row>
    <row r="3206" spans="1:11" x14ac:dyDescent="0.3">
      <c r="A3206" s="225">
        <v>462197</v>
      </c>
      <c r="B3206" s="225" t="s">
        <v>1766</v>
      </c>
      <c r="C3206" s="225" t="s">
        <v>1787</v>
      </c>
      <c r="D3206" s="226">
        <v>0</v>
      </c>
      <c r="E3206" s="226">
        <v>1251216</v>
      </c>
      <c r="F3206" s="226">
        <v>781644</v>
      </c>
      <c r="G3206" s="226">
        <v>63444</v>
      </c>
      <c r="H3206" s="226">
        <v>0</v>
      </c>
      <c r="I3206" s="226">
        <v>2096304</v>
      </c>
      <c r="J3206" s="227">
        <v>1591</v>
      </c>
      <c r="K3206" s="226">
        <v>1317.6015084852295</v>
      </c>
    </row>
    <row r="3207" spans="1:11" x14ac:dyDescent="0.3">
      <c r="A3207" s="225">
        <v>462198</v>
      </c>
      <c r="B3207" s="225" t="s">
        <v>1766</v>
      </c>
      <c r="C3207" s="225" t="s">
        <v>1789</v>
      </c>
      <c r="D3207" s="226">
        <v>0</v>
      </c>
      <c r="E3207" s="226">
        <v>0</v>
      </c>
      <c r="F3207" s="226">
        <v>144906</v>
      </c>
      <c r="G3207" s="226">
        <v>0</v>
      </c>
      <c r="H3207" s="226">
        <v>0</v>
      </c>
      <c r="I3207" s="226">
        <v>144906</v>
      </c>
      <c r="J3207" s="227">
        <v>789</v>
      </c>
      <c r="K3207" s="226">
        <v>183.65779467680608</v>
      </c>
    </row>
    <row r="3208" spans="1:11" x14ac:dyDescent="0.3">
      <c r="A3208" s="225">
        <v>462199</v>
      </c>
      <c r="B3208" s="225" t="s">
        <v>1766</v>
      </c>
      <c r="C3208" s="225" t="s">
        <v>1791</v>
      </c>
      <c r="D3208" s="226">
        <v>0</v>
      </c>
      <c r="E3208" s="226">
        <v>2097942</v>
      </c>
      <c r="F3208" s="226">
        <v>882624</v>
      </c>
      <c r="G3208" s="226">
        <v>0</v>
      </c>
      <c r="H3208" s="226">
        <v>0</v>
      </c>
      <c r="I3208" s="226">
        <v>2980566</v>
      </c>
      <c r="J3208" s="227">
        <v>1114</v>
      </c>
      <c r="K3208" s="226">
        <v>2675.5529622980252</v>
      </c>
    </row>
    <row r="3209" spans="1:11" x14ac:dyDescent="0.3">
      <c r="A3209" s="225">
        <v>462201</v>
      </c>
      <c r="B3209" s="225" t="s">
        <v>1766</v>
      </c>
      <c r="C3209" s="225" t="s">
        <v>1793</v>
      </c>
      <c r="D3209" s="226">
        <v>0</v>
      </c>
      <c r="E3209" s="226">
        <v>0</v>
      </c>
      <c r="F3209" s="226">
        <v>33054</v>
      </c>
      <c r="G3209" s="226">
        <v>0</v>
      </c>
      <c r="H3209" s="226">
        <v>0</v>
      </c>
      <c r="I3209" s="226">
        <v>33054</v>
      </c>
      <c r="J3209" s="227">
        <v>154</v>
      </c>
      <c r="K3209" s="226">
        <v>214.63636363636363</v>
      </c>
    </row>
    <row r="3210" spans="1:11" x14ac:dyDescent="0.3">
      <c r="A3210" s="225">
        <v>462202</v>
      </c>
      <c r="B3210" s="225" t="s">
        <v>1766</v>
      </c>
      <c r="C3210" s="225" t="s">
        <v>1795</v>
      </c>
      <c r="D3210" s="226">
        <v>0</v>
      </c>
      <c r="E3210" s="226">
        <v>267492</v>
      </c>
      <c r="F3210" s="226">
        <v>126762</v>
      </c>
      <c r="G3210" s="226">
        <v>8436</v>
      </c>
      <c r="H3210" s="226">
        <v>0</v>
      </c>
      <c r="I3210" s="226">
        <v>402690</v>
      </c>
      <c r="J3210" s="227">
        <v>201</v>
      </c>
      <c r="K3210" s="226">
        <v>2003.4328358208954</v>
      </c>
    </row>
    <row r="3211" spans="1:11" x14ac:dyDescent="0.3">
      <c r="A3211" s="225">
        <v>462203</v>
      </c>
      <c r="B3211" s="225" t="s">
        <v>1766</v>
      </c>
      <c r="C3211" s="225" t="s">
        <v>1796</v>
      </c>
      <c r="D3211" s="226">
        <v>0</v>
      </c>
      <c r="E3211" s="226">
        <v>1577052</v>
      </c>
      <c r="F3211" s="226">
        <v>921480</v>
      </c>
      <c r="G3211" s="226">
        <v>0</v>
      </c>
      <c r="H3211" s="226">
        <v>0</v>
      </c>
      <c r="I3211" s="226">
        <v>2498532</v>
      </c>
      <c r="J3211" s="227">
        <v>2060</v>
      </c>
      <c r="K3211" s="226">
        <v>1212.8796116504855</v>
      </c>
    </row>
    <row r="3212" spans="1:11" x14ac:dyDescent="0.3">
      <c r="A3212" s="225">
        <v>462206</v>
      </c>
      <c r="B3212" s="225" t="s">
        <v>1766</v>
      </c>
      <c r="C3212" s="225" t="s">
        <v>1798</v>
      </c>
      <c r="D3212" s="226">
        <v>0</v>
      </c>
      <c r="E3212" s="226">
        <v>8544</v>
      </c>
      <c r="F3212" s="226">
        <v>25908</v>
      </c>
      <c r="G3212" s="226">
        <v>0</v>
      </c>
      <c r="H3212" s="226">
        <v>0</v>
      </c>
      <c r="I3212" s="226">
        <v>34452</v>
      </c>
      <c r="J3212" s="227">
        <v>58</v>
      </c>
      <c r="K3212" s="226">
        <v>594</v>
      </c>
    </row>
    <row r="3213" spans="1:11" x14ac:dyDescent="0.3">
      <c r="A3213" s="225">
        <v>462207</v>
      </c>
      <c r="B3213" s="225" t="s">
        <v>1766</v>
      </c>
      <c r="C3213" s="225" t="s">
        <v>1799</v>
      </c>
      <c r="D3213" s="226">
        <v>0</v>
      </c>
      <c r="E3213" s="226">
        <v>0</v>
      </c>
      <c r="F3213" s="226">
        <v>203868</v>
      </c>
      <c r="G3213" s="226">
        <v>0</v>
      </c>
      <c r="H3213" s="226">
        <v>0</v>
      </c>
      <c r="I3213" s="226">
        <v>203868</v>
      </c>
      <c r="J3213" s="227">
        <v>1403</v>
      </c>
      <c r="K3213" s="226">
        <v>145.30862437633641</v>
      </c>
    </row>
    <row r="3214" spans="1:11" x14ac:dyDescent="0.3">
      <c r="A3214" s="225">
        <v>462209</v>
      </c>
      <c r="B3214" s="225" t="s">
        <v>1766</v>
      </c>
      <c r="C3214" s="225" t="s">
        <v>1801</v>
      </c>
      <c r="D3214" s="226">
        <v>0</v>
      </c>
      <c r="E3214" s="226">
        <v>2291808</v>
      </c>
      <c r="F3214" s="226">
        <v>1051566</v>
      </c>
      <c r="G3214" s="226">
        <v>113448</v>
      </c>
      <c r="H3214" s="226">
        <v>0</v>
      </c>
      <c r="I3214" s="226">
        <v>3456822</v>
      </c>
      <c r="J3214" s="227">
        <v>1465</v>
      </c>
      <c r="K3214" s="226">
        <v>2359.6054607508531</v>
      </c>
    </row>
    <row r="3215" spans="1:11" x14ac:dyDescent="0.3">
      <c r="A3215" s="225">
        <v>462210</v>
      </c>
      <c r="B3215" s="225" t="s">
        <v>1766</v>
      </c>
      <c r="C3215" s="225" t="s">
        <v>1803</v>
      </c>
      <c r="D3215" s="226">
        <v>0</v>
      </c>
      <c r="E3215" s="226">
        <v>8280</v>
      </c>
      <c r="F3215" s="226">
        <v>26898</v>
      </c>
      <c r="G3215" s="226">
        <v>0</v>
      </c>
      <c r="H3215" s="226">
        <v>0</v>
      </c>
      <c r="I3215" s="226">
        <v>35178</v>
      </c>
      <c r="J3215" s="227">
        <v>58</v>
      </c>
      <c r="K3215" s="226">
        <v>606.51724137931035</v>
      </c>
    </row>
    <row r="3216" spans="1:11" x14ac:dyDescent="0.3">
      <c r="A3216" s="225">
        <v>472213</v>
      </c>
      <c r="B3216" s="225" t="s">
        <v>1804</v>
      </c>
      <c r="C3216" s="225" t="s">
        <v>1806</v>
      </c>
      <c r="D3216" s="226">
        <v>0</v>
      </c>
      <c r="E3216" s="226">
        <v>1112712</v>
      </c>
      <c r="F3216" s="226">
        <v>1557504</v>
      </c>
      <c r="G3216" s="226">
        <v>0</v>
      </c>
      <c r="H3216" s="226">
        <v>0</v>
      </c>
      <c r="I3216" s="226">
        <v>2670216</v>
      </c>
      <c r="J3216" s="227">
        <v>3564</v>
      </c>
      <c r="K3216" s="226">
        <v>749.2188552188552</v>
      </c>
    </row>
    <row r="3217" spans="1:11" x14ac:dyDescent="0.3">
      <c r="A3217" s="225">
        <v>472215</v>
      </c>
      <c r="B3217" s="225" t="s">
        <v>1804</v>
      </c>
      <c r="C3217" s="225" t="s">
        <v>1808</v>
      </c>
      <c r="D3217" s="226">
        <v>0</v>
      </c>
      <c r="E3217" s="226">
        <v>553920</v>
      </c>
      <c r="F3217" s="226">
        <v>628182</v>
      </c>
      <c r="G3217" s="226">
        <v>0</v>
      </c>
      <c r="H3217" s="226">
        <v>0</v>
      </c>
      <c r="I3217" s="226">
        <v>1182102</v>
      </c>
      <c r="J3217" s="227">
        <v>1682</v>
      </c>
      <c r="K3217" s="226">
        <v>702.79548156956002</v>
      </c>
    </row>
    <row r="3218" spans="1:11" x14ac:dyDescent="0.3">
      <c r="A3218" s="225">
        <v>472218</v>
      </c>
      <c r="B3218" s="225" t="s">
        <v>1804</v>
      </c>
      <c r="C3218" s="225" t="s">
        <v>1810</v>
      </c>
      <c r="D3218" s="226">
        <v>0</v>
      </c>
      <c r="E3218" s="226">
        <v>1175796</v>
      </c>
      <c r="F3218" s="226">
        <v>883824</v>
      </c>
      <c r="G3218" s="226">
        <v>0</v>
      </c>
      <c r="H3218" s="226">
        <v>0</v>
      </c>
      <c r="I3218" s="226">
        <v>2059620</v>
      </c>
      <c r="J3218" s="227">
        <v>2145</v>
      </c>
      <c r="K3218" s="226">
        <v>960.19580419580416</v>
      </c>
    </row>
    <row r="3219" spans="1:11" x14ac:dyDescent="0.3">
      <c r="A3219" s="225">
        <v>472220</v>
      </c>
      <c r="B3219" s="225" t="s">
        <v>1804</v>
      </c>
      <c r="C3219" s="225" t="s">
        <v>1812</v>
      </c>
      <c r="D3219" s="226">
        <v>0</v>
      </c>
      <c r="E3219" s="226">
        <v>861060</v>
      </c>
      <c r="F3219" s="226">
        <v>828072</v>
      </c>
      <c r="G3219" s="226">
        <v>0</v>
      </c>
      <c r="H3219" s="226">
        <v>0</v>
      </c>
      <c r="I3219" s="226">
        <v>1689132</v>
      </c>
      <c r="J3219" s="227">
        <v>1553</v>
      </c>
      <c r="K3219" s="226">
        <v>1087.6574372182872</v>
      </c>
    </row>
    <row r="3220" spans="1:11" x14ac:dyDescent="0.3">
      <c r="A3220" s="225">
        <v>472221</v>
      </c>
      <c r="B3220" s="225" t="s">
        <v>1804</v>
      </c>
      <c r="C3220" s="225" t="s">
        <v>640</v>
      </c>
      <c r="D3220" s="226">
        <v>0</v>
      </c>
      <c r="E3220" s="226">
        <v>11016</v>
      </c>
      <c r="F3220" s="226">
        <v>675402</v>
      </c>
      <c r="G3220" s="226">
        <v>0</v>
      </c>
      <c r="H3220" s="226">
        <v>0</v>
      </c>
      <c r="I3220" s="226">
        <v>686418</v>
      </c>
      <c r="J3220" s="227">
        <v>2682</v>
      </c>
      <c r="K3220" s="226">
        <v>255.93512304250558</v>
      </c>
    </row>
    <row r="3221" spans="1:11" x14ac:dyDescent="0.3">
      <c r="A3221" s="225">
        <v>472226</v>
      </c>
      <c r="B3221" s="225" t="s">
        <v>1804</v>
      </c>
      <c r="C3221" s="225" t="s">
        <v>1814</v>
      </c>
      <c r="D3221" s="226">
        <v>0</v>
      </c>
      <c r="E3221" s="226">
        <v>866616</v>
      </c>
      <c r="F3221" s="226">
        <v>610230</v>
      </c>
      <c r="G3221" s="226">
        <v>0</v>
      </c>
      <c r="H3221" s="226">
        <v>0</v>
      </c>
      <c r="I3221" s="226">
        <v>1476846</v>
      </c>
      <c r="J3221" s="227">
        <v>901</v>
      </c>
      <c r="K3221" s="226">
        <v>1639.1187569367369</v>
      </c>
    </row>
    <row r="3222" spans="1:11" x14ac:dyDescent="0.3">
      <c r="A3222" s="225">
        <v>472227</v>
      </c>
      <c r="B3222" s="225" t="s">
        <v>1804</v>
      </c>
      <c r="C3222" s="225" t="s">
        <v>1816</v>
      </c>
      <c r="D3222" s="226">
        <v>0</v>
      </c>
      <c r="E3222" s="226">
        <v>96168</v>
      </c>
      <c r="F3222" s="226">
        <v>316242</v>
      </c>
      <c r="G3222" s="226">
        <v>0</v>
      </c>
      <c r="H3222" s="226">
        <v>0</v>
      </c>
      <c r="I3222" s="226">
        <v>412410</v>
      </c>
      <c r="J3222" s="227">
        <v>978</v>
      </c>
      <c r="K3222" s="226">
        <v>421.68711656441718</v>
      </c>
    </row>
    <row r="3223" spans="1:11" x14ac:dyDescent="0.3">
      <c r="A3223" s="225">
        <v>472230</v>
      </c>
      <c r="B3223" s="225" t="s">
        <v>1804</v>
      </c>
      <c r="C3223" s="225" t="s">
        <v>1817</v>
      </c>
      <c r="D3223" s="226">
        <v>0</v>
      </c>
      <c r="E3223" s="226">
        <v>0</v>
      </c>
      <c r="F3223" s="226">
        <v>178188</v>
      </c>
      <c r="G3223" s="226">
        <v>0</v>
      </c>
      <c r="H3223" s="226">
        <v>0</v>
      </c>
      <c r="I3223" s="226">
        <v>178188</v>
      </c>
      <c r="J3223" s="227">
        <v>1624</v>
      </c>
      <c r="K3223" s="226">
        <v>109.72167487684729</v>
      </c>
    </row>
    <row r="3224" spans="1:11" x14ac:dyDescent="0.3">
      <c r="A3224" s="225">
        <v>472231</v>
      </c>
      <c r="B3224" s="225" t="s">
        <v>1804</v>
      </c>
      <c r="C3224" s="225" t="s">
        <v>1819</v>
      </c>
      <c r="D3224" s="226">
        <v>0</v>
      </c>
      <c r="E3224" s="226">
        <v>2352</v>
      </c>
      <c r="F3224" s="226">
        <v>774006</v>
      </c>
      <c r="G3224" s="226">
        <v>0</v>
      </c>
      <c r="H3224" s="226">
        <v>0</v>
      </c>
      <c r="I3224" s="226">
        <v>776358</v>
      </c>
      <c r="J3224" s="227">
        <v>4628</v>
      </c>
      <c r="K3224" s="226">
        <v>167.7523768366465</v>
      </c>
    </row>
    <row r="3225" spans="1:11" x14ac:dyDescent="0.3">
      <c r="A3225" s="225">
        <v>472232</v>
      </c>
      <c r="B3225" s="225" t="s">
        <v>1804</v>
      </c>
      <c r="C3225" s="225" t="s">
        <v>1820</v>
      </c>
      <c r="D3225" s="226">
        <v>0</v>
      </c>
      <c r="E3225" s="226">
        <v>675336</v>
      </c>
      <c r="F3225" s="226">
        <v>558396</v>
      </c>
      <c r="G3225" s="226">
        <v>0</v>
      </c>
      <c r="H3225" s="226">
        <v>0</v>
      </c>
      <c r="I3225" s="226">
        <v>1233732</v>
      </c>
      <c r="J3225" s="227">
        <v>1008</v>
      </c>
      <c r="K3225" s="226">
        <v>1223.9404761904761</v>
      </c>
    </row>
    <row r="3226" spans="1:11" x14ac:dyDescent="0.3">
      <c r="A3226" s="225">
        <v>472233</v>
      </c>
      <c r="B3226" s="225" t="s">
        <v>1804</v>
      </c>
      <c r="C3226" s="225" t="s">
        <v>1822</v>
      </c>
      <c r="D3226" s="226">
        <v>0</v>
      </c>
      <c r="E3226" s="226">
        <v>719064</v>
      </c>
      <c r="F3226" s="226">
        <v>448896</v>
      </c>
      <c r="G3226" s="226">
        <v>0</v>
      </c>
      <c r="H3226" s="226">
        <v>0</v>
      </c>
      <c r="I3226" s="226">
        <v>1167960</v>
      </c>
      <c r="J3226" s="227">
        <v>707</v>
      </c>
      <c r="K3226" s="226">
        <v>1651.994342291372</v>
      </c>
    </row>
    <row r="3227" spans="1:11" x14ac:dyDescent="0.3">
      <c r="A3227" s="225">
        <v>472295</v>
      </c>
      <c r="B3227" s="225" t="s">
        <v>1804</v>
      </c>
      <c r="C3227" s="225" t="s">
        <v>1824</v>
      </c>
      <c r="D3227" s="226">
        <v>0</v>
      </c>
      <c r="E3227" s="226">
        <v>1308492</v>
      </c>
      <c r="F3227" s="226">
        <v>1457100</v>
      </c>
      <c r="G3227" s="226">
        <v>0</v>
      </c>
      <c r="H3227" s="226">
        <v>0</v>
      </c>
      <c r="I3227" s="226">
        <v>2765592</v>
      </c>
      <c r="J3227" s="227">
        <v>3569</v>
      </c>
      <c r="K3227" s="226">
        <v>774.89268702717845</v>
      </c>
    </row>
    <row r="3228" spans="1:11" x14ac:dyDescent="0.3">
      <c r="A3228" s="225">
        <v>472423</v>
      </c>
      <c r="B3228" s="225" t="s">
        <v>1804</v>
      </c>
      <c r="C3228" s="225" t="s">
        <v>1826</v>
      </c>
      <c r="D3228" s="226">
        <v>0</v>
      </c>
      <c r="E3228" s="226">
        <v>147708</v>
      </c>
      <c r="F3228" s="226">
        <v>141822</v>
      </c>
      <c r="G3228" s="226">
        <v>0</v>
      </c>
      <c r="H3228" s="226">
        <v>0</v>
      </c>
      <c r="I3228" s="226">
        <v>289530</v>
      </c>
      <c r="J3228" s="227">
        <v>304</v>
      </c>
      <c r="K3228" s="226">
        <v>952.40131578947364</v>
      </c>
    </row>
    <row r="3229" spans="1:11" x14ac:dyDescent="0.3">
      <c r="A3229" s="233">
        <v>472222</v>
      </c>
      <c r="B3229" s="225" t="s">
        <v>1804</v>
      </c>
      <c r="C3229" s="225" t="s">
        <v>2118</v>
      </c>
      <c r="D3229" s="226">
        <v>0</v>
      </c>
      <c r="E3229" s="226">
        <v>438372</v>
      </c>
      <c r="F3229" s="226">
        <v>634800</v>
      </c>
      <c r="G3229" s="226">
        <v>0</v>
      </c>
      <c r="H3229" s="226">
        <v>0</v>
      </c>
      <c r="I3229" s="226">
        <v>1073172</v>
      </c>
      <c r="J3229" s="227">
        <v>2948</v>
      </c>
      <c r="K3229" s="226">
        <v>364.03392130257799</v>
      </c>
    </row>
    <row r="3230" spans="1:11" x14ac:dyDescent="0.3">
      <c r="A3230" s="225">
        <v>482235</v>
      </c>
      <c r="B3230" s="225" t="s">
        <v>1829</v>
      </c>
      <c r="C3230" s="225" t="s">
        <v>1830</v>
      </c>
      <c r="D3230" s="226">
        <v>0</v>
      </c>
      <c r="E3230" s="226">
        <v>2037708</v>
      </c>
      <c r="F3230" s="226">
        <v>1975422</v>
      </c>
      <c r="G3230" s="226">
        <v>0</v>
      </c>
      <c r="H3230" s="226">
        <v>0</v>
      </c>
      <c r="I3230" s="226">
        <v>4013130</v>
      </c>
      <c r="J3230" s="227">
        <v>6108</v>
      </c>
      <c r="K3230" s="226">
        <v>657.02848722986244</v>
      </c>
    </row>
    <row r="3231" spans="1:11" x14ac:dyDescent="0.3">
      <c r="A3231" s="225">
        <v>482241</v>
      </c>
      <c r="B3231" s="225" t="s">
        <v>1829</v>
      </c>
      <c r="C3231" s="225" t="s">
        <v>1832</v>
      </c>
      <c r="D3231" s="226">
        <v>0</v>
      </c>
      <c r="E3231" s="226">
        <v>110099</v>
      </c>
      <c r="F3231" s="226">
        <v>281244</v>
      </c>
      <c r="G3231" s="226">
        <v>0</v>
      </c>
      <c r="H3231" s="226">
        <v>0</v>
      </c>
      <c r="I3231" s="226">
        <v>391343</v>
      </c>
      <c r="J3231" s="227">
        <v>833</v>
      </c>
      <c r="K3231" s="226">
        <v>469.79951980792316</v>
      </c>
    </row>
    <row r="3232" spans="1:11" x14ac:dyDescent="0.3">
      <c r="A3232" s="225">
        <v>482242</v>
      </c>
      <c r="B3232" s="225" t="s">
        <v>1829</v>
      </c>
      <c r="C3232" s="225" t="s">
        <v>1834</v>
      </c>
      <c r="D3232" s="226">
        <v>0</v>
      </c>
      <c r="E3232" s="226">
        <v>2263788</v>
      </c>
      <c r="F3232" s="226">
        <v>1594668</v>
      </c>
      <c r="G3232" s="226">
        <v>0</v>
      </c>
      <c r="H3232" s="226">
        <v>0</v>
      </c>
      <c r="I3232" s="226">
        <v>3858456</v>
      </c>
      <c r="J3232" s="227">
        <v>2353</v>
      </c>
      <c r="K3232" s="226">
        <v>1639.8028049298769</v>
      </c>
    </row>
    <row r="3233" spans="1:11" x14ac:dyDescent="0.3">
      <c r="A3233" s="225">
        <v>482244</v>
      </c>
      <c r="B3233" s="225" t="s">
        <v>1829</v>
      </c>
      <c r="C3233" s="225" t="s">
        <v>1836</v>
      </c>
      <c r="D3233" s="226">
        <v>0</v>
      </c>
      <c r="E3233" s="226">
        <v>116232</v>
      </c>
      <c r="F3233" s="226">
        <v>243450</v>
      </c>
      <c r="G3233" s="226">
        <v>0</v>
      </c>
      <c r="H3233" s="226">
        <v>0</v>
      </c>
      <c r="I3233" s="226">
        <v>359682</v>
      </c>
      <c r="J3233" s="227">
        <v>893</v>
      </c>
      <c r="K3233" s="226">
        <v>402.77939529675251</v>
      </c>
    </row>
    <row r="3234" spans="1:11" x14ac:dyDescent="0.3">
      <c r="A3234" s="225">
        <v>482246</v>
      </c>
      <c r="B3234" s="225" t="s">
        <v>1829</v>
      </c>
      <c r="C3234" s="225" t="s">
        <v>1838</v>
      </c>
      <c r="D3234" s="226">
        <v>0</v>
      </c>
      <c r="E3234" s="226">
        <v>530532</v>
      </c>
      <c r="F3234" s="226">
        <v>2177448</v>
      </c>
      <c r="G3234" s="226">
        <v>0</v>
      </c>
      <c r="H3234" s="226">
        <v>0</v>
      </c>
      <c r="I3234" s="226">
        <v>2707980</v>
      </c>
      <c r="J3234" s="227">
        <v>9809</v>
      </c>
      <c r="K3234" s="226">
        <v>276.07095524518297</v>
      </c>
    </row>
    <row r="3235" spans="1:11" x14ac:dyDescent="0.3">
      <c r="A3235" s="225">
        <v>482247</v>
      </c>
      <c r="B3235" s="225" t="s">
        <v>1829</v>
      </c>
      <c r="C3235" s="225" t="s">
        <v>1839</v>
      </c>
      <c r="D3235" s="226">
        <v>0</v>
      </c>
      <c r="E3235" s="226">
        <v>5130498</v>
      </c>
      <c r="F3235" s="226">
        <v>3667386</v>
      </c>
      <c r="G3235" s="226">
        <v>0</v>
      </c>
      <c r="H3235" s="226">
        <v>0</v>
      </c>
      <c r="I3235" s="226">
        <v>8797884</v>
      </c>
      <c r="J3235" s="227">
        <v>11047</v>
      </c>
      <c r="K3235" s="226">
        <v>796.40481578709148</v>
      </c>
    </row>
    <row r="3236" spans="1:11" x14ac:dyDescent="0.3">
      <c r="A3236" s="225">
        <v>482248</v>
      </c>
      <c r="B3236" s="225" t="s">
        <v>1829</v>
      </c>
      <c r="C3236" s="225" t="s">
        <v>1841</v>
      </c>
      <c r="D3236" s="226">
        <v>0</v>
      </c>
      <c r="E3236" s="226">
        <v>800061</v>
      </c>
      <c r="F3236" s="226">
        <v>720240</v>
      </c>
      <c r="G3236" s="226">
        <v>0</v>
      </c>
      <c r="H3236" s="226">
        <v>0</v>
      </c>
      <c r="I3236" s="226">
        <v>1520301</v>
      </c>
      <c r="J3236" s="227">
        <v>1529</v>
      </c>
      <c r="K3236" s="226">
        <v>994.31066056245913</v>
      </c>
    </row>
    <row r="3237" spans="1:11" x14ac:dyDescent="0.3">
      <c r="A3237" s="225">
        <v>482250</v>
      </c>
      <c r="B3237" s="225" t="s">
        <v>1829</v>
      </c>
      <c r="C3237" s="225" t="s">
        <v>1842</v>
      </c>
      <c r="D3237" s="226">
        <v>0</v>
      </c>
      <c r="E3237" s="226">
        <v>2121456</v>
      </c>
      <c r="F3237" s="226">
        <v>1965402</v>
      </c>
      <c r="G3237" s="226">
        <v>0</v>
      </c>
      <c r="H3237" s="226">
        <v>0</v>
      </c>
      <c r="I3237" s="226">
        <v>4086858</v>
      </c>
      <c r="J3237" s="227">
        <v>4066</v>
      </c>
      <c r="K3237" s="226">
        <v>1005.1298573536645</v>
      </c>
    </row>
    <row r="3238" spans="1:11" x14ac:dyDescent="0.3">
      <c r="A3238" s="225">
        <v>482251</v>
      </c>
      <c r="B3238" s="225" t="s">
        <v>1829</v>
      </c>
      <c r="C3238" s="225" t="s">
        <v>1844</v>
      </c>
      <c r="D3238" s="226">
        <v>0</v>
      </c>
      <c r="E3238" s="226">
        <v>178020</v>
      </c>
      <c r="F3238" s="226">
        <v>1127898</v>
      </c>
      <c r="G3238" s="226">
        <v>0</v>
      </c>
      <c r="H3238" s="226">
        <v>0</v>
      </c>
      <c r="I3238" s="226">
        <v>1305918</v>
      </c>
      <c r="J3238" s="227">
        <v>4224</v>
      </c>
      <c r="K3238" s="226">
        <v>309.16619318181819</v>
      </c>
    </row>
    <row r="3239" spans="1:11" x14ac:dyDescent="0.3">
      <c r="A3239" s="225">
        <v>482252</v>
      </c>
      <c r="B3239" s="225" t="s">
        <v>1829</v>
      </c>
      <c r="C3239" s="225" t="s">
        <v>1846</v>
      </c>
      <c r="D3239" s="226">
        <v>0</v>
      </c>
      <c r="E3239" s="226">
        <v>0</v>
      </c>
      <c r="F3239" s="226">
        <v>353466</v>
      </c>
      <c r="G3239" s="226">
        <v>0</v>
      </c>
      <c r="H3239" s="226">
        <v>0</v>
      </c>
      <c r="I3239" s="226">
        <v>353466</v>
      </c>
      <c r="J3239" s="227">
        <v>2487</v>
      </c>
      <c r="K3239" s="226">
        <v>142.1254523522316</v>
      </c>
    </row>
    <row r="3240" spans="1:11" x14ac:dyDescent="0.3">
      <c r="A3240" s="225">
        <v>482254</v>
      </c>
      <c r="B3240" s="225" t="s">
        <v>1829</v>
      </c>
      <c r="C3240" s="225" t="s">
        <v>1848</v>
      </c>
      <c r="D3240" s="226">
        <v>0</v>
      </c>
      <c r="E3240" s="226">
        <v>1679868</v>
      </c>
      <c r="F3240" s="226">
        <v>1018050</v>
      </c>
      <c r="G3240" s="226">
        <v>116880</v>
      </c>
      <c r="H3240" s="226">
        <v>0</v>
      </c>
      <c r="I3240" s="226">
        <v>2814798</v>
      </c>
      <c r="J3240" s="227">
        <v>958</v>
      </c>
      <c r="K3240" s="226">
        <v>2938.2025052192066</v>
      </c>
    </row>
    <row r="3241" spans="1:11" x14ac:dyDescent="0.3">
      <c r="A3241" s="225">
        <v>482255</v>
      </c>
      <c r="B3241" s="225" t="s">
        <v>1829</v>
      </c>
      <c r="C3241" s="225" t="s">
        <v>1850</v>
      </c>
      <c r="D3241" s="226">
        <v>0</v>
      </c>
      <c r="E3241" s="226">
        <v>5638272</v>
      </c>
      <c r="F3241" s="226">
        <v>5880162</v>
      </c>
      <c r="G3241" s="226">
        <v>0</v>
      </c>
      <c r="H3241" s="226">
        <v>0</v>
      </c>
      <c r="I3241" s="226">
        <v>11518434</v>
      </c>
      <c r="J3241" s="227">
        <v>16664</v>
      </c>
      <c r="K3241" s="226">
        <v>691.21663466154587</v>
      </c>
    </row>
    <row r="3242" spans="1:11" x14ac:dyDescent="0.3">
      <c r="A3242" s="225">
        <v>482257</v>
      </c>
      <c r="B3242" s="225" t="s">
        <v>1829</v>
      </c>
      <c r="C3242" s="225" t="s">
        <v>1852</v>
      </c>
      <c r="D3242" s="226">
        <v>0</v>
      </c>
      <c r="E3242" s="226">
        <v>7596612</v>
      </c>
      <c r="F3242" s="226">
        <v>5040144</v>
      </c>
      <c r="G3242" s="226">
        <v>425172</v>
      </c>
      <c r="H3242" s="226">
        <v>0</v>
      </c>
      <c r="I3242" s="226">
        <v>13061928</v>
      </c>
      <c r="J3242" s="227">
        <v>9784</v>
      </c>
      <c r="K3242" s="226">
        <v>1335.0294358135732</v>
      </c>
    </row>
    <row r="3243" spans="1:11" x14ac:dyDescent="0.3">
      <c r="A3243" s="225">
        <v>483308</v>
      </c>
      <c r="B3243" s="225" t="s">
        <v>1829</v>
      </c>
      <c r="C3243" s="225" t="s">
        <v>1853</v>
      </c>
      <c r="D3243" s="226">
        <v>0</v>
      </c>
      <c r="E3243" s="226">
        <v>509268</v>
      </c>
      <c r="F3243" s="226">
        <v>1715106</v>
      </c>
      <c r="G3243" s="226">
        <v>0</v>
      </c>
      <c r="H3243" s="226">
        <v>0</v>
      </c>
      <c r="I3243" s="226">
        <v>2224374</v>
      </c>
      <c r="J3243" s="227">
        <v>7629</v>
      </c>
      <c r="K3243" s="226">
        <v>291.56822650412897</v>
      </c>
    </row>
    <row r="3244" spans="1:11" x14ac:dyDescent="0.3">
      <c r="A3244" s="225">
        <v>483310</v>
      </c>
      <c r="B3244" s="225" t="s">
        <v>1829</v>
      </c>
      <c r="C3244" s="225" t="s">
        <v>1854</v>
      </c>
      <c r="D3244" s="226">
        <v>0</v>
      </c>
      <c r="E3244" s="226">
        <v>6266844</v>
      </c>
      <c r="F3244" s="226">
        <v>4168812</v>
      </c>
      <c r="G3244" s="226">
        <v>0</v>
      </c>
      <c r="H3244" s="226">
        <v>0</v>
      </c>
      <c r="I3244" s="226">
        <v>10435656</v>
      </c>
      <c r="J3244" s="227">
        <v>6919</v>
      </c>
      <c r="K3244" s="226">
        <v>1508.2607313195549</v>
      </c>
    </row>
    <row r="3245" spans="1:11" x14ac:dyDescent="0.3">
      <c r="A3245" s="225">
        <v>491231</v>
      </c>
      <c r="B3245" s="225" t="s">
        <v>1855</v>
      </c>
      <c r="C3245" s="225" t="s">
        <v>1857</v>
      </c>
      <c r="D3245" s="226">
        <v>0</v>
      </c>
      <c r="E3245" s="226">
        <v>1406556</v>
      </c>
      <c r="F3245" s="226">
        <v>949020</v>
      </c>
      <c r="G3245" s="226">
        <v>0</v>
      </c>
      <c r="H3245" s="226">
        <v>0</v>
      </c>
      <c r="I3245" s="226">
        <v>2355576</v>
      </c>
      <c r="J3245" s="227">
        <v>1337</v>
      </c>
      <c r="K3245" s="226">
        <v>1761.8369483919223</v>
      </c>
    </row>
    <row r="3246" spans="1:11" x14ac:dyDescent="0.3">
      <c r="A3246" s="225">
        <v>492066</v>
      </c>
      <c r="B3246" s="225" t="s">
        <v>1855</v>
      </c>
      <c r="C3246" s="225" t="s">
        <v>1858</v>
      </c>
      <c r="D3246" s="226">
        <v>0</v>
      </c>
      <c r="E3246" s="226">
        <v>724392</v>
      </c>
      <c r="F3246" s="226">
        <v>354666</v>
      </c>
      <c r="G3246" s="226">
        <v>0</v>
      </c>
      <c r="H3246" s="226">
        <v>0</v>
      </c>
      <c r="I3246" s="226">
        <v>1079058</v>
      </c>
      <c r="J3246" s="227">
        <v>514</v>
      </c>
      <c r="K3246" s="226">
        <v>2099.3346303501944</v>
      </c>
    </row>
    <row r="3247" spans="1:11" x14ac:dyDescent="0.3">
      <c r="A3247" s="225">
        <v>492176</v>
      </c>
      <c r="B3247" s="225" t="s">
        <v>1855</v>
      </c>
      <c r="C3247" s="225" t="s">
        <v>1859</v>
      </c>
      <c r="D3247" s="226">
        <v>0</v>
      </c>
      <c r="E3247" s="226">
        <v>1400976</v>
      </c>
      <c r="F3247" s="226">
        <v>611664</v>
      </c>
      <c r="G3247" s="226">
        <v>0</v>
      </c>
      <c r="H3247" s="226">
        <v>0</v>
      </c>
      <c r="I3247" s="226">
        <v>2012640</v>
      </c>
      <c r="J3247" s="227">
        <v>953</v>
      </c>
      <c r="K3247" s="226">
        <v>2111.8992654774397</v>
      </c>
    </row>
    <row r="3248" spans="1:11" x14ac:dyDescent="0.3">
      <c r="A3248" s="225">
        <v>492259</v>
      </c>
      <c r="B3248" s="225" t="s">
        <v>1855</v>
      </c>
      <c r="C3248" s="225" t="s">
        <v>1861</v>
      </c>
      <c r="D3248" s="226">
        <v>0</v>
      </c>
      <c r="E3248" s="226">
        <v>1266300</v>
      </c>
      <c r="F3248" s="226">
        <v>682758</v>
      </c>
      <c r="G3248" s="226">
        <v>0</v>
      </c>
      <c r="H3248" s="226">
        <v>0</v>
      </c>
      <c r="I3248" s="226">
        <v>1949058</v>
      </c>
      <c r="J3248" s="227">
        <v>615</v>
      </c>
      <c r="K3248" s="226">
        <v>3169.2</v>
      </c>
    </row>
    <row r="3249" spans="1:11" x14ac:dyDescent="0.3">
      <c r="A3249" s="225">
        <v>492262</v>
      </c>
      <c r="B3249" s="225" t="s">
        <v>1855</v>
      </c>
      <c r="C3249" s="225" t="s">
        <v>1862</v>
      </c>
      <c r="D3249" s="226">
        <v>0</v>
      </c>
      <c r="E3249" s="226">
        <v>6281088</v>
      </c>
      <c r="F3249" s="226">
        <v>4282014</v>
      </c>
      <c r="G3249" s="226">
        <v>0</v>
      </c>
      <c r="H3249" s="226">
        <v>0</v>
      </c>
      <c r="I3249" s="226">
        <v>10563102</v>
      </c>
      <c r="J3249" s="227">
        <v>9327</v>
      </c>
      <c r="K3249" s="226">
        <v>1132.5294306851079</v>
      </c>
    </row>
    <row r="3250" spans="1:11" x14ac:dyDescent="0.3">
      <c r="A3250" s="225">
        <v>492263</v>
      </c>
      <c r="B3250" s="225" t="s">
        <v>1855</v>
      </c>
      <c r="C3250" s="225" t="s">
        <v>1864</v>
      </c>
      <c r="D3250" s="226">
        <v>0</v>
      </c>
      <c r="E3250" s="226">
        <v>1783989</v>
      </c>
      <c r="F3250" s="226">
        <v>1063224</v>
      </c>
      <c r="G3250" s="226">
        <v>0</v>
      </c>
      <c r="H3250" s="226">
        <v>0</v>
      </c>
      <c r="I3250" s="226">
        <v>2847213</v>
      </c>
      <c r="J3250" s="227">
        <v>1747</v>
      </c>
      <c r="K3250" s="226">
        <v>1629.7727532913566</v>
      </c>
    </row>
    <row r="3251" spans="1:11" x14ac:dyDescent="0.3">
      <c r="A3251" s="225">
        <v>492264</v>
      </c>
      <c r="B3251" s="225" t="s">
        <v>1855</v>
      </c>
      <c r="C3251" s="225" t="s">
        <v>1866</v>
      </c>
      <c r="D3251" s="226">
        <v>0</v>
      </c>
      <c r="E3251" s="226">
        <v>2813448</v>
      </c>
      <c r="F3251" s="226">
        <v>1458090</v>
      </c>
      <c r="G3251" s="226">
        <v>40392</v>
      </c>
      <c r="H3251" s="226">
        <v>0</v>
      </c>
      <c r="I3251" s="226">
        <v>4311930</v>
      </c>
      <c r="J3251" s="227">
        <v>1579</v>
      </c>
      <c r="K3251" s="226">
        <v>2730.7979734008868</v>
      </c>
    </row>
    <row r="3252" spans="1:11" x14ac:dyDescent="0.3">
      <c r="A3252" s="225">
        <v>492265</v>
      </c>
      <c r="B3252" s="225" t="s">
        <v>1855</v>
      </c>
      <c r="C3252" s="225" t="s">
        <v>1868</v>
      </c>
      <c r="D3252" s="226">
        <v>0</v>
      </c>
      <c r="E3252" s="226">
        <v>2187384</v>
      </c>
      <c r="F3252" s="226">
        <v>1561962</v>
      </c>
      <c r="G3252" s="226">
        <v>0</v>
      </c>
      <c r="H3252" s="226">
        <v>0</v>
      </c>
      <c r="I3252" s="226">
        <v>3749346</v>
      </c>
      <c r="J3252" s="227">
        <v>3538</v>
      </c>
      <c r="K3252" s="226">
        <v>1059.736009044658</v>
      </c>
    </row>
    <row r="3253" spans="1:11" x14ac:dyDescent="0.3">
      <c r="A3253" s="225">
        <v>492268</v>
      </c>
      <c r="B3253" s="225" t="s">
        <v>1855</v>
      </c>
      <c r="C3253" s="225" t="s">
        <v>1869</v>
      </c>
      <c r="D3253" s="226">
        <v>0</v>
      </c>
      <c r="E3253" s="226">
        <v>2226936</v>
      </c>
      <c r="F3253" s="226">
        <v>1897890</v>
      </c>
      <c r="G3253" s="226">
        <v>0</v>
      </c>
      <c r="H3253" s="226">
        <v>0</v>
      </c>
      <c r="I3253" s="226">
        <v>4124826</v>
      </c>
      <c r="J3253" s="227">
        <v>5476</v>
      </c>
      <c r="K3253" s="226">
        <v>753.25529583637694</v>
      </c>
    </row>
    <row r="3254" spans="1:11" x14ac:dyDescent="0.3">
      <c r="A3254" s="225">
        <v>492270</v>
      </c>
      <c r="B3254" s="225" t="s">
        <v>1855</v>
      </c>
      <c r="C3254" s="225" t="s">
        <v>1871</v>
      </c>
      <c r="D3254" s="226">
        <v>0</v>
      </c>
      <c r="E3254" s="226">
        <v>3958599</v>
      </c>
      <c r="F3254" s="226">
        <v>2135724</v>
      </c>
      <c r="G3254" s="226">
        <v>0</v>
      </c>
      <c r="H3254" s="226">
        <v>0</v>
      </c>
      <c r="I3254" s="226">
        <v>6094323</v>
      </c>
      <c r="J3254" s="227">
        <v>2778</v>
      </c>
      <c r="K3254" s="226">
        <v>2193.7807775377969</v>
      </c>
    </row>
    <row r="3255" spans="1:11" x14ac:dyDescent="0.3">
      <c r="A3255" s="225">
        <v>492272</v>
      </c>
      <c r="B3255" s="225" t="s">
        <v>1855</v>
      </c>
      <c r="C3255" s="225" t="s">
        <v>1873</v>
      </c>
      <c r="D3255" s="226">
        <v>0</v>
      </c>
      <c r="E3255" s="226">
        <v>1287144</v>
      </c>
      <c r="F3255" s="226">
        <v>898422</v>
      </c>
      <c r="G3255" s="226">
        <v>43824</v>
      </c>
      <c r="H3255" s="226">
        <v>0</v>
      </c>
      <c r="I3255" s="226">
        <v>2229390</v>
      </c>
      <c r="J3255" s="227">
        <v>1317</v>
      </c>
      <c r="K3255" s="226">
        <v>1692.7790432801821</v>
      </c>
    </row>
    <row r="3256" spans="1:11" x14ac:dyDescent="0.3">
      <c r="A3256" s="225">
        <v>493403</v>
      </c>
      <c r="B3256" s="225" t="s">
        <v>1855</v>
      </c>
      <c r="C3256" s="225" t="s">
        <v>1875</v>
      </c>
      <c r="D3256" s="226">
        <v>0</v>
      </c>
      <c r="E3256" s="226">
        <v>5574351</v>
      </c>
      <c r="F3256" s="226">
        <v>3155772</v>
      </c>
      <c r="G3256" s="226">
        <v>253872</v>
      </c>
      <c r="H3256" s="226">
        <v>0</v>
      </c>
      <c r="I3256" s="226">
        <v>8983995</v>
      </c>
      <c r="J3256" s="227">
        <v>3415</v>
      </c>
      <c r="K3256" s="226">
        <v>2630.7452415812591</v>
      </c>
    </row>
    <row r="3257" spans="1:11" x14ac:dyDescent="0.3">
      <c r="A3257" s="225">
        <v>500758</v>
      </c>
      <c r="B3257" s="225" t="s">
        <v>1876</v>
      </c>
      <c r="C3257" s="225" t="s">
        <v>1877</v>
      </c>
      <c r="D3257" s="226">
        <v>0</v>
      </c>
      <c r="E3257" s="226">
        <v>495732</v>
      </c>
      <c r="F3257" s="226">
        <v>1124472</v>
      </c>
      <c r="G3257" s="226">
        <v>0</v>
      </c>
      <c r="H3257" s="226">
        <v>0</v>
      </c>
      <c r="I3257" s="226">
        <v>1620204</v>
      </c>
      <c r="J3257" s="227">
        <v>3607</v>
      </c>
      <c r="K3257" s="226">
        <v>449.18325478236761</v>
      </c>
    </row>
    <row r="3258" spans="1:11" x14ac:dyDescent="0.3">
      <c r="A3258" s="225">
        <v>502277</v>
      </c>
      <c r="B3258" s="225" t="s">
        <v>1876</v>
      </c>
      <c r="C3258" s="225" t="s">
        <v>1878</v>
      </c>
      <c r="D3258" s="226">
        <v>0</v>
      </c>
      <c r="E3258" s="226">
        <v>159960</v>
      </c>
      <c r="F3258" s="226">
        <v>681648</v>
      </c>
      <c r="G3258" s="226">
        <v>0</v>
      </c>
      <c r="H3258" s="226">
        <v>0</v>
      </c>
      <c r="I3258" s="226">
        <v>841608</v>
      </c>
      <c r="J3258" s="227">
        <v>3256</v>
      </c>
      <c r="K3258" s="226">
        <v>258.47911547911548</v>
      </c>
    </row>
    <row r="3259" spans="1:11" x14ac:dyDescent="0.3">
      <c r="A3259" s="225">
        <v>502278</v>
      </c>
      <c r="B3259" s="225" t="s">
        <v>1876</v>
      </c>
      <c r="C3259" s="225" t="s">
        <v>1880</v>
      </c>
      <c r="D3259" s="226">
        <v>0</v>
      </c>
      <c r="E3259" s="226">
        <v>0</v>
      </c>
      <c r="F3259" s="226">
        <v>1589148</v>
      </c>
      <c r="G3259" s="226">
        <v>0</v>
      </c>
      <c r="H3259" s="226">
        <v>0</v>
      </c>
      <c r="I3259" s="226">
        <v>1589148</v>
      </c>
      <c r="J3259" s="227">
        <v>10644</v>
      </c>
      <c r="K3259" s="226">
        <v>149.29988726042842</v>
      </c>
    </row>
    <row r="3260" spans="1:11" x14ac:dyDescent="0.3">
      <c r="A3260" s="225">
        <v>502279</v>
      </c>
      <c r="B3260" s="225" t="s">
        <v>1876</v>
      </c>
      <c r="C3260" s="225" t="s">
        <v>1882</v>
      </c>
      <c r="D3260" s="226">
        <v>0</v>
      </c>
      <c r="E3260" s="226">
        <v>0</v>
      </c>
      <c r="F3260" s="226">
        <v>204276</v>
      </c>
      <c r="G3260" s="226">
        <v>0</v>
      </c>
      <c r="H3260" s="226">
        <v>0</v>
      </c>
      <c r="I3260" s="226">
        <v>204276</v>
      </c>
      <c r="J3260" s="227">
        <v>1304</v>
      </c>
      <c r="K3260" s="226">
        <v>156.65337423312883</v>
      </c>
    </row>
    <row r="3261" spans="1:11" x14ac:dyDescent="0.3">
      <c r="A3261" s="225">
        <v>502282</v>
      </c>
      <c r="B3261" s="225" t="s">
        <v>1876</v>
      </c>
      <c r="C3261" s="225" t="s">
        <v>1884</v>
      </c>
      <c r="D3261" s="226">
        <v>0</v>
      </c>
      <c r="E3261" s="226">
        <v>0</v>
      </c>
      <c r="F3261" s="226">
        <v>373962</v>
      </c>
      <c r="G3261" s="226">
        <v>0</v>
      </c>
      <c r="H3261" s="226">
        <v>0</v>
      </c>
      <c r="I3261" s="226">
        <v>373962</v>
      </c>
      <c r="J3261" s="227">
        <v>2588</v>
      </c>
      <c r="K3261" s="226">
        <v>144.4984544049459</v>
      </c>
    </row>
    <row r="3262" spans="1:11" x14ac:dyDescent="0.3">
      <c r="A3262" s="225">
        <v>502283</v>
      </c>
      <c r="B3262" s="225" t="s">
        <v>1876</v>
      </c>
      <c r="C3262" s="225" t="s">
        <v>1885</v>
      </c>
      <c r="D3262" s="226">
        <v>0</v>
      </c>
      <c r="E3262" s="226">
        <v>50262</v>
      </c>
      <c r="F3262" s="226">
        <v>403776</v>
      </c>
      <c r="G3262" s="226">
        <v>0</v>
      </c>
      <c r="H3262" s="226">
        <v>0</v>
      </c>
      <c r="I3262" s="226">
        <v>454038</v>
      </c>
      <c r="J3262" s="227">
        <v>2101</v>
      </c>
      <c r="K3262" s="226">
        <v>216.10566396953831</v>
      </c>
    </row>
    <row r="3263" spans="1:11" x14ac:dyDescent="0.3">
      <c r="A3263" s="225">
        <v>502284</v>
      </c>
      <c r="B3263" s="225" t="s">
        <v>1876</v>
      </c>
      <c r="C3263" s="225" t="s">
        <v>1887</v>
      </c>
      <c r="D3263" s="226">
        <v>0</v>
      </c>
      <c r="E3263" s="226">
        <v>1181136</v>
      </c>
      <c r="F3263" s="226">
        <v>1336644</v>
      </c>
      <c r="G3263" s="226">
        <v>40536</v>
      </c>
      <c r="H3263" s="226">
        <v>0</v>
      </c>
      <c r="I3263" s="226">
        <v>2558316</v>
      </c>
      <c r="J3263" s="227">
        <v>869</v>
      </c>
      <c r="K3263" s="226">
        <v>2943.9769850402763</v>
      </c>
    </row>
    <row r="3264" spans="1:11" x14ac:dyDescent="0.3">
      <c r="A3264" s="225">
        <v>502286</v>
      </c>
      <c r="B3264" s="225" t="s">
        <v>1876</v>
      </c>
      <c r="C3264" s="225" t="s">
        <v>1889</v>
      </c>
      <c r="D3264" s="226">
        <v>0</v>
      </c>
      <c r="E3264" s="226">
        <v>923064</v>
      </c>
      <c r="F3264" s="226">
        <v>2331000</v>
      </c>
      <c r="G3264" s="226">
        <v>0</v>
      </c>
      <c r="H3264" s="226">
        <v>0</v>
      </c>
      <c r="I3264" s="226">
        <v>3254064</v>
      </c>
      <c r="J3264" s="227">
        <v>10366</v>
      </c>
      <c r="K3264" s="226">
        <v>313.91703646536757</v>
      </c>
    </row>
    <row r="3265" spans="1:11" x14ac:dyDescent="0.3">
      <c r="A3265" s="225">
        <v>502287</v>
      </c>
      <c r="B3265" s="225" t="s">
        <v>1876</v>
      </c>
      <c r="C3265" s="225" t="s">
        <v>1891</v>
      </c>
      <c r="D3265" s="226">
        <v>0</v>
      </c>
      <c r="E3265" s="226">
        <v>904296</v>
      </c>
      <c r="F3265" s="226">
        <v>3417348</v>
      </c>
      <c r="G3265" s="226">
        <v>0</v>
      </c>
      <c r="H3265" s="226">
        <v>0</v>
      </c>
      <c r="I3265" s="226">
        <v>4321644</v>
      </c>
      <c r="J3265" s="227">
        <v>18697</v>
      </c>
      <c r="K3265" s="226">
        <v>231.14103866930523</v>
      </c>
    </row>
    <row r="3266" spans="1:11" x14ac:dyDescent="0.3">
      <c r="A3266" s="225">
        <v>502288</v>
      </c>
      <c r="B3266" s="225" t="s">
        <v>1876</v>
      </c>
      <c r="C3266" s="225" t="s">
        <v>1893</v>
      </c>
      <c r="D3266" s="226">
        <v>0</v>
      </c>
      <c r="E3266" s="226">
        <v>848088</v>
      </c>
      <c r="F3266" s="226">
        <v>1730976</v>
      </c>
      <c r="G3266" s="226">
        <v>0</v>
      </c>
      <c r="H3266" s="226">
        <v>0</v>
      </c>
      <c r="I3266" s="226">
        <v>2579064</v>
      </c>
      <c r="J3266" s="227">
        <v>5947</v>
      </c>
      <c r="K3266" s="226">
        <v>433.67479401378847</v>
      </c>
    </row>
    <row r="3267" spans="1:11" x14ac:dyDescent="0.3">
      <c r="A3267" s="225">
        <v>503032</v>
      </c>
      <c r="B3267" s="225" t="s">
        <v>1876</v>
      </c>
      <c r="C3267" s="225" t="s">
        <v>1894</v>
      </c>
      <c r="D3267" s="226">
        <v>0</v>
      </c>
      <c r="E3267" s="226">
        <v>115716</v>
      </c>
      <c r="F3267" s="226">
        <v>229104</v>
      </c>
      <c r="G3267" s="226">
        <v>0</v>
      </c>
      <c r="H3267" s="226">
        <v>0</v>
      </c>
      <c r="I3267" s="226">
        <v>344820</v>
      </c>
      <c r="J3267" s="227">
        <v>776</v>
      </c>
      <c r="K3267" s="226">
        <v>444.35567010309279</v>
      </c>
    </row>
    <row r="3268" spans="1:11" x14ac:dyDescent="0.3">
      <c r="A3268" s="225">
        <v>512251</v>
      </c>
      <c r="B3268" s="225" t="s">
        <v>1895</v>
      </c>
      <c r="C3268" s="225" t="s">
        <v>1896</v>
      </c>
      <c r="D3268" s="226">
        <v>0</v>
      </c>
      <c r="E3268" s="226">
        <v>3267096</v>
      </c>
      <c r="F3268" s="226">
        <v>4278114</v>
      </c>
      <c r="G3268" s="226">
        <v>0</v>
      </c>
      <c r="H3268" s="226">
        <v>0</v>
      </c>
      <c r="I3268" s="226">
        <v>7545210</v>
      </c>
      <c r="J3268" s="227">
        <v>13245</v>
      </c>
      <c r="K3268" s="226">
        <v>569.66477916194788</v>
      </c>
    </row>
    <row r="3269" spans="1:11" x14ac:dyDescent="0.3">
      <c r="A3269" s="225">
        <v>512289</v>
      </c>
      <c r="B3269" s="225" t="s">
        <v>1895</v>
      </c>
      <c r="C3269" s="225" t="s">
        <v>1898</v>
      </c>
      <c r="D3269" s="226">
        <v>0</v>
      </c>
      <c r="E3269" s="226">
        <v>95160</v>
      </c>
      <c r="F3269" s="226">
        <v>141558</v>
      </c>
      <c r="G3269" s="226">
        <v>0</v>
      </c>
      <c r="H3269" s="226">
        <v>0</v>
      </c>
      <c r="I3269" s="226">
        <v>236718</v>
      </c>
      <c r="J3269" s="227">
        <v>130</v>
      </c>
      <c r="K3269" s="226">
        <v>1820.9076923076923</v>
      </c>
    </row>
    <row r="3270" spans="1:11" x14ac:dyDescent="0.3">
      <c r="A3270" s="225">
        <v>512290</v>
      </c>
      <c r="B3270" s="225" t="s">
        <v>1895</v>
      </c>
      <c r="C3270" s="225" t="s">
        <v>1899</v>
      </c>
      <c r="D3270" s="226">
        <v>0</v>
      </c>
      <c r="E3270" s="226">
        <v>335256</v>
      </c>
      <c r="F3270" s="226">
        <v>237366</v>
      </c>
      <c r="G3270" s="226">
        <v>15192</v>
      </c>
      <c r="H3270" s="226">
        <v>0</v>
      </c>
      <c r="I3270" s="226">
        <v>587814</v>
      </c>
      <c r="J3270" s="227">
        <v>306</v>
      </c>
      <c r="K3270" s="226">
        <v>1920.9607843137255</v>
      </c>
    </row>
    <row r="3271" spans="1:11" x14ac:dyDescent="0.3">
      <c r="A3271" s="225">
        <v>512291</v>
      </c>
      <c r="B3271" s="225" t="s">
        <v>1895</v>
      </c>
      <c r="C3271" s="225" t="s">
        <v>1900</v>
      </c>
      <c r="D3271" s="226">
        <v>0</v>
      </c>
      <c r="E3271" s="226">
        <v>1148826</v>
      </c>
      <c r="F3271" s="226">
        <v>962568</v>
      </c>
      <c r="G3271" s="226">
        <v>0</v>
      </c>
      <c r="H3271" s="226">
        <v>0</v>
      </c>
      <c r="I3271" s="226">
        <v>2111394</v>
      </c>
      <c r="J3271" s="227">
        <v>2068</v>
      </c>
      <c r="K3271" s="226">
        <v>1020.9835589941973</v>
      </c>
    </row>
    <row r="3272" spans="1:11" x14ac:dyDescent="0.3">
      <c r="A3272" s="225">
        <v>512295</v>
      </c>
      <c r="B3272" s="225" t="s">
        <v>1895</v>
      </c>
      <c r="C3272" s="225" t="s">
        <v>1901</v>
      </c>
      <c r="D3272" s="226">
        <v>0</v>
      </c>
      <c r="E3272" s="226">
        <v>1225392</v>
      </c>
      <c r="F3272" s="226">
        <v>1102998</v>
      </c>
      <c r="G3272" s="226">
        <v>78708</v>
      </c>
      <c r="H3272" s="226">
        <v>0</v>
      </c>
      <c r="I3272" s="226">
        <v>2407098</v>
      </c>
      <c r="J3272" s="227">
        <v>2508</v>
      </c>
      <c r="K3272" s="226">
        <v>959.76794258373207</v>
      </c>
    </row>
    <row r="3273" spans="1:11" x14ac:dyDescent="0.3">
      <c r="A3273" s="225">
        <v>512296</v>
      </c>
      <c r="B3273" s="225" t="s">
        <v>1895</v>
      </c>
      <c r="C3273" s="225" t="s">
        <v>1902</v>
      </c>
      <c r="D3273" s="226">
        <v>0</v>
      </c>
      <c r="E3273" s="226">
        <v>3823800</v>
      </c>
      <c r="F3273" s="226">
        <v>2113248</v>
      </c>
      <c r="G3273" s="226">
        <v>0</v>
      </c>
      <c r="H3273" s="226">
        <v>0</v>
      </c>
      <c r="I3273" s="226">
        <v>5937048</v>
      </c>
      <c r="J3273" s="227">
        <v>4592</v>
      </c>
      <c r="K3273" s="226">
        <v>1292.9111498257839</v>
      </c>
    </row>
    <row r="3274" spans="1:11" x14ac:dyDescent="0.3">
      <c r="A3274" s="225">
        <v>512297</v>
      </c>
      <c r="B3274" s="225" t="s">
        <v>1895</v>
      </c>
      <c r="C3274" s="225" t="s">
        <v>1903</v>
      </c>
      <c r="D3274" s="226">
        <v>0</v>
      </c>
      <c r="E3274" s="226">
        <v>0</v>
      </c>
      <c r="F3274" s="226">
        <v>1657128</v>
      </c>
      <c r="G3274" s="226">
        <v>0</v>
      </c>
      <c r="H3274" s="226">
        <v>0</v>
      </c>
      <c r="I3274" s="226">
        <v>1657128</v>
      </c>
      <c r="J3274" s="227">
        <v>5275</v>
      </c>
      <c r="K3274" s="226">
        <v>314.14748815165876</v>
      </c>
    </row>
    <row r="3275" spans="1:11" x14ac:dyDescent="0.3">
      <c r="A3275" s="225">
        <v>520580</v>
      </c>
      <c r="B3275" s="225" t="s">
        <v>1904</v>
      </c>
      <c r="C3275" s="225" t="s">
        <v>1906</v>
      </c>
      <c r="D3275" s="226">
        <v>0</v>
      </c>
      <c r="E3275" s="226">
        <v>186396</v>
      </c>
      <c r="F3275" s="226">
        <v>147768</v>
      </c>
      <c r="G3275" s="226">
        <v>0</v>
      </c>
      <c r="H3275" s="226">
        <v>0</v>
      </c>
      <c r="I3275" s="226">
        <v>334164</v>
      </c>
      <c r="J3275" s="227">
        <v>52</v>
      </c>
      <c r="K3275" s="226">
        <v>6426.2307692307695</v>
      </c>
    </row>
    <row r="3276" spans="1:11" x14ac:dyDescent="0.3">
      <c r="A3276" s="225">
        <v>520581</v>
      </c>
      <c r="B3276" s="225" t="s">
        <v>1904</v>
      </c>
      <c r="C3276" s="225" t="s">
        <v>1907</v>
      </c>
      <c r="D3276" s="226">
        <v>0</v>
      </c>
      <c r="E3276" s="226">
        <v>281268</v>
      </c>
      <c r="F3276" s="226">
        <v>124818</v>
      </c>
      <c r="G3276" s="226">
        <v>42828</v>
      </c>
      <c r="H3276" s="226">
        <v>0</v>
      </c>
      <c r="I3276" s="226">
        <v>448914</v>
      </c>
      <c r="J3276" s="227">
        <v>139</v>
      </c>
      <c r="K3276" s="226">
        <v>3229.5971223021584</v>
      </c>
    </row>
    <row r="3277" spans="1:11" x14ac:dyDescent="0.3">
      <c r="A3277" s="225">
        <v>522404</v>
      </c>
      <c r="B3277" s="225" t="s">
        <v>1904</v>
      </c>
      <c r="C3277" s="225" t="s">
        <v>1908</v>
      </c>
      <c r="D3277" s="226">
        <v>0</v>
      </c>
      <c r="E3277" s="226">
        <v>0</v>
      </c>
      <c r="F3277" s="226">
        <v>177048</v>
      </c>
      <c r="G3277" s="226">
        <v>0</v>
      </c>
      <c r="H3277" s="226">
        <v>0</v>
      </c>
      <c r="I3277" s="226">
        <v>177048</v>
      </c>
      <c r="J3277" s="227">
        <v>1011</v>
      </c>
      <c r="K3277" s="226">
        <v>175.12166172106825</v>
      </c>
    </row>
    <row r="3278" spans="1:11" x14ac:dyDescent="0.3">
      <c r="A3278" s="225">
        <v>522417</v>
      </c>
      <c r="B3278" s="225" t="s">
        <v>1904</v>
      </c>
      <c r="C3278" s="225" t="s">
        <v>1910</v>
      </c>
      <c r="D3278" s="226">
        <v>0</v>
      </c>
      <c r="E3278" s="226">
        <v>0</v>
      </c>
      <c r="F3278" s="226">
        <v>9012</v>
      </c>
      <c r="G3278" s="226">
        <v>0</v>
      </c>
      <c r="H3278" s="226">
        <v>0</v>
      </c>
      <c r="I3278" s="226">
        <v>9012</v>
      </c>
      <c r="J3278" s="227">
        <v>69</v>
      </c>
      <c r="K3278" s="226">
        <v>130.60869565217391</v>
      </c>
    </row>
    <row r="3279" spans="1:11" x14ac:dyDescent="0.3">
      <c r="A3279" s="225">
        <v>522418</v>
      </c>
      <c r="B3279" s="225" t="s">
        <v>1904</v>
      </c>
      <c r="C3279" s="225" t="s">
        <v>1911</v>
      </c>
      <c r="D3279" s="226">
        <v>0</v>
      </c>
      <c r="E3279" s="226">
        <v>119316</v>
      </c>
      <c r="F3279" s="226">
        <v>384084</v>
      </c>
      <c r="G3279" s="226">
        <v>0</v>
      </c>
      <c r="H3279" s="226">
        <v>0</v>
      </c>
      <c r="I3279" s="226">
        <v>503400</v>
      </c>
      <c r="J3279" s="227">
        <v>1566</v>
      </c>
      <c r="K3279" s="226">
        <v>321.455938697318</v>
      </c>
    </row>
    <row r="3280" spans="1:11" x14ac:dyDescent="0.3">
      <c r="A3280" s="225">
        <v>522419</v>
      </c>
      <c r="B3280" s="225" t="s">
        <v>1904</v>
      </c>
      <c r="C3280" s="225" t="s">
        <v>1913</v>
      </c>
      <c r="D3280" s="226">
        <v>0</v>
      </c>
      <c r="E3280" s="226">
        <v>355656</v>
      </c>
      <c r="F3280" s="226">
        <v>370548</v>
      </c>
      <c r="G3280" s="226">
        <v>0</v>
      </c>
      <c r="H3280" s="226">
        <v>0</v>
      </c>
      <c r="I3280" s="226">
        <v>726204</v>
      </c>
      <c r="J3280" s="227">
        <v>911</v>
      </c>
      <c r="K3280" s="226">
        <v>797.15038419319433</v>
      </c>
    </row>
    <row r="3281" spans="1:11" x14ac:dyDescent="0.3">
      <c r="A3281" s="225">
        <v>522423</v>
      </c>
      <c r="B3281" s="225" t="s">
        <v>1904</v>
      </c>
      <c r="C3281" s="225" t="s">
        <v>1914</v>
      </c>
      <c r="D3281" s="226">
        <v>0</v>
      </c>
      <c r="E3281" s="226">
        <v>1692</v>
      </c>
      <c r="F3281" s="226">
        <v>847164</v>
      </c>
      <c r="G3281" s="226">
        <v>0</v>
      </c>
      <c r="H3281" s="226">
        <v>0</v>
      </c>
      <c r="I3281" s="226">
        <v>848856</v>
      </c>
      <c r="J3281" s="227">
        <v>2369</v>
      </c>
      <c r="K3281" s="226">
        <v>358.31827775432674</v>
      </c>
    </row>
    <row r="3282" spans="1:11" x14ac:dyDescent="0.3">
      <c r="A3282" s="225">
        <v>522426</v>
      </c>
      <c r="B3282" s="225" t="s">
        <v>1904</v>
      </c>
      <c r="C3282" s="225" t="s">
        <v>1916</v>
      </c>
      <c r="D3282" s="226">
        <v>0</v>
      </c>
      <c r="E3282" s="226">
        <v>361692</v>
      </c>
      <c r="F3282" s="226">
        <v>623730</v>
      </c>
      <c r="G3282" s="226">
        <v>0</v>
      </c>
      <c r="H3282" s="226">
        <v>0</v>
      </c>
      <c r="I3282" s="226">
        <v>985422</v>
      </c>
      <c r="J3282" s="227">
        <v>2312</v>
      </c>
      <c r="K3282" s="226">
        <v>426.22058823529414</v>
      </c>
    </row>
    <row r="3283" spans="1:11" x14ac:dyDescent="0.3">
      <c r="A3283" s="225">
        <v>522427</v>
      </c>
      <c r="B3283" s="225" t="s">
        <v>1904</v>
      </c>
      <c r="C3283" s="225" t="s">
        <v>1917</v>
      </c>
      <c r="D3283" s="226">
        <v>0</v>
      </c>
      <c r="E3283" s="226">
        <v>0</v>
      </c>
      <c r="F3283" s="226">
        <v>424890</v>
      </c>
      <c r="G3283" s="226">
        <v>0</v>
      </c>
      <c r="H3283" s="226">
        <v>0</v>
      </c>
      <c r="I3283" s="226">
        <v>424890</v>
      </c>
      <c r="J3283" s="227">
        <v>4543</v>
      </c>
      <c r="K3283" s="226">
        <v>93.526304204270303</v>
      </c>
    </row>
    <row r="3284" spans="1:11" x14ac:dyDescent="0.3">
      <c r="A3284" s="225">
        <v>522430</v>
      </c>
      <c r="B3284" s="225" t="s">
        <v>1904</v>
      </c>
      <c r="C3284" s="225" t="s">
        <v>1918</v>
      </c>
      <c r="D3284" s="226">
        <v>0</v>
      </c>
      <c r="E3284" s="226">
        <v>0</v>
      </c>
      <c r="F3284" s="226">
        <v>465924</v>
      </c>
      <c r="G3284" s="226">
        <v>0</v>
      </c>
      <c r="H3284" s="226">
        <v>0</v>
      </c>
      <c r="I3284" s="226">
        <v>465924</v>
      </c>
      <c r="J3284" s="227">
        <v>3522</v>
      </c>
      <c r="K3284" s="226">
        <v>132.28960817717206</v>
      </c>
    </row>
    <row r="3285" spans="1:11" x14ac:dyDescent="0.3">
      <c r="A3285" s="225">
        <v>522431</v>
      </c>
      <c r="B3285" s="225" t="s">
        <v>1904</v>
      </c>
      <c r="C3285" s="225" t="s">
        <v>1920</v>
      </c>
      <c r="D3285" s="226">
        <v>0</v>
      </c>
      <c r="E3285" s="226">
        <v>430814</v>
      </c>
      <c r="F3285" s="226">
        <v>735144</v>
      </c>
      <c r="G3285" s="226">
        <v>0</v>
      </c>
      <c r="H3285" s="226">
        <v>0</v>
      </c>
      <c r="I3285" s="226">
        <v>1165958</v>
      </c>
      <c r="J3285" s="227">
        <v>2829</v>
      </c>
      <c r="K3285" s="226">
        <v>412.14492753623188</v>
      </c>
    </row>
    <row r="3286" spans="1:11" x14ac:dyDescent="0.3">
      <c r="A3286" s="225">
        <v>522437</v>
      </c>
      <c r="B3286" s="225" t="s">
        <v>1904</v>
      </c>
      <c r="C3286" s="225" t="s">
        <v>1922</v>
      </c>
      <c r="D3286" s="226">
        <v>0</v>
      </c>
      <c r="E3286" s="226">
        <v>397884</v>
      </c>
      <c r="F3286" s="226">
        <v>302040</v>
      </c>
      <c r="G3286" s="226">
        <v>0</v>
      </c>
      <c r="H3286" s="226">
        <v>0</v>
      </c>
      <c r="I3286" s="226">
        <v>699924</v>
      </c>
      <c r="J3286" s="227">
        <v>691</v>
      </c>
      <c r="K3286" s="226">
        <v>1012.9146164978292</v>
      </c>
    </row>
    <row r="3287" spans="1:11" x14ac:dyDescent="0.3">
      <c r="A3287" s="225">
        <v>522442</v>
      </c>
      <c r="B3287" s="225" t="s">
        <v>1904</v>
      </c>
      <c r="C3287" s="225" t="s">
        <v>1924</v>
      </c>
      <c r="D3287" s="226">
        <v>0</v>
      </c>
      <c r="E3287" s="226">
        <v>1030332</v>
      </c>
      <c r="F3287" s="226">
        <v>505368</v>
      </c>
      <c r="G3287" s="226">
        <v>0</v>
      </c>
      <c r="H3287" s="226">
        <v>0</v>
      </c>
      <c r="I3287" s="226">
        <v>1535700</v>
      </c>
      <c r="J3287" s="227">
        <v>570</v>
      </c>
      <c r="K3287" s="226">
        <v>2694.2105263157896</v>
      </c>
    </row>
    <row r="3288" spans="1:11" x14ac:dyDescent="0.3">
      <c r="A3288" s="225">
        <v>522446</v>
      </c>
      <c r="B3288" s="225" t="s">
        <v>1904</v>
      </c>
      <c r="C3288" s="225" t="s">
        <v>1925</v>
      </c>
      <c r="D3288" s="226">
        <v>0</v>
      </c>
      <c r="E3288" s="226">
        <v>373884</v>
      </c>
      <c r="F3288" s="226">
        <v>795294</v>
      </c>
      <c r="G3288" s="226">
        <v>0</v>
      </c>
      <c r="H3288" s="226">
        <v>0</v>
      </c>
      <c r="I3288" s="226">
        <v>1169178</v>
      </c>
      <c r="J3288" s="227">
        <v>2735</v>
      </c>
      <c r="K3288" s="226">
        <v>427.4873857404022</v>
      </c>
    </row>
    <row r="3289" spans="1:11" x14ac:dyDescent="0.3">
      <c r="A3289" s="225">
        <v>522447</v>
      </c>
      <c r="B3289" s="225" t="s">
        <v>1904</v>
      </c>
      <c r="C3289" s="225" t="s">
        <v>1927</v>
      </c>
      <c r="D3289" s="226">
        <v>0</v>
      </c>
      <c r="E3289" s="226">
        <v>817656</v>
      </c>
      <c r="F3289" s="226">
        <v>1109904</v>
      </c>
      <c r="G3289" s="226">
        <v>0</v>
      </c>
      <c r="H3289" s="226">
        <v>0</v>
      </c>
      <c r="I3289" s="226">
        <v>1927560</v>
      </c>
      <c r="J3289" s="227">
        <v>1746</v>
      </c>
      <c r="K3289" s="226">
        <v>1103.9862542955327</v>
      </c>
    </row>
    <row r="3290" spans="1:11" x14ac:dyDescent="0.3">
      <c r="A3290" s="225">
        <v>522451</v>
      </c>
      <c r="B3290" s="225" t="s">
        <v>1904</v>
      </c>
      <c r="C3290" s="225" t="s">
        <v>1929</v>
      </c>
      <c r="D3290" s="226">
        <v>0</v>
      </c>
      <c r="E3290" s="226">
        <v>1162116</v>
      </c>
      <c r="F3290" s="226">
        <v>739002</v>
      </c>
      <c r="G3290" s="226">
        <v>0</v>
      </c>
      <c r="H3290" s="226">
        <v>0</v>
      </c>
      <c r="I3290" s="226">
        <v>1901118</v>
      </c>
      <c r="J3290" s="227">
        <v>1041</v>
      </c>
      <c r="K3290" s="226">
        <v>1826.2420749279538</v>
      </c>
    </row>
    <row r="3291" spans="1:11" x14ac:dyDescent="0.3">
      <c r="A3291" s="225">
        <v>522452</v>
      </c>
      <c r="B3291" s="225" t="s">
        <v>1904</v>
      </c>
      <c r="C3291" s="225" t="s">
        <v>1930</v>
      </c>
      <c r="D3291" s="226">
        <v>0</v>
      </c>
      <c r="E3291" s="226">
        <v>0</v>
      </c>
      <c r="F3291" s="226">
        <v>1613970</v>
      </c>
      <c r="G3291" s="226">
        <v>0</v>
      </c>
      <c r="H3291" s="226">
        <v>0</v>
      </c>
      <c r="I3291" s="226">
        <v>1613970</v>
      </c>
      <c r="J3291" s="227">
        <v>10203</v>
      </c>
      <c r="K3291" s="226">
        <v>158.18582769773596</v>
      </c>
    </row>
    <row r="3292" spans="1:11" x14ac:dyDescent="0.3">
      <c r="A3292" s="225">
        <v>532359</v>
      </c>
      <c r="B3292" s="225" t="s">
        <v>1931</v>
      </c>
      <c r="C3292" s="225" t="s">
        <v>1933</v>
      </c>
      <c r="D3292" s="226">
        <v>0</v>
      </c>
      <c r="E3292" s="226">
        <v>0</v>
      </c>
      <c r="F3292" s="226">
        <v>646704</v>
      </c>
      <c r="G3292" s="226">
        <v>0</v>
      </c>
      <c r="H3292" s="226">
        <v>0</v>
      </c>
      <c r="I3292" s="226">
        <v>646704</v>
      </c>
      <c r="J3292" s="227">
        <v>2741</v>
      </c>
      <c r="K3292" s="226">
        <v>235.9372491791317</v>
      </c>
    </row>
    <row r="3293" spans="1:11" x14ac:dyDescent="0.3">
      <c r="A3293" s="225">
        <v>532362</v>
      </c>
      <c r="B3293" s="225" t="s">
        <v>1931</v>
      </c>
      <c r="C3293" s="225" t="s">
        <v>1935</v>
      </c>
      <c r="D3293" s="226">
        <v>0</v>
      </c>
      <c r="E3293" s="226">
        <v>0</v>
      </c>
      <c r="F3293" s="226">
        <v>1586808</v>
      </c>
      <c r="G3293" s="226">
        <v>0</v>
      </c>
      <c r="H3293" s="226">
        <v>0</v>
      </c>
      <c r="I3293" s="226">
        <v>1586808</v>
      </c>
      <c r="J3293" s="227">
        <v>8467</v>
      </c>
      <c r="K3293" s="226">
        <v>187.41088933506555</v>
      </c>
    </row>
    <row r="3294" spans="1:11" x14ac:dyDescent="0.3">
      <c r="A3294" s="225">
        <v>532363</v>
      </c>
      <c r="B3294" s="225" t="s">
        <v>1931</v>
      </c>
      <c r="C3294" s="225" t="s">
        <v>1937</v>
      </c>
      <c r="D3294" s="226">
        <v>0</v>
      </c>
      <c r="E3294" s="226">
        <v>154863</v>
      </c>
      <c r="F3294" s="226">
        <v>463710</v>
      </c>
      <c r="G3294" s="226">
        <v>0</v>
      </c>
      <c r="H3294" s="226">
        <v>0</v>
      </c>
      <c r="I3294" s="226">
        <v>618573</v>
      </c>
      <c r="J3294" s="227">
        <v>2382</v>
      </c>
      <c r="K3294" s="226">
        <v>259.68639798488664</v>
      </c>
    </row>
    <row r="3295" spans="1:11" x14ac:dyDescent="0.3">
      <c r="A3295" s="225">
        <v>532364</v>
      </c>
      <c r="B3295" s="225" t="s">
        <v>1931</v>
      </c>
      <c r="C3295" s="225" t="s">
        <v>1939</v>
      </c>
      <c r="D3295" s="226">
        <v>0</v>
      </c>
      <c r="E3295" s="226">
        <v>539628</v>
      </c>
      <c r="F3295" s="226">
        <v>516852</v>
      </c>
      <c r="G3295" s="226">
        <v>0</v>
      </c>
      <c r="H3295" s="226">
        <v>0</v>
      </c>
      <c r="I3295" s="226">
        <v>1056480</v>
      </c>
      <c r="J3295" s="227">
        <v>952</v>
      </c>
      <c r="K3295" s="226">
        <v>1109.7478991596638</v>
      </c>
    </row>
    <row r="3296" spans="1:11" x14ac:dyDescent="0.3">
      <c r="A3296" s="225">
        <v>532369</v>
      </c>
      <c r="B3296" s="225" t="s">
        <v>1931</v>
      </c>
      <c r="C3296" s="225" t="s">
        <v>1941</v>
      </c>
      <c r="D3296" s="226">
        <v>972</v>
      </c>
      <c r="E3296" s="226">
        <v>429372</v>
      </c>
      <c r="F3296" s="226">
        <v>349632</v>
      </c>
      <c r="G3296" s="226">
        <v>0</v>
      </c>
      <c r="H3296" s="226">
        <v>0</v>
      </c>
      <c r="I3296" s="226">
        <v>779976</v>
      </c>
      <c r="J3296" s="227">
        <v>441</v>
      </c>
      <c r="K3296" s="226">
        <v>1768.6530612244899</v>
      </c>
    </row>
    <row r="3297" spans="1:11" x14ac:dyDescent="0.3">
      <c r="A3297" s="225">
        <v>532371</v>
      </c>
      <c r="B3297" s="225" t="s">
        <v>1931</v>
      </c>
      <c r="C3297" s="225" t="s">
        <v>1943</v>
      </c>
      <c r="D3297" s="226">
        <v>0</v>
      </c>
      <c r="E3297" s="226">
        <v>0</v>
      </c>
      <c r="F3297" s="226">
        <v>1303860</v>
      </c>
      <c r="G3297" s="226">
        <v>0</v>
      </c>
      <c r="H3297" s="226">
        <v>0</v>
      </c>
      <c r="I3297" s="226">
        <v>1303860</v>
      </c>
      <c r="J3297" s="227">
        <v>6907</v>
      </c>
      <c r="K3297" s="226">
        <v>188.77370783263356</v>
      </c>
    </row>
    <row r="3298" spans="1:11" x14ac:dyDescent="0.3">
      <c r="A3298" s="225">
        <v>532373</v>
      </c>
      <c r="B3298" s="225" t="s">
        <v>1931</v>
      </c>
      <c r="C3298" s="225" t="s">
        <v>1945</v>
      </c>
      <c r="D3298" s="226">
        <v>0</v>
      </c>
      <c r="E3298" s="226">
        <v>344232</v>
      </c>
      <c r="F3298" s="226">
        <v>259422</v>
      </c>
      <c r="G3298" s="226">
        <v>0</v>
      </c>
      <c r="H3298" s="226">
        <v>0</v>
      </c>
      <c r="I3298" s="226">
        <v>603654</v>
      </c>
      <c r="J3298" s="227">
        <v>644</v>
      </c>
      <c r="K3298" s="226">
        <v>937.35093167701859</v>
      </c>
    </row>
    <row r="3299" spans="1:11" x14ac:dyDescent="0.3">
      <c r="A3299" s="225">
        <v>532375</v>
      </c>
      <c r="B3299" s="225" t="s">
        <v>1931</v>
      </c>
      <c r="C3299" s="225" t="s">
        <v>1947</v>
      </c>
      <c r="D3299" s="226">
        <v>0</v>
      </c>
      <c r="E3299" s="226">
        <v>0</v>
      </c>
      <c r="F3299" s="226">
        <v>101136</v>
      </c>
      <c r="G3299" s="226">
        <v>0</v>
      </c>
      <c r="H3299" s="226">
        <v>0</v>
      </c>
      <c r="I3299" s="226">
        <v>101136</v>
      </c>
      <c r="J3299" s="227">
        <v>441</v>
      </c>
      <c r="K3299" s="226">
        <v>229.33333333333334</v>
      </c>
    </row>
    <row r="3300" spans="1:11" x14ac:dyDescent="0.3">
      <c r="A3300" s="225">
        <v>532376</v>
      </c>
      <c r="B3300" s="225" t="s">
        <v>1931</v>
      </c>
      <c r="C3300" s="225" t="s">
        <v>1949</v>
      </c>
      <c r="D3300" s="226">
        <v>0</v>
      </c>
      <c r="E3300" s="226">
        <v>196932</v>
      </c>
      <c r="F3300" s="226">
        <v>129624</v>
      </c>
      <c r="G3300" s="226">
        <v>0</v>
      </c>
      <c r="H3300" s="226">
        <v>0</v>
      </c>
      <c r="I3300" s="226">
        <v>326556</v>
      </c>
      <c r="J3300" s="227">
        <v>221</v>
      </c>
      <c r="K3300" s="226">
        <v>1477.6289592760181</v>
      </c>
    </row>
    <row r="3301" spans="1:11" x14ac:dyDescent="0.3">
      <c r="A3301" s="225">
        <v>532377</v>
      </c>
      <c r="B3301" s="225" t="s">
        <v>1931</v>
      </c>
      <c r="C3301" s="225" t="s">
        <v>1950</v>
      </c>
      <c r="D3301" s="226">
        <v>0</v>
      </c>
      <c r="E3301" s="226">
        <v>0</v>
      </c>
      <c r="F3301" s="226">
        <v>47820</v>
      </c>
      <c r="G3301" s="226">
        <v>0</v>
      </c>
      <c r="H3301" s="226">
        <v>0</v>
      </c>
      <c r="I3301" s="226">
        <v>47820</v>
      </c>
      <c r="J3301" s="227">
        <v>610</v>
      </c>
      <c r="K3301" s="226">
        <v>78.393442622950815</v>
      </c>
    </row>
    <row r="3302" spans="1:11" x14ac:dyDescent="0.3">
      <c r="A3302" s="225">
        <v>532378</v>
      </c>
      <c r="B3302" s="225" t="s">
        <v>1931</v>
      </c>
      <c r="C3302" s="225" t="s">
        <v>1951</v>
      </c>
      <c r="D3302" s="226">
        <v>0</v>
      </c>
      <c r="E3302" s="226">
        <v>240660</v>
      </c>
      <c r="F3302" s="226">
        <v>124500</v>
      </c>
      <c r="G3302" s="226">
        <v>0</v>
      </c>
      <c r="H3302" s="226">
        <v>0</v>
      </c>
      <c r="I3302" s="226">
        <v>365160</v>
      </c>
      <c r="J3302" s="227">
        <v>200</v>
      </c>
      <c r="K3302" s="226">
        <v>1825.8</v>
      </c>
    </row>
    <row r="3303" spans="1:11" x14ac:dyDescent="0.3">
      <c r="A3303" s="225">
        <v>532383</v>
      </c>
      <c r="B3303" s="225" t="s">
        <v>1931</v>
      </c>
      <c r="C3303" s="225" t="s">
        <v>1953</v>
      </c>
      <c r="D3303" s="226">
        <v>0</v>
      </c>
      <c r="E3303" s="226">
        <v>2175180</v>
      </c>
      <c r="F3303" s="226">
        <v>1747116</v>
      </c>
      <c r="G3303" s="226">
        <v>0</v>
      </c>
      <c r="H3303" s="226">
        <v>0</v>
      </c>
      <c r="I3303" s="226">
        <v>3922296</v>
      </c>
      <c r="J3303" s="227">
        <v>3807</v>
      </c>
      <c r="K3303" s="226">
        <v>1030.2852639873915</v>
      </c>
    </row>
    <row r="3304" spans="1:11" x14ac:dyDescent="0.3">
      <c r="A3304" s="225">
        <v>532384</v>
      </c>
      <c r="B3304" s="225" t="s">
        <v>1931</v>
      </c>
      <c r="C3304" s="225" t="s">
        <v>1955</v>
      </c>
      <c r="D3304" s="226">
        <v>0</v>
      </c>
      <c r="E3304" s="226">
        <v>409476</v>
      </c>
      <c r="F3304" s="226">
        <v>326514</v>
      </c>
      <c r="G3304" s="226">
        <v>0</v>
      </c>
      <c r="H3304" s="226">
        <v>0</v>
      </c>
      <c r="I3304" s="226">
        <v>735990</v>
      </c>
      <c r="J3304" s="227">
        <v>543</v>
      </c>
      <c r="K3304" s="226">
        <v>1355.4143646408841</v>
      </c>
    </row>
    <row r="3305" spans="1:11" x14ac:dyDescent="0.3">
      <c r="A3305" s="225">
        <v>532385</v>
      </c>
      <c r="B3305" s="225" t="s">
        <v>1931</v>
      </c>
      <c r="C3305" s="225" t="s">
        <v>1957</v>
      </c>
      <c r="D3305" s="226">
        <v>0</v>
      </c>
      <c r="E3305" s="226">
        <v>212460</v>
      </c>
      <c r="F3305" s="226">
        <v>224016</v>
      </c>
      <c r="G3305" s="226">
        <v>0</v>
      </c>
      <c r="H3305" s="226">
        <v>0</v>
      </c>
      <c r="I3305" s="226">
        <v>436476</v>
      </c>
      <c r="J3305" s="227">
        <v>825</v>
      </c>
      <c r="K3305" s="226">
        <v>529.06181818181813</v>
      </c>
    </row>
    <row r="3306" spans="1:11" x14ac:dyDescent="0.3">
      <c r="A3306" s="225">
        <v>532386</v>
      </c>
      <c r="B3306" s="225" t="s">
        <v>1931</v>
      </c>
      <c r="C3306" s="225" t="s">
        <v>1958</v>
      </c>
      <c r="D3306" s="226">
        <v>0</v>
      </c>
      <c r="E3306" s="226">
        <v>0</v>
      </c>
      <c r="F3306" s="226">
        <v>210960</v>
      </c>
      <c r="G3306" s="226">
        <v>0</v>
      </c>
      <c r="H3306" s="226">
        <v>0</v>
      </c>
      <c r="I3306" s="226">
        <v>210960</v>
      </c>
      <c r="J3306" s="227">
        <v>1525</v>
      </c>
      <c r="K3306" s="226">
        <v>138.33442622950821</v>
      </c>
    </row>
    <row r="3307" spans="1:11" x14ac:dyDescent="0.3">
      <c r="A3307" s="225">
        <v>532387</v>
      </c>
      <c r="B3307" s="225" t="s">
        <v>1931</v>
      </c>
      <c r="C3307" s="225" t="s">
        <v>1959</v>
      </c>
      <c r="D3307" s="226">
        <v>0</v>
      </c>
      <c r="E3307" s="226">
        <v>0</v>
      </c>
      <c r="F3307" s="226">
        <v>329412</v>
      </c>
      <c r="G3307" s="226">
        <v>0</v>
      </c>
      <c r="H3307" s="226">
        <v>0</v>
      </c>
      <c r="I3307" s="226">
        <v>329412</v>
      </c>
      <c r="J3307" s="227">
        <v>2399</v>
      </c>
      <c r="K3307" s="226">
        <v>137.31221342225928</v>
      </c>
    </row>
    <row r="3308" spans="1:11" x14ac:dyDescent="0.3">
      <c r="A3308" s="225">
        <v>532388</v>
      </c>
      <c r="B3308" s="225" t="s">
        <v>1931</v>
      </c>
      <c r="C3308" s="225" t="s">
        <v>1960</v>
      </c>
      <c r="D3308" s="226">
        <v>0</v>
      </c>
      <c r="E3308" s="226">
        <v>1031916</v>
      </c>
      <c r="F3308" s="226">
        <v>480912</v>
      </c>
      <c r="G3308" s="226">
        <v>0</v>
      </c>
      <c r="H3308" s="226">
        <v>0</v>
      </c>
      <c r="I3308" s="226">
        <v>1512828</v>
      </c>
      <c r="J3308" s="227">
        <v>393</v>
      </c>
      <c r="K3308" s="226">
        <v>3849.4351145038167</v>
      </c>
    </row>
    <row r="3309" spans="1:11" x14ac:dyDescent="0.3">
      <c r="A3309" s="225">
        <v>532389</v>
      </c>
      <c r="B3309" s="225" t="s">
        <v>1931</v>
      </c>
      <c r="C3309" s="225" t="s">
        <v>1961</v>
      </c>
      <c r="D3309" s="226">
        <v>0</v>
      </c>
      <c r="E3309" s="226">
        <v>2291400</v>
      </c>
      <c r="F3309" s="226">
        <v>1138956</v>
      </c>
      <c r="G3309" s="226">
        <v>37644</v>
      </c>
      <c r="H3309" s="226">
        <v>0</v>
      </c>
      <c r="I3309" s="226">
        <v>3468000</v>
      </c>
      <c r="J3309" s="227">
        <v>1384</v>
      </c>
      <c r="K3309" s="226">
        <v>2505.7803468208094</v>
      </c>
    </row>
    <row r="3310" spans="1:11" x14ac:dyDescent="0.3">
      <c r="A3310" s="225">
        <v>532390</v>
      </c>
      <c r="B3310" s="225" t="s">
        <v>1931</v>
      </c>
      <c r="C3310" s="225" t="s">
        <v>1963</v>
      </c>
      <c r="D3310" s="226">
        <v>0</v>
      </c>
      <c r="E3310" s="226">
        <v>1280628</v>
      </c>
      <c r="F3310" s="226">
        <v>651018</v>
      </c>
      <c r="G3310" s="226">
        <v>23844</v>
      </c>
      <c r="H3310" s="226">
        <v>0</v>
      </c>
      <c r="I3310" s="226">
        <v>1955490</v>
      </c>
      <c r="J3310" s="227">
        <v>614</v>
      </c>
      <c r="K3310" s="226">
        <v>3184.8371335504885</v>
      </c>
    </row>
    <row r="3311" spans="1:11" x14ac:dyDescent="0.3">
      <c r="A3311" s="225">
        <v>532391</v>
      </c>
      <c r="B3311" s="225" t="s">
        <v>1931</v>
      </c>
      <c r="C3311" s="225" t="s">
        <v>1965</v>
      </c>
      <c r="D3311" s="226">
        <v>0</v>
      </c>
      <c r="E3311" s="226">
        <v>838140</v>
      </c>
      <c r="F3311" s="226">
        <v>582744</v>
      </c>
      <c r="G3311" s="226">
        <v>44376</v>
      </c>
      <c r="H3311" s="226">
        <v>0</v>
      </c>
      <c r="I3311" s="226">
        <v>1465260</v>
      </c>
      <c r="J3311" s="227">
        <v>840</v>
      </c>
      <c r="K3311" s="226">
        <v>1744.3571428571429</v>
      </c>
    </row>
    <row r="3312" spans="1:11" x14ac:dyDescent="0.3">
      <c r="A3312" s="225">
        <v>532392</v>
      </c>
      <c r="B3312" s="225" t="s">
        <v>1931</v>
      </c>
      <c r="C3312" s="225" t="s">
        <v>1966</v>
      </c>
      <c r="D3312" s="226">
        <v>0</v>
      </c>
      <c r="E3312" s="226">
        <v>3201288</v>
      </c>
      <c r="F3312" s="226">
        <v>1483044</v>
      </c>
      <c r="G3312" s="226">
        <v>62112</v>
      </c>
      <c r="H3312" s="226">
        <v>0</v>
      </c>
      <c r="I3312" s="226">
        <v>4746444</v>
      </c>
      <c r="J3312" s="227">
        <v>893</v>
      </c>
      <c r="K3312" s="226">
        <v>5315.1668533034717</v>
      </c>
    </row>
    <row r="3313" spans="1:11" x14ac:dyDescent="0.3">
      <c r="A3313" s="225">
        <v>532393</v>
      </c>
      <c r="B3313" s="225" t="s">
        <v>1931</v>
      </c>
      <c r="C3313" s="225" t="s">
        <v>1968</v>
      </c>
      <c r="D3313" s="226">
        <v>0</v>
      </c>
      <c r="E3313" s="226">
        <v>0</v>
      </c>
      <c r="F3313" s="226">
        <v>2244324</v>
      </c>
      <c r="G3313" s="226">
        <v>0</v>
      </c>
      <c r="H3313" s="226">
        <v>0</v>
      </c>
      <c r="I3313" s="226">
        <v>2244324</v>
      </c>
      <c r="J3313" s="227">
        <v>11091</v>
      </c>
      <c r="K3313" s="226">
        <v>202.35542331620232</v>
      </c>
    </row>
    <row r="3314" spans="1:11" x14ac:dyDescent="0.3">
      <c r="A3314" s="225">
        <v>532396</v>
      </c>
      <c r="B3314" s="225" t="s">
        <v>1931</v>
      </c>
      <c r="C3314" s="225" t="s">
        <v>1970</v>
      </c>
      <c r="D3314" s="226">
        <v>0</v>
      </c>
      <c r="E3314" s="226">
        <v>9420</v>
      </c>
      <c r="F3314" s="226">
        <v>102030</v>
      </c>
      <c r="G3314" s="226">
        <v>0</v>
      </c>
      <c r="H3314" s="226">
        <v>0</v>
      </c>
      <c r="I3314" s="226">
        <v>111450</v>
      </c>
      <c r="J3314" s="227">
        <v>559</v>
      </c>
      <c r="K3314" s="226">
        <v>199.37388193202148</v>
      </c>
    </row>
    <row r="3315" spans="1:11" x14ac:dyDescent="0.3">
      <c r="A3315" s="225">
        <v>532397</v>
      </c>
      <c r="B3315" s="225" t="s">
        <v>1931</v>
      </c>
      <c r="C3315" s="225" t="s">
        <v>1972</v>
      </c>
      <c r="D3315" s="226">
        <v>0</v>
      </c>
      <c r="E3315" s="226">
        <v>1349916</v>
      </c>
      <c r="F3315" s="226">
        <v>743670</v>
      </c>
      <c r="G3315" s="226">
        <v>0</v>
      </c>
      <c r="H3315" s="226">
        <v>0</v>
      </c>
      <c r="I3315" s="226">
        <v>2093586</v>
      </c>
      <c r="J3315" s="227">
        <v>1511</v>
      </c>
      <c r="K3315" s="226">
        <v>1385.5632031767041</v>
      </c>
    </row>
    <row r="3316" spans="1:11" x14ac:dyDescent="0.3">
      <c r="A3316" s="225">
        <v>532399</v>
      </c>
      <c r="B3316" s="225" t="s">
        <v>1931</v>
      </c>
      <c r="C3316" s="225" t="s">
        <v>1973</v>
      </c>
      <c r="D3316" s="226">
        <v>0</v>
      </c>
      <c r="E3316" s="226">
        <v>1318560</v>
      </c>
      <c r="F3316" s="226">
        <v>1409358</v>
      </c>
      <c r="G3316" s="226">
        <v>144492</v>
      </c>
      <c r="H3316" s="226">
        <v>0</v>
      </c>
      <c r="I3316" s="226">
        <v>2872410</v>
      </c>
      <c r="J3316" s="227">
        <v>4682</v>
      </c>
      <c r="K3316" s="226">
        <v>613.50064075181547</v>
      </c>
    </row>
    <row r="3317" spans="1:11" x14ac:dyDescent="0.3">
      <c r="A3317" s="225">
        <v>532404</v>
      </c>
      <c r="B3317" s="225" t="s">
        <v>1931</v>
      </c>
      <c r="C3317" s="225" t="s">
        <v>1974</v>
      </c>
      <c r="D3317" s="226">
        <v>0</v>
      </c>
      <c r="E3317" s="226">
        <v>6336</v>
      </c>
      <c r="F3317" s="226">
        <v>20196</v>
      </c>
      <c r="G3317" s="226">
        <v>0</v>
      </c>
      <c r="H3317" s="226">
        <v>0</v>
      </c>
      <c r="I3317" s="226">
        <v>26532</v>
      </c>
      <c r="J3317" s="227">
        <v>102</v>
      </c>
      <c r="K3317" s="226">
        <v>260.11764705882354</v>
      </c>
    </row>
    <row r="3318" spans="1:11" x14ac:dyDescent="0.3">
      <c r="A3318" s="225">
        <v>533336</v>
      </c>
      <c r="B3318" s="225" t="s">
        <v>1931</v>
      </c>
      <c r="C3318" s="225" t="s">
        <v>2119</v>
      </c>
      <c r="D3318" s="226">
        <v>0</v>
      </c>
      <c r="E3318" s="226">
        <v>51504</v>
      </c>
      <c r="F3318" s="226">
        <v>55968</v>
      </c>
      <c r="G3318" s="226">
        <v>0</v>
      </c>
      <c r="H3318" s="226">
        <v>0</v>
      </c>
      <c r="I3318" s="226">
        <v>107472</v>
      </c>
      <c r="J3318" s="227">
        <v>202</v>
      </c>
      <c r="K3318" s="226">
        <v>532.03960396039599</v>
      </c>
    </row>
    <row r="3319" spans="1:11" x14ac:dyDescent="0.3">
      <c r="A3319" s="225">
        <v>542301</v>
      </c>
      <c r="B3319" s="225" t="s">
        <v>1976</v>
      </c>
      <c r="C3319" s="225" t="s">
        <v>1978</v>
      </c>
      <c r="D3319" s="226">
        <v>0</v>
      </c>
      <c r="E3319" s="226">
        <v>2364516</v>
      </c>
      <c r="F3319" s="226">
        <v>1778106</v>
      </c>
      <c r="G3319" s="226">
        <v>0</v>
      </c>
      <c r="H3319" s="226">
        <v>0</v>
      </c>
      <c r="I3319" s="226">
        <v>4142622</v>
      </c>
      <c r="J3319" s="227">
        <v>3703</v>
      </c>
      <c r="K3319" s="226">
        <v>1118.72049689441</v>
      </c>
    </row>
    <row r="3320" spans="1:11" x14ac:dyDescent="0.3">
      <c r="A3320" s="225">
        <v>542311</v>
      </c>
      <c r="B3320" s="225" t="s">
        <v>1976</v>
      </c>
      <c r="C3320" s="225" t="s">
        <v>1979</v>
      </c>
      <c r="D3320" s="226">
        <v>0</v>
      </c>
      <c r="E3320" s="226">
        <v>866304</v>
      </c>
      <c r="F3320" s="226">
        <v>772656</v>
      </c>
      <c r="G3320" s="226">
        <v>0</v>
      </c>
      <c r="H3320" s="226">
        <v>0</v>
      </c>
      <c r="I3320" s="226">
        <v>1638960</v>
      </c>
      <c r="J3320" s="227">
        <v>1875</v>
      </c>
      <c r="K3320" s="226">
        <v>874.11199999999997</v>
      </c>
    </row>
    <row r="3321" spans="1:11" x14ac:dyDescent="0.3">
      <c r="A3321" s="225">
        <v>542313</v>
      </c>
      <c r="B3321" s="225" t="s">
        <v>1976</v>
      </c>
      <c r="C3321" s="225" t="s">
        <v>1981</v>
      </c>
      <c r="D3321" s="226">
        <v>0</v>
      </c>
      <c r="E3321" s="226">
        <v>748044</v>
      </c>
      <c r="F3321" s="226">
        <v>520902</v>
      </c>
      <c r="G3321" s="226">
        <v>0</v>
      </c>
      <c r="H3321" s="226">
        <v>0</v>
      </c>
      <c r="I3321" s="226">
        <v>1268946</v>
      </c>
      <c r="J3321" s="227">
        <v>1025</v>
      </c>
      <c r="K3321" s="226">
        <v>1237.9960975609756</v>
      </c>
    </row>
    <row r="3322" spans="1:11" x14ac:dyDescent="0.3">
      <c r="A3322" s="225">
        <v>542318</v>
      </c>
      <c r="B3322" s="225" t="s">
        <v>1976</v>
      </c>
      <c r="C3322" s="225" t="s">
        <v>1983</v>
      </c>
      <c r="D3322" s="226">
        <v>0</v>
      </c>
      <c r="E3322" s="226">
        <v>1924296</v>
      </c>
      <c r="F3322" s="226">
        <v>1249044</v>
      </c>
      <c r="G3322" s="226">
        <v>0</v>
      </c>
      <c r="H3322" s="226">
        <v>0</v>
      </c>
      <c r="I3322" s="226">
        <v>3173340</v>
      </c>
      <c r="J3322" s="227">
        <v>2574</v>
      </c>
      <c r="K3322" s="226">
        <v>1232.8438228438229</v>
      </c>
    </row>
    <row r="3323" spans="1:11" x14ac:dyDescent="0.3">
      <c r="A3323" s="225">
        <v>542321</v>
      </c>
      <c r="B3323" s="225" t="s">
        <v>1976</v>
      </c>
      <c r="C3323" s="225" t="s">
        <v>1984</v>
      </c>
      <c r="D3323" s="226">
        <v>0</v>
      </c>
      <c r="E3323" s="226">
        <v>0</v>
      </c>
      <c r="F3323" s="226">
        <v>227694</v>
      </c>
      <c r="G3323" s="226">
        <v>0</v>
      </c>
      <c r="H3323" s="226">
        <v>0</v>
      </c>
      <c r="I3323" s="226">
        <v>227694</v>
      </c>
      <c r="J3323" s="227">
        <v>2704</v>
      </c>
      <c r="K3323" s="226">
        <v>84.206360946745562</v>
      </c>
    </row>
    <row r="3324" spans="1:11" x14ac:dyDescent="0.3">
      <c r="A3324" s="225">
        <v>542322</v>
      </c>
      <c r="B3324" s="225" t="s">
        <v>1976</v>
      </c>
      <c r="C3324" s="225" t="s">
        <v>1985</v>
      </c>
      <c r="D3324" s="226">
        <v>0</v>
      </c>
      <c r="E3324" s="226">
        <v>0</v>
      </c>
      <c r="F3324" s="226">
        <v>62634</v>
      </c>
      <c r="G3324" s="226">
        <v>0</v>
      </c>
      <c r="H3324" s="226">
        <v>0</v>
      </c>
      <c r="I3324" s="226">
        <v>62634</v>
      </c>
      <c r="J3324" s="227">
        <v>578</v>
      </c>
      <c r="K3324" s="226">
        <v>108.36332179930795</v>
      </c>
    </row>
    <row r="3325" spans="1:11" x14ac:dyDescent="0.3">
      <c r="A3325" s="225">
        <v>542323</v>
      </c>
      <c r="B3325" s="225" t="s">
        <v>1976</v>
      </c>
      <c r="C3325" s="225" t="s">
        <v>1986</v>
      </c>
      <c r="D3325" s="226">
        <v>0</v>
      </c>
      <c r="E3325" s="226">
        <v>57294</v>
      </c>
      <c r="F3325" s="226">
        <v>185202</v>
      </c>
      <c r="G3325" s="226">
        <v>0</v>
      </c>
      <c r="H3325" s="226">
        <v>0</v>
      </c>
      <c r="I3325" s="226">
        <v>242496</v>
      </c>
      <c r="J3325" s="227">
        <v>786</v>
      </c>
      <c r="K3325" s="226">
        <v>308.51908396946567</v>
      </c>
    </row>
    <row r="3326" spans="1:11" x14ac:dyDescent="0.3">
      <c r="A3326" s="225">
        <v>542324</v>
      </c>
      <c r="B3326" s="225" t="s">
        <v>1976</v>
      </c>
      <c r="C3326" s="225" t="s">
        <v>1987</v>
      </c>
      <c r="D3326" s="226">
        <v>0</v>
      </c>
      <c r="E3326" s="226">
        <v>1963296</v>
      </c>
      <c r="F3326" s="226">
        <v>2090226</v>
      </c>
      <c r="G3326" s="226">
        <v>0</v>
      </c>
      <c r="H3326" s="226">
        <v>0</v>
      </c>
      <c r="I3326" s="226">
        <v>4053522</v>
      </c>
      <c r="J3326" s="227">
        <v>5304</v>
      </c>
      <c r="K3326" s="226">
        <v>764.23868778280541</v>
      </c>
    </row>
    <row r="3327" spans="1:11" x14ac:dyDescent="0.3">
      <c r="A3327" s="225">
        <v>542332</v>
      </c>
      <c r="B3327" s="225" t="s">
        <v>1976</v>
      </c>
      <c r="C3327" s="225" t="s">
        <v>1988</v>
      </c>
      <c r="D3327" s="226">
        <v>0</v>
      </c>
      <c r="E3327" s="226">
        <v>6900816</v>
      </c>
      <c r="F3327" s="226">
        <v>3649692</v>
      </c>
      <c r="G3327" s="226">
        <v>0</v>
      </c>
      <c r="H3327" s="226">
        <v>0</v>
      </c>
      <c r="I3327" s="226">
        <v>10550508</v>
      </c>
      <c r="J3327" s="227">
        <v>7930</v>
      </c>
      <c r="K3327" s="226">
        <v>1330.4549810844892</v>
      </c>
    </row>
    <row r="3328" spans="1:11" x14ac:dyDescent="0.3">
      <c r="A3328" s="225">
        <v>542338</v>
      </c>
      <c r="B3328" s="225" t="s">
        <v>1976</v>
      </c>
      <c r="C3328" s="225" t="s">
        <v>1990</v>
      </c>
      <c r="D3328" s="226">
        <v>0</v>
      </c>
      <c r="E3328" s="226">
        <v>2523096</v>
      </c>
      <c r="F3328" s="226">
        <v>4641048</v>
      </c>
      <c r="G3328" s="226">
        <v>0</v>
      </c>
      <c r="H3328" s="226">
        <v>0</v>
      </c>
      <c r="I3328" s="226">
        <v>7164144</v>
      </c>
      <c r="J3328" s="227">
        <v>18999</v>
      </c>
      <c r="K3328" s="226">
        <v>377.08005684509709</v>
      </c>
    </row>
    <row r="3329" spans="1:11" x14ac:dyDescent="0.3">
      <c r="A3329" s="225">
        <v>542339</v>
      </c>
      <c r="B3329" s="225" t="s">
        <v>1976</v>
      </c>
      <c r="C3329" s="225" t="s">
        <v>1992</v>
      </c>
      <c r="D3329" s="226">
        <v>0</v>
      </c>
      <c r="E3329" s="226">
        <v>6329616</v>
      </c>
      <c r="F3329" s="226">
        <v>3765738</v>
      </c>
      <c r="G3329" s="226">
        <v>164520</v>
      </c>
      <c r="H3329" s="226">
        <v>0</v>
      </c>
      <c r="I3329" s="226">
        <v>10259874</v>
      </c>
      <c r="J3329" s="227">
        <v>3944</v>
      </c>
      <c r="K3329" s="226">
        <v>2601.3879310344828</v>
      </c>
    </row>
    <row r="3330" spans="1:11" x14ac:dyDescent="0.3">
      <c r="A3330" s="225">
        <v>542343</v>
      </c>
      <c r="B3330" s="225" t="s">
        <v>1976</v>
      </c>
      <c r="C3330" s="225" t="s">
        <v>1994</v>
      </c>
      <c r="D3330" s="226">
        <v>0</v>
      </c>
      <c r="E3330" s="226">
        <v>817200</v>
      </c>
      <c r="F3330" s="226">
        <v>2334642</v>
      </c>
      <c r="G3330" s="226">
        <v>0</v>
      </c>
      <c r="H3330" s="226">
        <v>0</v>
      </c>
      <c r="I3330" s="226">
        <v>3151842</v>
      </c>
      <c r="J3330" s="227">
        <v>9450</v>
      </c>
      <c r="K3330" s="226">
        <v>333.52825396825398</v>
      </c>
    </row>
    <row r="3331" spans="1:11" x14ac:dyDescent="0.3">
      <c r="A3331" s="225">
        <v>542346</v>
      </c>
      <c r="B3331" s="225" t="s">
        <v>1976</v>
      </c>
      <c r="C3331" s="225" t="s">
        <v>1996</v>
      </c>
      <c r="D3331" s="226">
        <v>0</v>
      </c>
      <c r="E3331" s="226">
        <v>278448</v>
      </c>
      <c r="F3331" s="226">
        <v>167640</v>
      </c>
      <c r="G3331" s="226">
        <v>0</v>
      </c>
      <c r="H3331" s="226">
        <v>0</v>
      </c>
      <c r="I3331" s="226">
        <v>446088</v>
      </c>
      <c r="J3331" s="227">
        <v>244</v>
      </c>
      <c r="K3331" s="226">
        <v>1828.2295081967213</v>
      </c>
    </row>
    <row r="3332" spans="1:11" x14ac:dyDescent="0.3">
      <c r="A3332" s="225">
        <v>552220</v>
      </c>
      <c r="B3332" s="225" t="s">
        <v>1997</v>
      </c>
      <c r="C3332" s="225" t="s">
        <v>1998</v>
      </c>
      <c r="D3332" s="226">
        <v>0</v>
      </c>
      <c r="E3332" s="226">
        <v>0</v>
      </c>
      <c r="F3332" s="226">
        <v>98340</v>
      </c>
      <c r="G3332" s="226">
        <v>0</v>
      </c>
      <c r="H3332" s="226">
        <v>0</v>
      </c>
      <c r="I3332" s="226">
        <v>98340</v>
      </c>
      <c r="J3332" s="227">
        <v>515</v>
      </c>
      <c r="K3332" s="226">
        <v>190.95145631067962</v>
      </c>
    </row>
    <row r="3333" spans="1:11" x14ac:dyDescent="0.3">
      <c r="A3333" s="225">
        <v>552233</v>
      </c>
      <c r="B3333" s="225" t="s">
        <v>1997</v>
      </c>
      <c r="C3333" s="225" t="s">
        <v>1999</v>
      </c>
      <c r="D3333" s="226">
        <v>0</v>
      </c>
      <c r="E3333" s="226">
        <v>434295</v>
      </c>
      <c r="F3333" s="226">
        <v>445860</v>
      </c>
      <c r="G3333" s="226">
        <v>0</v>
      </c>
      <c r="H3333" s="226">
        <v>0</v>
      </c>
      <c r="I3333" s="226">
        <v>880155</v>
      </c>
      <c r="J3333" s="227">
        <v>870</v>
      </c>
      <c r="K3333" s="226">
        <v>1011.6724137931035</v>
      </c>
    </row>
    <row r="3334" spans="1:11" x14ac:dyDescent="0.3">
      <c r="A3334" s="225">
        <v>552284</v>
      </c>
      <c r="B3334" s="225" t="s">
        <v>1997</v>
      </c>
      <c r="C3334" s="225" t="s">
        <v>2000</v>
      </c>
      <c r="D3334" s="226">
        <v>0</v>
      </c>
      <c r="E3334" s="226">
        <v>454080</v>
      </c>
      <c r="F3334" s="226">
        <v>264168</v>
      </c>
      <c r="G3334" s="226">
        <v>0</v>
      </c>
      <c r="H3334" s="226">
        <v>0</v>
      </c>
      <c r="I3334" s="226">
        <v>718248</v>
      </c>
      <c r="J3334" s="227">
        <v>141</v>
      </c>
      <c r="K3334" s="226">
        <v>5093.9574468085102</v>
      </c>
    </row>
    <row r="3335" spans="1:11" x14ac:dyDescent="0.3">
      <c r="A3335" s="225">
        <v>552349</v>
      </c>
      <c r="B3335" s="225" t="s">
        <v>1997</v>
      </c>
      <c r="C3335" s="225" t="s">
        <v>2002</v>
      </c>
      <c r="D3335" s="226">
        <v>0</v>
      </c>
      <c r="E3335" s="226">
        <v>1674960</v>
      </c>
      <c r="F3335" s="226">
        <v>1973562</v>
      </c>
      <c r="G3335" s="226">
        <v>0</v>
      </c>
      <c r="H3335" s="226">
        <v>0</v>
      </c>
      <c r="I3335" s="226">
        <v>3648522</v>
      </c>
      <c r="J3335" s="227">
        <v>8586</v>
      </c>
      <c r="K3335" s="226">
        <v>424.93850454227811</v>
      </c>
    </row>
    <row r="3336" spans="1:11" x14ac:dyDescent="0.3">
      <c r="A3336" s="225">
        <v>552351</v>
      </c>
      <c r="B3336" s="225" t="s">
        <v>1997</v>
      </c>
      <c r="C3336" s="225" t="s">
        <v>2004</v>
      </c>
      <c r="D3336" s="226">
        <v>0</v>
      </c>
      <c r="E3336" s="226">
        <v>55452</v>
      </c>
      <c r="F3336" s="226">
        <v>523764</v>
      </c>
      <c r="G3336" s="226">
        <v>0</v>
      </c>
      <c r="H3336" s="226">
        <v>0</v>
      </c>
      <c r="I3336" s="226">
        <v>579216</v>
      </c>
      <c r="J3336" s="227">
        <v>2214</v>
      </c>
      <c r="K3336" s="226">
        <v>261.61517615176155</v>
      </c>
    </row>
    <row r="3337" spans="1:11" x14ac:dyDescent="0.3">
      <c r="A3337" s="225">
        <v>552353</v>
      </c>
      <c r="B3337" s="225" t="s">
        <v>1997</v>
      </c>
      <c r="C3337" s="225" t="s">
        <v>2006</v>
      </c>
      <c r="D3337" s="226">
        <v>0</v>
      </c>
      <c r="E3337" s="226">
        <v>0</v>
      </c>
      <c r="F3337" s="226">
        <v>360036</v>
      </c>
      <c r="G3337" s="226">
        <v>0</v>
      </c>
      <c r="H3337" s="226">
        <v>0</v>
      </c>
      <c r="I3337" s="226">
        <v>360036</v>
      </c>
      <c r="J3337" s="227">
        <v>2820</v>
      </c>
      <c r="K3337" s="226">
        <v>127.67234042553191</v>
      </c>
    </row>
    <row r="3338" spans="1:11" x14ac:dyDescent="0.3">
      <c r="A3338" s="225">
        <v>552356</v>
      </c>
      <c r="B3338" s="225" t="s">
        <v>1997</v>
      </c>
      <c r="C3338" s="225" t="s">
        <v>2007</v>
      </c>
      <c r="D3338" s="226">
        <v>0</v>
      </c>
      <c r="E3338" s="226">
        <v>0</v>
      </c>
      <c r="F3338" s="226">
        <v>973848</v>
      </c>
      <c r="G3338" s="226">
        <v>0</v>
      </c>
      <c r="H3338" s="226">
        <v>0</v>
      </c>
      <c r="I3338" s="226">
        <v>973848</v>
      </c>
      <c r="J3338" s="227">
        <v>8755</v>
      </c>
      <c r="K3338" s="226">
        <v>111.23335237007424</v>
      </c>
    </row>
    <row r="3339" spans="1:11" x14ac:dyDescent="0.3">
      <c r="A3339" s="225">
        <v>553304</v>
      </c>
      <c r="B3339" s="225" t="s">
        <v>1997</v>
      </c>
      <c r="C3339" s="225" t="s">
        <v>2008</v>
      </c>
      <c r="D3339" s="226">
        <v>0</v>
      </c>
      <c r="E3339" s="226">
        <v>973320</v>
      </c>
      <c r="F3339" s="226">
        <v>579048</v>
      </c>
      <c r="G3339" s="226">
        <v>0</v>
      </c>
      <c r="H3339" s="226">
        <v>0</v>
      </c>
      <c r="I3339" s="226">
        <v>1552368</v>
      </c>
      <c r="J3339" s="227">
        <v>861</v>
      </c>
      <c r="K3339" s="226">
        <v>1802.9825783972126</v>
      </c>
    </row>
    <row r="3340" spans="1:11" x14ac:dyDescent="0.3">
      <c r="A3340" s="225">
        <v>610989</v>
      </c>
      <c r="B3340" s="225" t="s">
        <v>2009</v>
      </c>
      <c r="C3340" s="225" t="s">
        <v>2011</v>
      </c>
      <c r="D3340" s="226">
        <v>0</v>
      </c>
      <c r="E3340" s="226">
        <v>980600</v>
      </c>
      <c r="F3340" s="226">
        <v>495006</v>
      </c>
      <c r="G3340" s="226">
        <v>0</v>
      </c>
      <c r="H3340" s="226">
        <v>0</v>
      </c>
      <c r="I3340" s="226">
        <v>1475606</v>
      </c>
      <c r="J3340" s="227">
        <v>121</v>
      </c>
      <c r="K3340" s="226">
        <v>12195.09090909091</v>
      </c>
    </row>
    <row r="3341" spans="1:11" x14ac:dyDescent="0.3">
      <c r="A3341" s="225">
        <v>613001</v>
      </c>
      <c r="B3341" s="225" t="s">
        <v>2009</v>
      </c>
      <c r="C3341" s="225" t="s">
        <v>2013</v>
      </c>
      <c r="D3341" s="226">
        <v>0</v>
      </c>
      <c r="E3341" s="226">
        <v>1237161</v>
      </c>
      <c r="F3341" s="226">
        <v>1709718</v>
      </c>
      <c r="G3341" s="226">
        <v>0</v>
      </c>
      <c r="H3341" s="226">
        <v>0</v>
      </c>
      <c r="I3341" s="226">
        <v>2946879</v>
      </c>
      <c r="J3341" s="227">
        <v>4168</v>
      </c>
      <c r="K3341" s="226">
        <v>707.02471209213047</v>
      </c>
    </row>
    <row r="3342" spans="1:11" x14ac:dyDescent="0.3">
      <c r="A3342" s="225">
        <v>613002</v>
      </c>
      <c r="B3342" s="225" t="s">
        <v>2009</v>
      </c>
      <c r="C3342" s="225" t="s">
        <v>2015</v>
      </c>
      <c r="D3342" s="226">
        <v>0</v>
      </c>
      <c r="E3342" s="226">
        <v>0</v>
      </c>
      <c r="F3342" s="226">
        <v>23622</v>
      </c>
      <c r="G3342" s="226">
        <v>0</v>
      </c>
      <c r="H3342" s="226">
        <v>0</v>
      </c>
      <c r="I3342" s="226">
        <v>23622</v>
      </c>
      <c r="J3342" s="227">
        <v>193</v>
      </c>
      <c r="K3342" s="226">
        <v>122.39378238341969</v>
      </c>
    </row>
    <row r="3343" spans="1:11" x14ac:dyDescent="0.3">
      <c r="A3343" s="225">
        <v>613003</v>
      </c>
      <c r="B3343" s="225" t="s">
        <v>2009</v>
      </c>
      <c r="C3343" s="225" t="s">
        <v>2017</v>
      </c>
      <c r="D3343" s="226">
        <v>0</v>
      </c>
      <c r="E3343" s="226">
        <v>571944</v>
      </c>
      <c r="F3343" s="226">
        <v>503634</v>
      </c>
      <c r="G3343" s="226">
        <v>0</v>
      </c>
      <c r="H3343" s="226">
        <v>0</v>
      </c>
      <c r="I3343" s="226">
        <v>1075578</v>
      </c>
      <c r="J3343" s="227">
        <v>1448</v>
      </c>
      <c r="K3343" s="226">
        <v>742.80248618784526</v>
      </c>
    </row>
    <row r="3344" spans="1:11" x14ac:dyDescent="0.3">
      <c r="A3344" s="225">
        <v>613004</v>
      </c>
      <c r="B3344" s="225" t="s">
        <v>2009</v>
      </c>
      <c r="C3344" s="225" t="s">
        <v>2019</v>
      </c>
      <c r="D3344" s="226">
        <v>0</v>
      </c>
      <c r="E3344" s="226">
        <v>137940</v>
      </c>
      <c r="F3344" s="226">
        <v>338634</v>
      </c>
      <c r="G3344" s="226">
        <v>0</v>
      </c>
      <c r="H3344" s="226">
        <v>0</v>
      </c>
      <c r="I3344" s="226">
        <v>476574</v>
      </c>
      <c r="J3344" s="227">
        <v>772</v>
      </c>
      <c r="K3344" s="226">
        <v>617.3238341968912</v>
      </c>
    </row>
    <row r="3345" spans="1:11" x14ac:dyDescent="0.3">
      <c r="A3345" s="225">
        <v>613005</v>
      </c>
      <c r="B3345" s="225" t="s">
        <v>2009</v>
      </c>
      <c r="C3345" s="225" t="s">
        <v>2021</v>
      </c>
      <c r="D3345" s="226">
        <v>0</v>
      </c>
      <c r="E3345" s="226">
        <v>9108</v>
      </c>
      <c r="F3345" s="226">
        <v>25398</v>
      </c>
      <c r="G3345" s="226">
        <v>0</v>
      </c>
      <c r="H3345" s="226">
        <v>0</v>
      </c>
      <c r="I3345" s="226">
        <v>34506</v>
      </c>
      <c r="J3345" s="227">
        <v>63</v>
      </c>
      <c r="K3345" s="226">
        <v>547.71428571428567</v>
      </c>
    </row>
    <row r="3346" spans="1:11" x14ac:dyDescent="0.3">
      <c r="A3346" s="225">
        <v>613006</v>
      </c>
      <c r="B3346" s="225" t="s">
        <v>2009</v>
      </c>
      <c r="C3346" s="225" t="s">
        <v>2023</v>
      </c>
      <c r="D3346" s="226">
        <v>0</v>
      </c>
      <c r="E3346" s="226">
        <v>7504200</v>
      </c>
      <c r="F3346" s="226">
        <v>3175260</v>
      </c>
      <c r="G3346" s="226">
        <v>0</v>
      </c>
      <c r="H3346" s="226">
        <v>0</v>
      </c>
      <c r="I3346" s="226">
        <v>10679460</v>
      </c>
      <c r="J3346" s="227">
        <v>4030</v>
      </c>
      <c r="K3346" s="226">
        <v>2649.9900744416873</v>
      </c>
    </row>
    <row r="3347" spans="1:11" x14ac:dyDescent="0.3">
      <c r="A3347" s="225">
        <v>613007</v>
      </c>
      <c r="B3347" s="225" t="s">
        <v>2009</v>
      </c>
      <c r="C3347" s="225" t="s">
        <v>2025</v>
      </c>
      <c r="D3347" s="226">
        <v>0</v>
      </c>
      <c r="E3347" s="226">
        <v>1681104</v>
      </c>
      <c r="F3347" s="226">
        <v>1105830</v>
      </c>
      <c r="G3347" s="226">
        <v>57804</v>
      </c>
      <c r="H3347" s="226">
        <v>0</v>
      </c>
      <c r="I3347" s="226">
        <v>2844738</v>
      </c>
      <c r="J3347" s="227">
        <v>1515</v>
      </c>
      <c r="K3347" s="226">
        <v>1877.7148514851485</v>
      </c>
    </row>
    <row r="3348" spans="1:11" x14ac:dyDescent="0.3">
      <c r="A3348" s="225">
        <v>613011</v>
      </c>
      <c r="B3348" s="225" t="s">
        <v>2009</v>
      </c>
      <c r="C3348" s="225" t="s">
        <v>2026</v>
      </c>
      <c r="D3348" s="226">
        <v>0</v>
      </c>
      <c r="E3348" s="226">
        <v>1016076</v>
      </c>
      <c r="F3348" s="226">
        <v>1619616</v>
      </c>
      <c r="G3348" s="226">
        <v>0</v>
      </c>
      <c r="H3348" s="226">
        <v>0</v>
      </c>
      <c r="I3348" s="226">
        <v>2635692</v>
      </c>
      <c r="J3348" s="227">
        <v>5574</v>
      </c>
      <c r="K3348" s="226">
        <v>472.85468245425187</v>
      </c>
    </row>
    <row r="3349" spans="1:11" x14ac:dyDescent="0.3">
      <c r="A3349" s="225">
        <v>613013</v>
      </c>
      <c r="B3349" s="225" t="s">
        <v>2009</v>
      </c>
      <c r="C3349" s="225" t="s">
        <v>2028</v>
      </c>
      <c r="D3349" s="226">
        <v>0</v>
      </c>
      <c r="E3349" s="226">
        <v>2104896</v>
      </c>
      <c r="F3349" s="226">
        <v>2087214</v>
      </c>
      <c r="G3349" s="226">
        <v>0</v>
      </c>
      <c r="H3349" s="226">
        <v>0</v>
      </c>
      <c r="I3349" s="226">
        <v>4192110</v>
      </c>
      <c r="J3349" s="227">
        <v>5893</v>
      </c>
      <c r="K3349" s="226">
        <v>711.37111827592059</v>
      </c>
    </row>
    <row r="3350" spans="1:11" x14ac:dyDescent="0.3">
      <c r="A3350" s="225">
        <v>613015</v>
      </c>
      <c r="B3350" s="225" t="s">
        <v>2009</v>
      </c>
      <c r="C3350" s="225" t="s">
        <v>2030</v>
      </c>
      <c r="D3350" s="226">
        <v>0</v>
      </c>
      <c r="E3350" s="226">
        <v>2886324</v>
      </c>
      <c r="F3350" s="226">
        <v>7541004</v>
      </c>
      <c r="G3350" s="226">
        <v>0</v>
      </c>
      <c r="H3350" s="226">
        <v>0</v>
      </c>
      <c r="I3350" s="226">
        <v>10427328</v>
      </c>
      <c r="J3350" s="227">
        <v>39658</v>
      </c>
      <c r="K3350" s="226">
        <v>262.93126229260173</v>
      </c>
    </row>
    <row r="3351" spans="1:11" x14ac:dyDescent="0.3">
      <c r="A3351" s="225">
        <v>613016</v>
      </c>
      <c r="B3351" s="225" t="s">
        <v>2009</v>
      </c>
      <c r="C3351" s="225" t="s">
        <v>2031</v>
      </c>
      <c r="D3351" s="226">
        <v>0</v>
      </c>
      <c r="E3351" s="226">
        <v>364860</v>
      </c>
      <c r="F3351" s="226">
        <v>719148</v>
      </c>
      <c r="G3351" s="226">
        <v>0</v>
      </c>
      <c r="H3351" s="226">
        <v>0</v>
      </c>
      <c r="I3351" s="226">
        <v>1084008</v>
      </c>
      <c r="J3351" s="227">
        <v>2549</v>
      </c>
      <c r="K3351" s="226">
        <v>425.26794821498629</v>
      </c>
    </row>
    <row r="3352" spans="1:11" x14ac:dyDescent="0.3">
      <c r="A3352" s="225">
        <v>613017</v>
      </c>
      <c r="B3352" s="225" t="s">
        <v>2009</v>
      </c>
      <c r="C3352" s="225" t="s">
        <v>2032</v>
      </c>
      <c r="D3352" s="226">
        <v>0</v>
      </c>
      <c r="E3352" s="226">
        <v>0</v>
      </c>
      <c r="F3352" s="226">
        <v>1318164</v>
      </c>
      <c r="G3352" s="226">
        <v>0</v>
      </c>
      <c r="H3352" s="226">
        <v>0</v>
      </c>
      <c r="I3352" s="226">
        <v>1318164</v>
      </c>
      <c r="J3352" s="227">
        <v>8449</v>
      </c>
      <c r="K3352" s="226">
        <v>156.01420286424428</v>
      </c>
    </row>
    <row r="3353" spans="1:11" x14ac:dyDescent="0.3">
      <c r="A3353" s="225">
        <v>613018</v>
      </c>
      <c r="B3353" s="225" t="s">
        <v>2009</v>
      </c>
      <c r="C3353" s="225" t="s">
        <v>2034</v>
      </c>
      <c r="D3353" s="226">
        <v>0</v>
      </c>
      <c r="E3353" s="226">
        <v>614940</v>
      </c>
      <c r="F3353" s="226">
        <v>506634</v>
      </c>
      <c r="G3353" s="226">
        <v>0</v>
      </c>
      <c r="H3353" s="226">
        <v>0</v>
      </c>
      <c r="I3353" s="226">
        <v>1121574</v>
      </c>
      <c r="J3353" s="227">
        <v>1776</v>
      </c>
      <c r="K3353" s="226">
        <v>631.51689189189187</v>
      </c>
    </row>
    <row r="3354" spans="1:11" x14ac:dyDescent="0.3">
      <c r="A3354" s="225">
        <v>613019</v>
      </c>
      <c r="B3354" s="225" t="s">
        <v>2009</v>
      </c>
      <c r="C3354" s="225" t="s">
        <v>2036</v>
      </c>
      <c r="D3354" s="226">
        <v>0</v>
      </c>
      <c r="E3354" s="226">
        <v>1101192</v>
      </c>
      <c r="F3354" s="226">
        <v>989400</v>
      </c>
      <c r="G3354" s="226">
        <v>0</v>
      </c>
      <c r="H3354" s="226">
        <v>0</v>
      </c>
      <c r="I3354" s="226">
        <v>2090592</v>
      </c>
      <c r="J3354" s="227">
        <v>2399</v>
      </c>
      <c r="K3354" s="226">
        <v>871.44310129220514</v>
      </c>
    </row>
    <row r="3355" spans="1:11" x14ac:dyDescent="0.3">
      <c r="A3355" s="225">
        <v>613023</v>
      </c>
      <c r="B3355" s="225" t="s">
        <v>2009</v>
      </c>
      <c r="C3355" s="225" t="s">
        <v>2038</v>
      </c>
      <c r="D3355" s="226">
        <v>0</v>
      </c>
      <c r="E3355" s="226">
        <v>1550802</v>
      </c>
      <c r="F3355" s="226">
        <v>2996004</v>
      </c>
      <c r="G3355" s="226">
        <v>0</v>
      </c>
      <c r="H3355" s="226">
        <v>0</v>
      </c>
      <c r="I3355" s="226">
        <v>4546806</v>
      </c>
      <c r="J3355" s="227">
        <v>7971</v>
      </c>
      <c r="K3355" s="226">
        <v>570.41851712457662</v>
      </c>
    </row>
    <row r="3356" spans="1:11" x14ac:dyDescent="0.3">
      <c r="A3356" s="225">
        <v>613025</v>
      </c>
      <c r="B3356" s="225" t="s">
        <v>2009</v>
      </c>
      <c r="C3356" s="225" t="s">
        <v>2039</v>
      </c>
      <c r="D3356" s="226">
        <v>0</v>
      </c>
      <c r="E3356" s="226">
        <v>0</v>
      </c>
      <c r="F3356" s="226">
        <v>110892</v>
      </c>
      <c r="G3356" s="226">
        <v>0</v>
      </c>
      <c r="H3356" s="226">
        <v>0</v>
      </c>
      <c r="I3356" s="226">
        <v>110892</v>
      </c>
      <c r="J3356" s="227">
        <v>431</v>
      </c>
      <c r="K3356" s="226">
        <v>257.29002320185617</v>
      </c>
    </row>
    <row r="3357" spans="1:11" x14ac:dyDescent="0.3">
      <c r="A3357" s="225">
        <v>613026</v>
      </c>
      <c r="B3357" s="225" t="s">
        <v>2009</v>
      </c>
      <c r="C3357" s="225" t="s">
        <v>2040</v>
      </c>
      <c r="D3357" s="226">
        <v>0</v>
      </c>
      <c r="E3357" s="226">
        <v>19143</v>
      </c>
      <c r="F3357" s="226">
        <v>50616</v>
      </c>
      <c r="G3357" s="226">
        <v>0</v>
      </c>
      <c r="H3357" s="226">
        <v>0</v>
      </c>
      <c r="I3357" s="226">
        <v>69759</v>
      </c>
      <c r="J3357" s="227">
        <v>163</v>
      </c>
      <c r="K3357" s="226">
        <v>427.96932515337426</v>
      </c>
    </row>
    <row r="3358" spans="1:11" x14ac:dyDescent="0.3">
      <c r="A3358" s="225">
        <v>613028</v>
      </c>
      <c r="B3358" s="225" t="s">
        <v>2009</v>
      </c>
      <c r="C3358" s="225" t="s">
        <v>2042</v>
      </c>
      <c r="D3358" s="226">
        <v>0</v>
      </c>
      <c r="E3358" s="226">
        <v>587688</v>
      </c>
      <c r="F3358" s="226">
        <v>343680</v>
      </c>
      <c r="G3358" s="226">
        <v>0</v>
      </c>
      <c r="H3358" s="226">
        <v>0</v>
      </c>
      <c r="I3358" s="226">
        <v>931368</v>
      </c>
      <c r="J3358" s="227">
        <v>238</v>
      </c>
      <c r="K3358" s="226">
        <v>3913.3109243697477</v>
      </c>
    </row>
    <row r="3359" spans="1:11" x14ac:dyDescent="0.3">
      <c r="A3359" s="225">
        <v>623021</v>
      </c>
      <c r="B3359" s="225" t="s">
        <v>2043</v>
      </c>
      <c r="C3359" s="225" t="s">
        <v>2045</v>
      </c>
      <c r="D3359" s="226">
        <v>0</v>
      </c>
      <c r="E3359" s="226">
        <v>5963160</v>
      </c>
      <c r="F3359" s="226">
        <v>3223146</v>
      </c>
      <c r="G3359" s="226">
        <v>49194</v>
      </c>
      <c r="H3359" s="226">
        <v>0</v>
      </c>
      <c r="I3359" s="226">
        <v>9235500</v>
      </c>
      <c r="J3359" s="227">
        <v>3659</v>
      </c>
      <c r="K3359" s="226">
        <v>2524.0502869636512</v>
      </c>
    </row>
    <row r="3360" spans="1:11" x14ac:dyDescent="0.3">
      <c r="A3360" s="225">
        <v>663800</v>
      </c>
      <c r="B3360" s="225" t="s">
        <v>2046</v>
      </c>
      <c r="C3360" s="225" t="s">
        <v>2048</v>
      </c>
      <c r="D3360" s="226">
        <v>0</v>
      </c>
      <c r="E3360" s="226">
        <v>0</v>
      </c>
      <c r="F3360" s="226">
        <v>5473380</v>
      </c>
      <c r="G3360" s="226">
        <v>0</v>
      </c>
      <c r="H3360" s="226">
        <v>0</v>
      </c>
      <c r="I3360" s="226">
        <v>5473380</v>
      </c>
      <c r="J3360" s="227">
        <v>40836</v>
      </c>
      <c r="K3360" s="226">
        <v>134.03320599471056</v>
      </c>
    </row>
    <row r="3361" spans="1:11" x14ac:dyDescent="0.3">
      <c r="A3361" s="225">
        <v>673900</v>
      </c>
      <c r="B3361" s="225" t="s">
        <v>2049</v>
      </c>
      <c r="C3361" s="225" t="s">
        <v>2051</v>
      </c>
      <c r="D3361" s="226">
        <v>0</v>
      </c>
      <c r="E3361" s="226">
        <v>0</v>
      </c>
      <c r="F3361" s="226">
        <v>1158852</v>
      </c>
      <c r="G3361" s="226">
        <v>0</v>
      </c>
      <c r="H3361" s="226">
        <v>0</v>
      </c>
      <c r="I3361" s="226">
        <v>1158852</v>
      </c>
      <c r="J3361" s="227">
        <v>8662</v>
      </c>
      <c r="K3361" s="226">
        <v>133.78573077811129</v>
      </c>
    </row>
  </sheetData>
  <mergeCells count="2">
    <mergeCell ref="B2:F2"/>
    <mergeCell ref="B1:F1"/>
  </mergeCells>
  <pageMargins left="0.7" right="0.7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Input</vt:lpstr>
      <vt:lpstr>TLPI</vt:lpstr>
      <vt:lpstr>TALPI &amp; AALPI</vt:lpstr>
      <vt:lpstr>Constr. Allow Adj</vt:lpstr>
      <vt:lpstr>ELE</vt:lpstr>
      <vt:lpstr>Admin Inputs</vt:lpstr>
      <vt:lpstr>BBAvailability</vt:lpstr>
      <vt:lpstr>GDP</vt:lpstr>
      <vt:lpstr>ELE!Print_Area</vt:lpstr>
      <vt:lpstr>Input!Print_Area</vt:lpstr>
      <vt:lpstr>'TALPI &amp; AALPI'!Print_Area</vt:lpstr>
      <vt:lpstr>TLPI!Print_Area</vt:lpstr>
      <vt:lpstr>xrnStudyAreaCode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Bodyfield, Jeff</dc:creator>
  <cp:lastModifiedBy>CJones</cp:lastModifiedBy>
  <cp:lastPrinted>2016-06-29T22:49:01Z</cp:lastPrinted>
  <dcterms:created xsi:type="dcterms:W3CDTF">2016-05-05T19:12:16Z</dcterms:created>
  <dcterms:modified xsi:type="dcterms:W3CDTF">2018-01-29T18:25:45Z</dcterms:modified>
</cp:coreProperties>
</file>