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rivate\High_Cost\Reporting\RPT_Budget Control Analysis\BCM Reconciliation\"/>
    </mc:Choice>
  </mc:AlternateContent>
  <bookViews>
    <workbookView xWindow="-120" yWindow="-120" windowWidth="25440" windowHeight="15390" tabRatio="858"/>
  </bookViews>
  <sheets>
    <sheet name="Main" sheetId="54" r:id="rId1"/>
    <sheet name="Factors" sheetId="57" r:id="rId2"/>
    <sheet name="NECA 5 year Projections" sheetId="52" r:id="rId3"/>
  </sheets>
  <definedNames>
    <definedName name="_xlnm._FilterDatabase" localSheetId="0" hidden="1">Main!$A$2:$AD$439</definedName>
    <definedName name="_xlnm._FilterDatabase" localSheetId="2" hidden="1">'NECA 5 year Projections'!$A$2:$H$2</definedName>
    <definedName name="_xlnm.Print_Area" localSheetId="0">Main!$A$3:$AD$438</definedName>
    <definedName name="_xlnm.Print_Titles" localSheetId="0">Main!$1:$2</definedName>
    <definedName name="Workbook_for_Jim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38" i="54" l="1"/>
  <c r="K437" i="54"/>
  <c r="K436" i="54"/>
  <c r="K435" i="54"/>
  <c r="K434" i="54"/>
  <c r="K433" i="54"/>
  <c r="K432" i="54"/>
  <c r="K431" i="54"/>
  <c r="K430" i="54"/>
  <c r="K429" i="54"/>
  <c r="K428" i="54"/>
  <c r="K427" i="54"/>
  <c r="K426" i="54"/>
  <c r="K425" i="54"/>
  <c r="K424" i="54"/>
  <c r="K423" i="54"/>
  <c r="K422" i="54"/>
  <c r="K421" i="54"/>
  <c r="K420" i="54"/>
  <c r="K419" i="54"/>
  <c r="K418" i="54"/>
  <c r="K417" i="54"/>
  <c r="K416" i="54"/>
  <c r="K415" i="54"/>
  <c r="K414" i="54"/>
  <c r="K413" i="54"/>
  <c r="K412" i="54"/>
  <c r="K411" i="54"/>
  <c r="K410" i="54"/>
  <c r="K409" i="54"/>
  <c r="K408" i="54"/>
  <c r="K407" i="54"/>
  <c r="K406" i="54"/>
  <c r="K405" i="54"/>
  <c r="K404" i="54"/>
  <c r="K403" i="54"/>
  <c r="K402" i="54"/>
  <c r="K401" i="54"/>
  <c r="K400" i="54"/>
  <c r="K399" i="54"/>
  <c r="K398" i="54"/>
  <c r="K397" i="54"/>
  <c r="K396" i="54"/>
  <c r="K395" i="54"/>
  <c r="K394" i="54"/>
  <c r="K393" i="54"/>
  <c r="K392" i="54"/>
  <c r="K391" i="54"/>
  <c r="K390" i="54"/>
  <c r="K389" i="54"/>
  <c r="K388" i="54"/>
  <c r="K387" i="54"/>
  <c r="K386" i="54"/>
  <c r="K385" i="54"/>
  <c r="K384" i="54"/>
  <c r="K383" i="54"/>
  <c r="K382" i="54"/>
  <c r="K381" i="54"/>
  <c r="K380" i="54"/>
  <c r="K379" i="54"/>
  <c r="K378" i="54"/>
  <c r="K377" i="54"/>
  <c r="K376" i="54"/>
  <c r="K375" i="54"/>
  <c r="K374" i="54"/>
  <c r="K373" i="54"/>
  <c r="K372" i="54"/>
  <c r="K371" i="54"/>
  <c r="K370" i="54"/>
  <c r="K369" i="54"/>
  <c r="K368" i="54"/>
  <c r="K367" i="54"/>
  <c r="K366" i="54"/>
  <c r="K365" i="54"/>
  <c r="K364" i="54"/>
  <c r="K363" i="54"/>
  <c r="K362" i="54"/>
  <c r="K361" i="54"/>
  <c r="K360" i="54"/>
  <c r="K359" i="54"/>
  <c r="K358" i="54"/>
  <c r="K357" i="54"/>
  <c r="K356" i="54"/>
  <c r="K355" i="54"/>
  <c r="K354" i="54"/>
  <c r="K353" i="54"/>
  <c r="K352" i="54"/>
  <c r="K351" i="54"/>
  <c r="K350" i="54"/>
  <c r="K349" i="54"/>
  <c r="K348" i="54"/>
  <c r="K347" i="54"/>
  <c r="K346" i="54"/>
  <c r="K345" i="54"/>
  <c r="K344" i="54"/>
  <c r="K343" i="54"/>
  <c r="K342" i="54"/>
  <c r="K341" i="54"/>
  <c r="K340" i="54"/>
  <c r="K339" i="54"/>
  <c r="K338" i="54"/>
  <c r="K337" i="54"/>
  <c r="K336" i="54"/>
  <c r="K335" i="54"/>
  <c r="K334" i="54"/>
  <c r="K333" i="54"/>
  <c r="K332" i="54"/>
  <c r="K331" i="54"/>
  <c r="K330" i="54"/>
  <c r="K329" i="54"/>
  <c r="K328" i="54"/>
  <c r="K327" i="54"/>
  <c r="K326" i="54"/>
  <c r="K325" i="54"/>
  <c r="K324" i="54"/>
  <c r="K323" i="54"/>
  <c r="K322" i="54"/>
  <c r="K321" i="54"/>
  <c r="K320" i="54"/>
  <c r="K319" i="54"/>
  <c r="K318" i="54"/>
  <c r="K317" i="54"/>
  <c r="K316" i="54"/>
  <c r="K315" i="54"/>
  <c r="K314" i="54"/>
  <c r="K313" i="54"/>
  <c r="K312" i="54"/>
  <c r="K311" i="54"/>
  <c r="K310" i="54"/>
  <c r="K309" i="54"/>
  <c r="K308" i="54"/>
  <c r="K307" i="54"/>
  <c r="K306" i="54"/>
  <c r="K305" i="54"/>
  <c r="K304" i="54"/>
  <c r="K303" i="54"/>
  <c r="K302" i="54"/>
  <c r="K301" i="54"/>
  <c r="K300" i="54"/>
  <c r="K299" i="54"/>
  <c r="K298" i="54"/>
  <c r="K297" i="54"/>
  <c r="K296" i="54"/>
  <c r="K295" i="54"/>
  <c r="K294" i="54"/>
  <c r="K293" i="54"/>
  <c r="K292" i="54"/>
  <c r="K291" i="54"/>
  <c r="K290" i="54"/>
  <c r="K289" i="54"/>
  <c r="K288" i="54"/>
  <c r="K287" i="54"/>
  <c r="K286" i="54"/>
  <c r="K285" i="54"/>
  <c r="K284" i="54"/>
  <c r="K283" i="54"/>
  <c r="K282" i="54"/>
  <c r="K281" i="54"/>
  <c r="K280" i="54"/>
  <c r="K279" i="54"/>
  <c r="K278" i="54"/>
  <c r="K277" i="54"/>
  <c r="K276" i="54"/>
  <c r="K275" i="54"/>
  <c r="K274" i="54"/>
  <c r="K273" i="54"/>
  <c r="K272" i="54"/>
  <c r="K271" i="54"/>
  <c r="K270" i="54"/>
  <c r="K269" i="54"/>
  <c r="K268" i="54"/>
  <c r="K267" i="54"/>
  <c r="K266" i="54"/>
  <c r="K265" i="54"/>
  <c r="K264" i="54"/>
  <c r="K263" i="54"/>
  <c r="K262" i="54"/>
  <c r="K261" i="54"/>
  <c r="K260" i="54"/>
  <c r="K259" i="54"/>
  <c r="K258" i="54"/>
  <c r="K257" i="54"/>
  <c r="K256" i="54"/>
  <c r="K255" i="54"/>
  <c r="K254" i="54"/>
  <c r="K253" i="54"/>
  <c r="K252" i="54"/>
  <c r="K251" i="54"/>
  <c r="K250" i="54"/>
  <c r="K249" i="54"/>
  <c r="K248" i="54"/>
  <c r="K247" i="54"/>
  <c r="K246" i="54"/>
  <c r="K245" i="54"/>
  <c r="K244" i="54"/>
  <c r="K243" i="54"/>
  <c r="K242" i="54"/>
  <c r="K241" i="54"/>
  <c r="K240" i="54"/>
  <c r="K239" i="54"/>
  <c r="K238" i="54"/>
  <c r="K237" i="54"/>
  <c r="K236" i="54"/>
  <c r="K235" i="54"/>
  <c r="K234" i="54"/>
  <c r="K233" i="54"/>
  <c r="K232" i="54"/>
  <c r="K231" i="54"/>
  <c r="K230" i="54"/>
  <c r="K229" i="54"/>
  <c r="K228" i="54"/>
  <c r="K227" i="54"/>
  <c r="K226" i="54"/>
  <c r="K225" i="54"/>
  <c r="K224" i="54"/>
  <c r="K223" i="54"/>
  <c r="K222" i="54"/>
  <c r="K221" i="54"/>
  <c r="K220" i="54"/>
  <c r="K219" i="54"/>
  <c r="K218" i="54"/>
  <c r="K217" i="54"/>
  <c r="K216" i="54"/>
  <c r="K215" i="54"/>
  <c r="K214" i="54"/>
  <c r="K213" i="54"/>
  <c r="K212" i="54"/>
  <c r="K211" i="54"/>
  <c r="K210" i="54"/>
  <c r="K209" i="54"/>
  <c r="K208" i="54"/>
  <c r="K207" i="54"/>
  <c r="K206" i="54"/>
  <c r="K205" i="54"/>
  <c r="K204" i="54"/>
  <c r="K203" i="54"/>
  <c r="K202" i="54"/>
  <c r="K201" i="54"/>
  <c r="K200" i="54"/>
  <c r="K199" i="54"/>
  <c r="K198" i="54"/>
  <c r="K197" i="54"/>
  <c r="K196" i="54"/>
  <c r="K195" i="54"/>
  <c r="K194" i="54"/>
  <c r="K193" i="54"/>
  <c r="K192" i="54"/>
  <c r="K191" i="54"/>
  <c r="K190" i="54"/>
  <c r="K189" i="54"/>
  <c r="K188" i="54"/>
  <c r="K187" i="54"/>
  <c r="K186" i="54"/>
  <c r="K185" i="54"/>
  <c r="K184" i="54"/>
  <c r="K183" i="54"/>
  <c r="K182" i="54"/>
  <c r="K181" i="54"/>
  <c r="K180" i="54"/>
  <c r="K179" i="54"/>
  <c r="K178" i="54"/>
  <c r="K177" i="54"/>
  <c r="K176" i="54"/>
  <c r="K175" i="54"/>
  <c r="K174" i="54"/>
  <c r="K173" i="54"/>
  <c r="K172" i="54"/>
  <c r="K171" i="54"/>
  <c r="K170" i="54"/>
  <c r="K169" i="54"/>
  <c r="K168" i="54"/>
  <c r="K167" i="54"/>
  <c r="K166" i="54"/>
  <c r="K165" i="54"/>
  <c r="K164" i="54"/>
  <c r="K163" i="54"/>
  <c r="K162" i="54"/>
  <c r="K161" i="54"/>
  <c r="K160" i="54"/>
  <c r="K159" i="54"/>
  <c r="K158" i="54"/>
  <c r="K157" i="54"/>
  <c r="K156" i="54"/>
  <c r="K155" i="54"/>
  <c r="K154" i="54"/>
  <c r="K153" i="54"/>
  <c r="K152" i="54"/>
  <c r="K151" i="54"/>
  <c r="K150" i="54"/>
  <c r="K149" i="54"/>
  <c r="K148" i="54"/>
  <c r="K147" i="54"/>
  <c r="K146" i="54"/>
  <c r="K145" i="54"/>
  <c r="K144" i="54"/>
  <c r="K143" i="54"/>
  <c r="K142" i="54"/>
  <c r="K141" i="54"/>
  <c r="K140" i="54"/>
  <c r="K139" i="54"/>
  <c r="K138" i="54"/>
  <c r="K137" i="54"/>
  <c r="K136" i="54"/>
  <c r="K135" i="54"/>
  <c r="K134" i="54"/>
  <c r="K133" i="54"/>
  <c r="K132" i="54"/>
  <c r="K131" i="54"/>
  <c r="K130" i="54"/>
  <c r="K129" i="54"/>
  <c r="K128" i="54"/>
  <c r="K127" i="54"/>
  <c r="K126" i="54"/>
  <c r="K125" i="54"/>
  <c r="K124" i="54"/>
  <c r="K123" i="54"/>
  <c r="K122" i="54"/>
  <c r="K121" i="54"/>
  <c r="K120" i="54"/>
  <c r="K119" i="54"/>
  <c r="K118" i="54"/>
  <c r="K117" i="54"/>
  <c r="K116" i="54"/>
  <c r="K115" i="54"/>
  <c r="K114" i="54"/>
  <c r="K113" i="54"/>
  <c r="K112" i="54"/>
  <c r="K111" i="54"/>
  <c r="K110" i="54"/>
  <c r="K109" i="54"/>
  <c r="K108" i="54"/>
  <c r="K107" i="54"/>
  <c r="K106" i="54"/>
  <c r="K105" i="54"/>
  <c r="K104" i="54"/>
  <c r="K103" i="54"/>
  <c r="K102" i="54"/>
  <c r="K101" i="54"/>
  <c r="K100" i="54"/>
  <c r="K99" i="54"/>
  <c r="K98" i="54"/>
  <c r="K97" i="54"/>
  <c r="K96" i="54"/>
  <c r="K95" i="54"/>
  <c r="K94" i="54"/>
  <c r="K93" i="54"/>
  <c r="K92" i="54"/>
  <c r="K91" i="54"/>
  <c r="K90" i="54"/>
  <c r="K89" i="54"/>
  <c r="K88" i="54"/>
  <c r="K87" i="54"/>
  <c r="K86" i="54"/>
  <c r="K85" i="54"/>
  <c r="K84" i="54"/>
  <c r="K83" i="54"/>
  <c r="K82" i="54"/>
  <c r="K81" i="54"/>
  <c r="K80" i="54"/>
  <c r="K79" i="54"/>
  <c r="K78" i="54"/>
  <c r="K77" i="54"/>
  <c r="K76" i="54"/>
  <c r="K75" i="54"/>
  <c r="K74" i="54"/>
  <c r="K73" i="54"/>
  <c r="K72" i="54"/>
  <c r="K71" i="54"/>
  <c r="K70" i="54"/>
  <c r="K69" i="54"/>
  <c r="K68" i="54"/>
  <c r="K67" i="54"/>
  <c r="K66" i="54"/>
  <c r="K65" i="54"/>
  <c r="K64" i="54"/>
  <c r="K63" i="54"/>
  <c r="K62" i="54"/>
  <c r="K61" i="54"/>
  <c r="K60" i="54"/>
  <c r="K59" i="54"/>
  <c r="K58" i="54"/>
  <c r="K57" i="54"/>
  <c r="K56" i="54"/>
  <c r="K55" i="54"/>
  <c r="K54" i="54"/>
  <c r="K53" i="54"/>
  <c r="K52" i="54"/>
  <c r="K51" i="54"/>
  <c r="K50" i="54"/>
  <c r="K49" i="54"/>
  <c r="K48" i="54"/>
  <c r="K47" i="54"/>
  <c r="K46" i="54"/>
  <c r="K45" i="54"/>
  <c r="K44" i="54"/>
  <c r="K43" i="54"/>
  <c r="K42" i="54"/>
  <c r="K41" i="54"/>
  <c r="K40" i="54"/>
  <c r="K39" i="54"/>
  <c r="K38" i="54"/>
  <c r="K37" i="54"/>
  <c r="K36" i="54"/>
  <c r="K35" i="54"/>
  <c r="K34" i="54"/>
  <c r="K33" i="54"/>
  <c r="K32" i="54"/>
  <c r="K31" i="54"/>
  <c r="K30" i="54"/>
  <c r="K29" i="54"/>
  <c r="K28" i="54"/>
  <c r="K27" i="54"/>
  <c r="K26" i="54"/>
  <c r="K25" i="54"/>
  <c r="K24" i="54"/>
  <c r="K23" i="54"/>
  <c r="K22" i="54"/>
  <c r="K21" i="54"/>
  <c r="K20" i="54"/>
  <c r="K19" i="54"/>
  <c r="K18" i="54"/>
  <c r="K17" i="54"/>
  <c r="K16" i="54"/>
  <c r="K15" i="54"/>
  <c r="K14" i="54"/>
  <c r="K13" i="54"/>
  <c r="K12" i="54"/>
  <c r="K11" i="54"/>
  <c r="K10" i="54"/>
  <c r="K9" i="54"/>
  <c r="K8" i="54"/>
  <c r="K7" i="54"/>
  <c r="K6" i="54"/>
  <c r="K5" i="54"/>
  <c r="K4" i="54"/>
  <c r="K3" i="54"/>
  <c r="K439" i="54" l="1"/>
  <c r="B6" i="57" l="1"/>
  <c r="B7" i="57"/>
  <c r="J182" i="54" l="1"/>
  <c r="J184" i="54"/>
  <c r="J186" i="54"/>
  <c r="J188" i="54"/>
  <c r="J190" i="54"/>
  <c r="J192" i="54"/>
  <c r="J194" i="54"/>
  <c r="J196" i="54"/>
  <c r="J198" i="54"/>
  <c r="J200" i="54"/>
  <c r="J202" i="54"/>
  <c r="J204" i="54"/>
  <c r="J206" i="54"/>
  <c r="J208" i="54"/>
  <c r="J210" i="54"/>
  <c r="J212" i="54"/>
  <c r="J214" i="54"/>
  <c r="J216" i="54"/>
  <c r="J218" i="54"/>
  <c r="J220" i="54"/>
  <c r="J222" i="54"/>
  <c r="J224" i="54"/>
  <c r="J226" i="54"/>
  <c r="J228" i="54"/>
  <c r="I181" i="54"/>
  <c r="L181" i="54" s="1"/>
  <c r="I183" i="54"/>
  <c r="I185" i="54"/>
  <c r="L185" i="54" s="1"/>
  <c r="I187" i="54"/>
  <c r="L187" i="54" s="1"/>
  <c r="I189" i="54"/>
  <c r="L189" i="54" s="1"/>
  <c r="I191" i="54"/>
  <c r="I193" i="54"/>
  <c r="L193" i="54" s="1"/>
  <c r="I195" i="54"/>
  <c r="L195" i="54" s="1"/>
  <c r="I197" i="54"/>
  <c r="L197" i="54" s="1"/>
  <c r="I199" i="54"/>
  <c r="I201" i="54"/>
  <c r="L201" i="54" s="1"/>
  <c r="I203" i="54"/>
  <c r="I205" i="54"/>
  <c r="L205" i="54" s="1"/>
  <c r="I207" i="54"/>
  <c r="I209" i="54"/>
  <c r="L209" i="54" s="1"/>
  <c r="I211" i="54"/>
  <c r="I213" i="54"/>
  <c r="L213" i="54" s="1"/>
  <c r="I215" i="54"/>
  <c r="I217" i="54"/>
  <c r="L217" i="54" s="1"/>
  <c r="I219" i="54"/>
  <c r="I221" i="54"/>
  <c r="L221" i="54" s="1"/>
  <c r="I223" i="54"/>
  <c r="I225" i="54"/>
  <c r="L225" i="54" s="1"/>
  <c r="I227" i="54"/>
  <c r="I229" i="54"/>
  <c r="L229" i="54" s="1"/>
  <c r="J5" i="54"/>
  <c r="I6" i="54"/>
  <c r="L6" i="54" s="1"/>
  <c r="J181" i="54"/>
  <c r="J183" i="54"/>
  <c r="J189" i="54"/>
  <c r="J191" i="54"/>
  <c r="J193" i="54"/>
  <c r="J195" i="54"/>
  <c r="J197" i="54"/>
  <c r="J199" i="54"/>
  <c r="J201" i="54"/>
  <c r="J205" i="54"/>
  <c r="J207" i="54"/>
  <c r="J209" i="54"/>
  <c r="J211" i="54"/>
  <c r="J213" i="54"/>
  <c r="J215" i="54"/>
  <c r="J217" i="54"/>
  <c r="J219" i="54"/>
  <c r="J221" i="54"/>
  <c r="J223" i="54"/>
  <c r="J225" i="54"/>
  <c r="J227" i="54"/>
  <c r="J229" i="54"/>
  <c r="J438" i="54"/>
  <c r="J230" i="54"/>
  <c r="J232" i="54"/>
  <c r="J234" i="54"/>
  <c r="J236" i="54"/>
  <c r="J238" i="54"/>
  <c r="J240" i="54"/>
  <c r="J242" i="54"/>
  <c r="J244" i="54"/>
  <c r="J246" i="54"/>
  <c r="J248" i="54"/>
  <c r="J250" i="54"/>
  <c r="J252" i="54"/>
  <c r="J254" i="54"/>
  <c r="J256" i="54"/>
  <c r="J258" i="54"/>
  <c r="J260" i="54"/>
  <c r="J262" i="54"/>
  <c r="J264" i="54"/>
  <c r="J266" i="54"/>
  <c r="J268" i="54"/>
  <c r="J270" i="54"/>
  <c r="J272" i="54"/>
  <c r="J274" i="54"/>
  <c r="J298" i="54"/>
  <c r="I360" i="54"/>
  <c r="L360" i="54" s="1"/>
  <c r="I362" i="54"/>
  <c r="I364" i="54"/>
  <c r="L364" i="54" s="1"/>
  <c r="I380" i="54"/>
  <c r="I382" i="54"/>
  <c r="L382" i="54" s="1"/>
  <c r="J400" i="54"/>
  <c r="J432" i="54"/>
  <c r="I4" i="54"/>
  <c r="I231" i="54"/>
  <c r="L231" i="54" s="1"/>
  <c r="I233" i="54"/>
  <c r="I235" i="54"/>
  <c r="L235" i="54" s="1"/>
  <c r="I237" i="54"/>
  <c r="I239" i="54"/>
  <c r="L239" i="54" s="1"/>
  <c r="I241" i="54"/>
  <c r="I243" i="54"/>
  <c r="L243" i="54" s="1"/>
  <c r="I245" i="54"/>
  <c r="I247" i="54"/>
  <c r="L247" i="54" s="1"/>
  <c r="I249" i="54"/>
  <c r="L249" i="54" s="1"/>
  <c r="I251" i="54"/>
  <c r="L251" i="54" s="1"/>
  <c r="I253" i="54"/>
  <c r="L253" i="54" s="1"/>
  <c r="I255" i="54"/>
  <c r="L255" i="54" s="1"/>
  <c r="I257" i="54"/>
  <c r="L257" i="54" s="1"/>
  <c r="I259" i="54"/>
  <c r="L259" i="54" s="1"/>
  <c r="I261" i="54"/>
  <c r="I263" i="54"/>
  <c r="L263" i="54" s="1"/>
  <c r="I265" i="54"/>
  <c r="L265" i="54" s="1"/>
  <c r="I267" i="54"/>
  <c r="L267" i="54" s="1"/>
  <c r="I269" i="54"/>
  <c r="I271" i="54"/>
  <c r="L271" i="54" s="1"/>
  <c r="I273" i="54"/>
  <c r="L273" i="54" s="1"/>
  <c r="I297" i="54"/>
  <c r="L297" i="54" s="1"/>
  <c r="I359" i="54"/>
  <c r="L359" i="54" s="1"/>
  <c r="J361" i="54"/>
  <c r="J363" i="54"/>
  <c r="J365" i="54"/>
  <c r="J381" i="54"/>
  <c r="J383" i="54"/>
  <c r="I431" i="54"/>
  <c r="J231" i="54"/>
  <c r="J233" i="54"/>
  <c r="J237" i="54"/>
  <c r="J239" i="54"/>
  <c r="J241" i="54"/>
  <c r="J243" i="54"/>
  <c r="J247" i="54"/>
  <c r="J251" i="54"/>
  <c r="J257" i="54"/>
  <c r="J261" i="54"/>
  <c r="J263" i="54"/>
  <c r="J265" i="54"/>
  <c r="J267" i="54"/>
  <c r="J269" i="54"/>
  <c r="J271" i="54"/>
  <c r="J273" i="54"/>
  <c r="J297" i="54"/>
  <c r="J359" i="54"/>
  <c r="J360" i="54"/>
  <c r="J362" i="54"/>
  <c r="J364" i="54"/>
  <c r="J380" i="54"/>
  <c r="J382" i="54"/>
  <c r="J431" i="54"/>
  <c r="J3" i="54"/>
  <c r="G439" i="54"/>
  <c r="I26" i="54"/>
  <c r="L26" i="54" s="1"/>
  <c r="I28" i="54"/>
  <c r="L28" i="54" s="1"/>
  <c r="I46" i="54"/>
  <c r="L46" i="54" s="1"/>
  <c r="I48" i="54"/>
  <c r="I50" i="54"/>
  <c r="L50" i="54" s="1"/>
  <c r="J52" i="54"/>
  <c r="J54" i="54"/>
  <c r="J56" i="54"/>
  <c r="J58" i="54"/>
  <c r="J60" i="54"/>
  <c r="I422" i="54"/>
  <c r="L422" i="54" s="1"/>
  <c r="H439" i="54"/>
  <c r="D439" i="54"/>
  <c r="J27" i="54"/>
  <c r="J29" i="54"/>
  <c r="J47" i="54"/>
  <c r="J49" i="54"/>
  <c r="I51" i="54"/>
  <c r="I53" i="54"/>
  <c r="L53" i="54" s="1"/>
  <c r="I55" i="54"/>
  <c r="I57" i="54"/>
  <c r="L57" i="54" s="1"/>
  <c r="I59" i="54"/>
  <c r="I61" i="54"/>
  <c r="L61" i="54" s="1"/>
  <c r="J423" i="54"/>
  <c r="F439" i="54"/>
  <c r="I5" i="54"/>
  <c r="L5" i="54" s="1"/>
  <c r="J6" i="54"/>
  <c r="J28" i="54"/>
  <c r="J46" i="54"/>
  <c r="J48" i="54"/>
  <c r="J50" i="54"/>
  <c r="J51" i="54"/>
  <c r="J53" i="54"/>
  <c r="J55" i="54"/>
  <c r="J57" i="54"/>
  <c r="J61" i="54"/>
  <c r="J62" i="54"/>
  <c r="J64" i="54"/>
  <c r="J66" i="54"/>
  <c r="J68" i="54"/>
  <c r="J70" i="54"/>
  <c r="J72" i="54"/>
  <c r="J74" i="54"/>
  <c r="J76" i="54"/>
  <c r="J78" i="54"/>
  <c r="J80" i="54"/>
  <c r="J82" i="54"/>
  <c r="J84" i="54"/>
  <c r="J86" i="54"/>
  <c r="J88" i="54"/>
  <c r="J90" i="54"/>
  <c r="J92" i="54"/>
  <c r="J94" i="54"/>
  <c r="I332" i="54"/>
  <c r="L332" i="54" s="1"/>
  <c r="I340" i="54"/>
  <c r="I63" i="54"/>
  <c r="I65" i="54"/>
  <c r="L65" i="54" s="1"/>
  <c r="I67" i="54"/>
  <c r="I69" i="54"/>
  <c r="L69" i="54" s="1"/>
  <c r="I71" i="54"/>
  <c r="I73" i="54"/>
  <c r="L73" i="54" s="1"/>
  <c r="I75" i="54"/>
  <c r="I77" i="54"/>
  <c r="L77" i="54" s="1"/>
  <c r="I79" i="54"/>
  <c r="J63" i="54"/>
  <c r="J67" i="54"/>
  <c r="J69" i="54"/>
  <c r="J71" i="54"/>
  <c r="J73" i="54"/>
  <c r="J77" i="54"/>
  <c r="J79" i="54"/>
  <c r="I81" i="54"/>
  <c r="I83" i="54"/>
  <c r="L83" i="54" s="1"/>
  <c r="I85" i="54"/>
  <c r="I87" i="54"/>
  <c r="L87" i="54" s="1"/>
  <c r="I89" i="54"/>
  <c r="I91" i="54"/>
  <c r="L91" i="54" s="1"/>
  <c r="I93" i="54"/>
  <c r="I95" i="54"/>
  <c r="L95" i="54" s="1"/>
  <c r="I97" i="54"/>
  <c r="I99" i="54"/>
  <c r="L99" i="54" s="1"/>
  <c r="I101" i="54"/>
  <c r="I103" i="54"/>
  <c r="L103" i="54" s="1"/>
  <c r="I105" i="54"/>
  <c r="I107" i="54"/>
  <c r="L107" i="54" s="1"/>
  <c r="I109" i="54"/>
  <c r="I111" i="54"/>
  <c r="L111" i="54" s="1"/>
  <c r="I113" i="54"/>
  <c r="I115" i="54"/>
  <c r="L115" i="54" s="1"/>
  <c r="I117" i="54"/>
  <c r="L117" i="54" s="1"/>
  <c r="I119" i="54"/>
  <c r="L119" i="54" s="1"/>
  <c r="I121" i="54"/>
  <c r="I123" i="54"/>
  <c r="L123" i="54" s="1"/>
  <c r="I125" i="54"/>
  <c r="L125" i="54" s="1"/>
  <c r="I127" i="54"/>
  <c r="L127" i="54" s="1"/>
  <c r="I129" i="54"/>
  <c r="I131" i="54"/>
  <c r="L131" i="54" s="1"/>
  <c r="I133" i="54"/>
  <c r="L133" i="54" s="1"/>
  <c r="I135" i="54"/>
  <c r="L135" i="54" s="1"/>
  <c r="I137" i="54"/>
  <c r="I139" i="54"/>
  <c r="L139" i="54" s="1"/>
  <c r="I141" i="54"/>
  <c r="L141" i="54" s="1"/>
  <c r="I143" i="54"/>
  <c r="L143" i="54" s="1"/>
  <c r="I145" i="54"/>
  <c r="I147" i="54"/>
  <c r="L147" i="54" s="1"/>
  <c r="I149" i="54"/>
  <c r="I151" i="54"/>
  <c r="L151" i="54" s="1"/>
  <c r="I153" i="54"/>
  <c r="I155" i="54"/>
  <c r="L155" i="54" s="1"/>
  <c r="I157" i="54"/>
  <c r="I159" i="54"/>
  <c r="L159" i="54" s="1"/>
  <c r="I161" i="54"/>
  <c r="I163" i="54"/>
  <c r="L163" i="54" s="1"/>
  <c r="I165" i="54"/>
  <c r="I167" i="54"/>
  <c r="L167" i="54" s="1"/>
  <c r="I169" i="54"/>
  <c r="L169" i="54" s="1"/>
  <c r="I171" i="54"/>
  <c r="L171" i="54" s="1"/>
  <c r="I173" i="54"/>
  <c r="I175" i="54"/>
  <c r="L175" i="54" s="1"/>
  <c r="I177" i="54"/>
  <c r="L177" i="54" s="1"/>
  <c r="I179" i="54"/>
  <c r="L179" i="54" s="1"/>
  <c r="J291" i="54"/>
  <c r="J301" i="54"/>
  <c r="I311" i="54"/>
  <c r="L311" i="54" s="1"/>
  <c r="I313" i="54"/>
  <c r="L313" i="54" s="1"/>
  <c r="I319" i="54"/>
  <c r="L319" i="54" s="1"/>
  <c r="I321" i="54"/>
  <c r="L321" i="54" s="1"/>
  <c r="J333" i="54"/>
  <c r="I335" i="54"/>
  <c r="L335" i="54" s="1"/>
  <c r="I341" i="54"/>
  <c r="J341" i="54"/>
  <c r="J343" i="54"/>
  <c r="J81" i="54"/>
  <c r="J83" i="54"/>
  <c r="J85" i="54"/>
  <c r="J87" i="54"/>
  <c r="J89" i="54"/>
  <c r="J91" i="54"/>
  <c r="J93" i="54"/>
  <c r="J95" i="54"/>
  <c r="J96" i="54"/>
  <c r="J98" i="54"/>
  <c r="J100" i="54"/>
  <c r="J102" i="54"/>
  <c r="J104" i="54"/>
  <c r="J106" i="54"/>
  <c r="J108" i="54"/>
  <c r="J110" i="54"/>
  <c r="J112" i="54"/>
  <c r="J114" i="54"/>
  <c r="J116" i="54"/>
  <c r="J118" i="54"/>
  <c r="J120" i="54"/>
  <c r="J122" i="54"/>
  <c r="J124" i="54"/>
  <c r="J126" i="54"/>
  <c r="J128" i="54"/>
  <c r="J130" i="54"/>
  <c r="J132" i="54"/>
  <c r="J134" i="54"/>
  <c r="J136" i="54"/>
  <c r="J138" i="54"/>
  <c r="J140" i="54"/>
  <c r="J142" i="54"/>
  <c r="J144" i="54"/>
  <c r="J146" i="54"/>
  <c r="J148" i="54"/>
  <c r="J150" i="54"/>
  <c r="J152" i="54"/>
  <c r="J154" i="54"/>
  <c r="J156" i="54"/>
  <c r="J158" i="54"/>
  <c r="J160" i="54"/>
  <c r="J162" i="54"/>
  <c r="J164" i="54"/>
  <c r="J166" i="54"/>
  <c r="J168" i="54"/>
  <c r="J170" i="54"/>
  <c r="J172" i="54"/>
  <c r="J174" i="54"/>
  <c r="J176" i="54"/>
  <c r="J178" i="54"/>
  <c r="J180" i="54"/>
  <c r="I290" i="54"/>
  <c r="L290" i="54" s="1"/>
  <c r="I300" i="54"/>
  <c r="L300" i="54" s="1"/>
  <c r="I304" i="54"/>
  <c r="L304" i="54" s="1"/>
  <c r="J312" i="54"/>
  <c r="J314" i="54"/>
  <c r="J320" i="54"/>
  <c r="J322" i="54"/>
  <c r="J332" i="54"/>
  <c r="J336" i="54"/>
  <c r="J340" i="54"/>
  <c r="I342" i="54"/>
  <c r="L342" i="54" s="1"/>
  <c r="I346" i="54"/>
  <c r="L346" i="54" s="1"/>
  <c r="J422" i="54"/>
  <c r="E439" i="54"/>
  <c r="I8" i="54"/>
  <c r="L8" i="54" s="1"/>
  <c r="J8" i="54"/>
  <c r="I10" i="54"/>
  <c r="J10" i="54"/>
  <c r="I12" i="54"/>
  <c r="J12" i="54"/>
  <c r="I14" i="54"/>
  <c r="L14" i="54" s="1"/>
  <c r="J14" i="54"/>
  <c r="I16" i="54"/>
  <c r="L16" i="54" s="1"/>
  <c r="J16" i="54"/>
  <c r="I18" i="54"/>
  <c r="L18" i="54" s="1"/>
  <c r="J18" i="54"/>
  <c r="I20" i="54"/>
  <c r="L20" i="54" s="1"/>
  <c r="J20" i="54"/>
  <c r="I22" i="54"/>
  <c r="L22" i="54" s="1"/>
  <c r="J22" i="54"/>
  <c r="I24" i="54"/>
  <c r="L24" i="54" s="1"/>
  <c r="J24" i="54"/>
  <c r="J26" i="54"/>
  <c r="I30" i="54"/>
  <c r="I32" i="54"/>
  <c r="L32" i="54" s="1"/>
  <c r="I34" i="54"/>
  <c r="I36" i="54"/>
  <c r="L36" i="54" s="1"/>
  <c r="I38" i="54"/>
  <c r="I40" i="54"/>
  <c r="L40" i="54" s="1"/>
  <c r="I42" i="54"/>
  <c r="I44" i="54"/>
  <c r="L44" i="54" s="1"/>
  <c r="J4" i="54"/>
  <c r="I7" i="54"/>
  <c r="I9" i="54"/>
  <c r="L9" i="54" s="1"/>
  <c r="I11" i="54"/>
  <c r="L11" i="54" s="1"/>
  <c r="I13" i="54"/>
  <c r="L13" i="54" s="1"/>
  <c r="I15" i="54"/>
  <c r="I17" i="54"/>
  <c r="L17" i="54" s="1"/>
  <c r="I19" i="54"/>
  <c r="I21" i="54"/>
  <c r="L21" i="54" s="1"/>
  <c r="I23" i="54"/>
  <c r="I25" i="54"/>
  <c r="L25" i="54" s="1"/>
  <c r="J97" i="54"/>
  <c r="J99" i="54"/>
  <c r="J101" i="54"/>
  <c r="J103" i="54"/>
  <c r="J105" i="54"/>
  <c r="J107" i="54"/>
  <c r="J109" i="54"/>
  <c r="J111" i="54"/>
  <c r="J113" i="54"/>
  <c r="J115" i="54"/>
  <c r="J117" i="54"/>
  <c r="J119" i="54"/>
  <c r="J121" i="54"/>
  <c r="J123" i="54"/>
  <c r="J125" i="54"/>
  <c r="J127" i="54"/>
  <c r="J129" i="54"/>
  <c r="J131" i="54"/>
  <c r="J133" i="54"/>
  <c r="J135" i="54"/>
  <c r="J137" i="54"/>
  <c r="J139" i="54"/>
  <c r="J141" i="54"/>
  <c r="J145" i="54"/>
  <c r="J147" i="54"/>
  <c r="J149" i="54"/>
  <c r="J153" i="54"/>
  <c r="J157" i="54"/>
  <c r="J159" i="54"/>
  <c r="J163" i="54"/>
  <c r="J167" i="54"/>
  <c r="J171" i="54"/>
  <c r="J173" i="54"/>
  <c r="J175" i="54"/>
  <c r="J177" i="54"/>
  <c r="J179" i="54"/>
  <c r="I367" i="54"/>
  <c r="I369" i="54"/>
  <c r="L369" i="54" s="1"/>
  <c r="I371" i="54"/>
  <c r="I373" i="54"/>
  <c r="L373" i="54" s="1"/>
  <c r="I375" i="54"/>
  <c r="I377" i="54"/>
  <c r="L377" i="54" s="1"/>
  <c r="I412" i="54"/>
  <c r="L412" i="54" s="1"/>
  <c r="J420" i="54"/>
  <c r="I434" i="54"/>
  <c r="I436" i="54"/>
  <c r="L436" i="54" s="1"/>
  <c r="I3" i="54"/>
  <c r="J7" i="54"/>
  <c r="J9" i="54"/>
  <c r="J11" i="54"/>
  <c r="J13" i="54"/>
  <c r="J15" i="54"/>
  <c r="J17" i="54"/>
  <c r="J19" i="54"/>
  <c r="J21" i="54"/>
  <c r="J23" i="54"/>
  <c r="J25" i="54"/>
  <c r="I27" i="54"/>
  <c r="L27" i="54" s="1"/>
  <c r="I29" i="54"/>
  <c r="I31" i="54"/>
  <c r="L31" i="54" s="1"/>
  <c r="I33" i="54"/>
  <c r="I35" i="54"/>
  <c r="L35" i="54" s="1"/>
  <c r="I37" i="54"/>
  <c r="I39" i="54"/>
  <c r="L39" i="54" s="1"/>
  <c r="I41" i="54"/>
  <c r="I43" i="54"/>
  <c r="L43" i="54" s="1"/>
  <c r="I45" i="54"/>
  <c r="L45" i="54" s="1"/>
  <c r="I47" i="54"/>
  <c r="L47" i="54" s="1"/>
  <c r="I49" i="54"/>
  <c r="J290" i="54"/>
  <c r="J300" i="54"/>
  <c r="J311" i="54"/>
  <c r="J313" i="54"/>
  <c r="J319" i="54"/>
  <c r="J321" i="54"/>
  <c r="J335" i="54"/>
  <c r="J342" i="54"/>
  <c r="J347" i="54"/>
  <c r="J368" i="54"/>
  <c r="J370" i="54"/>
  <c r="J372" i="54"/>
  <c r="J374" i="54"/>
  <c r="J376" i="54"/>
  <c r="J378" i="54"/>
  <c r="I419" i="54"/>
  <c r="L419" i="54" s="1"/>
  <c r="I427" i="54"/>
  <c r="L427" i="54" s="1"/>
  <c r="J435" i="54"/>
  <c r="J437" i="54"/>
  <c r="J346" i="54"/>
  <c r="J367" i="54"/>
  <c r="J369" i="54"/>
  <c r="J371" i="54"/>
  <c r="J375" i="54"/>
  <c r="J377" i="54"/>
  <c r="J419" i="54"/>
  <c r="J434" i="54"/>
  <c r="J436" i="54"/>
  <c r="I275" i="54"/>
  <c r="L275" i="54" s="1"/>
  <c r="I277" i="54"/>
  <c r="I279" i="54"/>
  <c r="L279" i="54" s="1"/>
  <c r="I281" i="54"/>
  <c r="I283" i="54"/>
  <c r="L283" i="54" s="1"/>
  <c r="I285" i="54"/>
  <c r="I287" i="54"/>
  <c r="L287" i="54" s="1"/>
  <c r="I289" i="54"/>
  <c r="I291" i="54"/>
  <c r="L291" i="54" s="1"/>
  <c r="I296" i="54"/>
  <c r="L296" i="54" s="1"/>
  <c r="I301" i="54"/>
  <c r="L301" i="54" s="1"/>
  <c r="M301" i="54" s="1"/>
  <c r="N301" i="54" s="1"/>
  <c r="O301" i="54" s="1"/>
  <c r="I308" i="54"/>
  <c r="I310" i="54"/>
  <c r="L310" i="54" s="1"/>
  <c r="I312" i="54"/>
  <c r="I314" i="54"/>
  <c r="L314" i="54" s="1"/>
  <c r="I316" i="54"/>
  <c r="L316" i="54" s="1"/>
  <c r="I318" i="54"/>
  <c r="L318" i="54" s="1"/>
  <c r="I320" i="54"/>
  <c r="I322" i="54"/>
  <c r="L322" i="54" s="1"/>
  <c r="I324" i="54"/>
  <c r="I326" i="54"/>
  <c r="L326" i="54" s="1"/>
  <c r="I331" i="54"/>
  <c r="L331" i="54" s="1"/>
  <c r="I336" i="54"/>
  <c r="L336" i="54" s="1"/>
  <c r="I339" i="54"/>
  <c r="L339" i="54" s="1"/>
  <c r="I343" i="54"/>
  <c r="L343" i="54" s="1"/>
  <c r="I345" i="54"/>
  <c r="L345" i="54" s="1"/>
  <c r="I347" i="54"/>
  <c r="L347" i="54" s="1"/>
  <c r="I350" i="54"/>
  <c r="I352" i="54"/>
  <c r="L352" i="54" s="1"/>
  <c r="I354" i="54"/>
  <c r="I356" i="54"/>
  <c r="L356" i="54" s="1"/>
  <c r="I358" i="54"/>
  <c r="I383" i="54"/>
  <c r="L383" i="54" s="1"/>
  <c r="M383" i="54" s="1"/>
  <c r="N383" i="54" s="1"/>
  <c r="O383" i="54" s="1"/>
  <c r="I385" i="54"/>
  <c r="I387" i="54"/>
  <c r="L387" i="54" s="1"/>
  <c r="I389" i="54"/>
  <c r="I391" i="54"/>
  <c r="L391" i="54" s="1"/>
  <c r="I393" i="54"/>
  <c r="I396" i="54"/>
  <c r="L396" i="54" s="1"/>
  <c r="I397" i="54"/>
  <c r="L397" i="54" s="1"/>
  <c r="J398" i="54"/>
  <c r="I399" i="54"/>
  <c r="I401" i="54"/>
  <c r="L401" i="54" s="1"/>
  <c r="J402" i="54"/>
  <c r="I403" i="54"/>
  <c r="L403" i="54" s="1"/>
  <c r="I404" i="54"/>
  <c r="I406" i="54"/>
  <c r="L406" i="54" s="1"/>
  <c r="I408" i="54"/>
  <c r="I410" i="54"/>
  <c r="L410" i="54" s="1"/>
  <c r="I414" i="54"/>
  <c r="I416" i="54"/>
  <c r="L416" i="54" s="1"/>
  <c r="I418" i="54"/>
  <c r="I423" i="54"/>
  <c r="L423" i="54" s="1"/>
  <c r="I425" i="54"/>
  <c r="I430" i="54"/>
  <c r="L430" i="54" s="1"/>
  <c r="J59" i="54"/>
  <c r="J65" i="54"/>
  <c r="J75" i="54"/>
  <c r="J143" i="54"/>
  <c r="J151" i="54"/>
  <c r="J155" i="54"/>
  <c r="J161" i="54"/>
  <c r="J165" i="54"/>
  <c r="J169" i="54"/>
  <c r="J185" i="54"/>
  <c r="J187" i="54"/>
  <c r="J203" i="54"/>
  <c r="J235" i="54"/>
  <c r="J245" i="54"/>
  <c r="J249" i="54"/>
  <c r="J253" i="54"/>
  <c r="J255" i="54"/>
  <c r="J259" i="54"/>
  <c r="I293" i="54"/>
  <c r="L293" i="54" s="1"/>
  <c r="J293" i="54"/>
  <c r="I295" i="54"/>
  <c r="L295" i="54" s="1"/>
  <c r="J295" i="54"/>
  <c r="I302" i="54"/>
  <c r="L302" i="54" s="1"/>
  <c r="J302" i="54"/>
  <c r="I305" i="54"/>
  <c r="L305" i="54" s="1"/>
  <c r="J305" i="54"/>
  <c r="I307" i="54"/>
  <c r="L307" i="54" s="1"/>
  <c r="J307" i="54"/>
  <c r="I309" i="54"/>
  <c r="L309" i="54" s="1"/>
  <c r="J309" i="54"/>
  <c r="L431" i="54"/>
  <c r="M431" i="54" s="1"/>
  <c r="N431" i="54" s="1"/>
  <c r="O431" i="54" s="1"/>
  <c r="R431" i="54" s="1"/>
  <c r="U431" i="54" s="1"/>
  <c r="AA431" i="54" s="1"/>
  <c r="L340" i="54"/>
  <c r="J30" i="54"/>
  <c r="J31" i="54"/>
  <c r="J32" i="54"/>
  <c r="J33" i="54"/>
  <c r="J34" i="54"/>
  <c r="J35" i="54"/>
  <c r="J36" i="54"/>
  <c r="J37" i="54"/>
  <c r="J38" i="54"/>
  <c r="J39" i="54"/>
  <c r="J40" i="54"/>
  <c r="J41" i="54"/>
  <c r="J42" i="54"/>
  <c r="J43" i="54"/>
  <c r="J44" i="54"/>
  <c r="J45" i="54"/>
  <c r="I52" i="54"/>
  <c r="I54" i="54"/>
  <c r="L54" i="54" s="1"/>
  <c r="I56" i="54"/>
  <c r="I58" i="54"/>
  <c r="L58" i="54" s="1"/>
  <c r="I60" i="54"/>
  <c r="I62" i="54"/>
  <c r="L62" i="54" s="1"/>
  <c r="I64" i="54"/>
  <c r="I66" i="54"/>
  <c r="L66" i="54" s="1"/>
  <c r="I68" i="54"/>
  <c r="I70" i="54"/>
  <c r="L70" i="54" s="1"/>
  <c r="I72" i="54"/>
  <c r="I74" i="54"/>
  <c r="L74" i="54" s="1"/>
  <c r="I76" i="54"/>
  <c r="I78" i="54"/>
  <c r="L78" i="54" s="1"/>
  <c r="I80" i="54"/>
  <c r="I82" i="54"/>
  <c r="I84" i="54"/>
  <c r="I86" i="54"/>
  <c r="L86" i="54" s="1"/>
  <c r="I88" i="54"/>
  <c r="I90" i="54"/>
  <c r="L90" i="54" s="1"/>
  <c r="I92" i="54"/>
  <c r="I94" i="54"/>
  <c r="L94" i="54" s="1"/>
  <c r="I96" i="54"/>
  <c r="I98" i="54"/>
  <c r="L98" i="54" s="1"/>
  <c r="I100" i="54"/>
  <c r="I102" i="54"/>
  <c r="L102" i="54" s="1"/>
  <c r="I104" i="54"/>
  <c r="I106" i="54"/>
  <c r="L106" i="54" s="1"/>
  <c r="I108" i="54"/>
  <c r="I110" i="54"/>
  <c r="L110" i="54" s="1"/>
  <c r="I112" i="54"/>
  <c r="I114" i="54"/>
  <c r="L114" i="54" s="1"/>
  <c r="I116" i="54"/>
  <c r="I118" i="54"/>
  <c r="I120" i="54"/>
  <c r="I122" i="54"/>
  <c r="L122" i="54" s="1"/>
  <c r="I124" i="54"/>
  <c r="I126" i="54"/>
  <c r="L126" i="54" s="1"/>
  <c r="I128" i="54"/>
  <c r="I130" i="54"/>
  <c r="L130" i="54" s="1"/>
  <c r="I132" i="54"/>
  <c r="I134" i="54"/>
  <c r="I136" i="54"/>
  <c r="I138" i="54"/>
  <c r="L138" i="54" s="1"/>
  <c r="I140" i="54"/>
  <c r="I142" i="54"/>
  <c r="L142" i="54" s="1"/>
  <c r="I144" i="54"/>
  <c r="I146" i="54"/>
  <c r="L146" i="54" s="1"/>
  <c r="I148" i="54"/>
  <c r="I150" i="54"/>
  <c r="L150" i="54" s="1"/>
  <c r="I152" i="54"/>
  <c r="I154" i="54"/>
  <c r="L154" i="54" s="1"/>
  <c r="I156" i="54"/>
  <c r="I158" i="54"/>
  <c r="L158" i="54" s="1"/>
  <c r="I160" i="54"/>
  <c r="I162" i="54"/>
  <c r="I164" i="54"/>
  <c r="I166" i="54"/>
  <c r="L166" i="54" s="1"/>
  <c r="I168" i="54"/>
  <c r="I170" i="54"/>
  <c r="L170" i="54" s="1"/>
  <c r="I172" i="54"/>
  <c r="I174" i="54"/>
  <c r="L174" i="54" s="1"/>
  <c r="I176" i="54"/>
  <c r="I178" i="54"/>
  <c r="L178" i="54" s="1"/>
  <c r="I180" i="54"/>
  <c r="I182" i="54"/>
  <c r="L182" i="54" s="1"/>
  <c r="I184" i="54"/>
  <c r="I186" i="54"/>
  <c r="L186" i="54" s="1"/>
  <c r="I188" i="54"/>
  <c r="I190" i="54"/>
  <c r="L190" i="54" s="1"/>
  <c r="I192" i="54"/>
  <c r="I194" i="54"/>
  <c r="L194" i="54" s="1"/>
  <c r="I196" i="54"/>
  <c r="I198" i="54"/>
  <c r="L198" i="54" s="1"/>
  <c r="I200" i="54"/>
  <c r="I202" i="54"/>
  <c r="I204" i="54"/>
  <c r="I206" i="54"/>
  <c r="L206" i="54" s="1"/>
  <c r="I208" i="54"/>
  <c r="I210" i="54"/>
  <c r="L210" i="54" s="1"/>
  <c r="I212" i="54"/>
  <c r="I214" i="54"/>
  <c r="L214" i="54" s="1"/>
  <c r="I216" i="54"/>
  <c r="I218" i="54"/>
  <c r="L218" i="54" s="1"/>
  <c r="I220" i="54"/>
  <c r="I222" i="54"/>
  <c r="L222" i="54" s="1"/>
  <c r="I224" i="54"/>
  <c r="I226" i="54"/>
  <c r="L226" i="54" s="1"/>
  <c r="I228" i="54"/>
  <c r="I230" i="54"/>
  <c r="L230" i="54" s="1"/>
  <c r="I232" i="54"/>
  <c r="I234" i="54"/>
  <c r="L234" i="54" s="1"/>
  <c r="I236" i="54"/>
  <c r="I238" i="54"/>
  <c r="L238" i="54" s="1"/>
  <c r="I240" i="54"/>
  <c r="I242" i="54"/>
  <c r="L242" i="54" s="1"/>
  <c r="I244" i="54"/>
  <c r="I246" i="54"/>
  <c r="L246" i="54" s="1"/>
  <c r="I248" i="54"/>
  <c r="I250" i="54"/>
  <c r="L250" i="54" s="1"/>
  <c r="I252" i="54"/>
  <c r="I254" i="54"/>
  <c r="L254" i="54" s="1"/>
  <c r="I256" i="54"/>
  <c r="I258" i="54"/>
  <c r="L258" i="54" s="1"/>
  <c r="I260" i="54"/>
  <c r="I262" i="54"/>
  <c r="L262" i="54" s="1"/>
  <c r="I264" i="54"/>
  <c r="I266" i="54"/>
  <c r="I268" i="54"/>
  <c r="I270" i="54"/>
  <c r="L270" i="54" s="1"/>
  <c r="I272" i="54"/>
  <c r="I274" i="54"/>
  <c r="L274" i="54" s="1"/>
  <c r="I276" i="54"/>
  <c r="J276" i="54"/>
  <c r="I278" i="54"/>
  <c r="J278" i="54"/>
  <c r="I280" i="54"/>
  <c r="J280" i="54"/>
  <c r="I282" i="54"/>
  <c r="J282" i="54"/>
  <c r="I284" i="54"/>
  <c r="J284" i="54"/>
  <c r="I286" i="54"/>
  <c r="J286" i="54"/>
  <c r="I288" i="54"/>
  <c r="J288" i="54"/>
  <c r="I292" i="54"/>
  <c r="J292" i="54"/>
  <c r="I294" i="54"/>
  <c r="J294" i="54"/>
  <c r="I303" i="54"/>
  <c r="J303" i="54"/>
  <c r="I306" i="54"/>
  <c r="J306" i="54"/>
  <c r="I328" i="54"/>
  <c r="J328" i="54"/>
  <c r="I330" i="54"/>
  <c r="J330" i="54"/>
  <c r="I337" i="54"/>
  <c r="J337" i="54"/>
  <c r="I344" i="54"/>
  <c r="J344" i="54"/>
  <c r="I348" i="54"/>
  <c r="J348" i="54"/>
  <c r="I413" i="54"/>
  <c r="J413" i="54"/>
  <c r="I315" i="54"/>
  <c r="L315" i="54" s="1"/>
  <c r="J315" i="54"/>
  <c r="I317" i="54"/>
  <c r="J317" i="54"/>
  <c r="I323" i="54"/>
  <c r="J323" i="54"/>
  <c r="I325" i="54"/>
  <c r="L325" i="54" s="1"/>
  <c r="J325" i="54"/>
  <c r="I327" i="54"/>
  <c r="J327" i="54"/>
  <c r="I329" i="54"/>
  <c r="J329" i="54"/>
  <c r="I338" i="54"/>
  <c r="J338" i="54"/>
  <c r="I349" i="54"/>
  <c r="J349" i="54"/>
  <c r="I351" i="54"/>
  <c r="J351" i="54"/>
  <c r="I353" i="54"/>
  <c r="J353" i="54"/>
  <c r="I355" i="54"/>
  <c r="L355" i="54" s="1"/>
  <c r="J355" i="54"/>
  <c r="I357" i="54"/>
  <c r="J357" i="54"/>
  <c r="J373" i="54"/>
  <c r="I384" i="54"/>
  <c r="L384" i="54" s="1"/>
  <c r="J384" i="54"/>
  <c r="I386" i="54"/>
  <c r="L386" i="54" s="1"/>
  <c r="J386" i="54"/>
  <c r="I388" i="54"/>
  <c r="L388" i="54" s="1"/>
  <c r="J388" i="54"/>
  <c r="I390" i="54"/>
  <c r="L390" i="54" s="1"/>
  <c r="J390" i="54"/>
  <c r="I392" i="54"/>
  <c r="L392" i="54" s="1"/>
  <c r="J392" i="54"/>
  <c r="I394" i="54"/>
  <c r="L394" i="54" s="1"/>
  <c r="J394" i="54"/>
  <c r="I415" i="54"/>
  <c r="L415" i="54" s="1"/>
  <c r="J415" i="54"/>
  <c r="I417" i="54"/>
  <c r="L417" i="54" s="1"/>
  <c r="J417" i="54"/>
  <c r="I424" i="54"/>
  <c r="L424" i="54" s="1"/>
  <c r="J424" i="54"/>
  <c r="I426" i="54"/>
  <c r="J426" i="54"/>
  <c r="I429" i="54"/>
  <c r="J429" i="54"/>
  <c r="I438" i="54"/>
  <c r="J275" i="54"/>
  <c r="J277" i="54"/>
  <c r="J279" i="54"/>
  <c r="J281" i="54"/>
  <c r="J283" i="54"/>
  <c r="J285" i="54"/>
  <c r="J287" i="54"/>
  <c r="J289" i="54"/>
  <c r="J296" i="54"/>
  <c r="I298" i="54"/>
  <c r="I299" i="54"/>
  <c r="L299" i="54" s="1"/>
  <c r="J299" i="54"/>
  <c r="J304" i="54"/>
  <c r="J308" i="54"/>
  <c r="J310" i="54"/>
  <c r="J316" i="54"/>
  <c r="J318" i="54"/>
  <c r="J324" i="54"/>
  <c r="J326" i="54"/>
  <c r="J331" i="54"/>
  <c r="I333" i="54"/>
  <c r="L333" i="54" s="1"/>
  <c r="I334" i="54"/>
  <c r="J334" i="54"/>
  <c r="J339" i="54"/>
  <c r="J345" i="54"/>
  <c r="J350" i="54"/>
  <c r="J352" i="54"/>
  <c r="J354" i="54"/>
  <c r="J356" i="54"/>
  <c r="J358" i="54"/>
  <c r="I395" i="54"/>
  <c r="J395" i="54"/>
  <c r="J397" i="54"/>
  <c r="J399" i="54"/>
  <c r="J401" i="54"/>
  <c r="J403" i="54"/>
  <c r="J404" i="54"/>
  <c r="I405" i="54"/>
  <c r="L405" i="54" s="1"/>
  <c r="J405" i="54"/>
  <c r="I407" i="54"/>
  <c r="L407" i="54" s="1"/>
  <c r="J407" i="54"/>
  <c r="I409" i="54"/>
  <c r="L409" i="54" s="1"/>
  <c r="J409" i="54"/>
  <c r="I411" i="54"/>
  <c r="L411" i="54" s="1"/>
  <c r="J411" i="54"/>
  <c r="I428" i="54"/>
  <c r="L428" i="54" s="1"/>
  <c r="J428" i="54"/>
  <c r="I361" i="54"/>
  <c r="L361" i="54" s="1"/>
  <c r="I363" i="54"/>
  <c r="I365" i="54"/>
  <c r="L365" i="54" s="1"/>
  <c r="I366" i="54"/>
  <c r="J366" i="54"/>
  <c r="I368" i="54"/>
  <c r="I370" i="54"/>
  <c r="I372" i="54"/>
  <c r="I374" i="54"/>
  <c r="L374" i="54" s="1"/>
  <c r="I376" i="54"/>
  <c r="I378" i="54"/>
  <c r="L378" i="54" s="1"/>
  <c r="I379" i="54"/>
  <c r="J379" i="54"/>
  <c r="I381" i="54"/>
  <c r="L381" i="54" s="1"/>
  <c r="J385" i="54"/>
  <c r="J387" i="54"/>
  <c r="J389" i="54"/>
  <c r="J391" i="54"/>
  <c r="J393" i="54"/>
  <c r="J396" i="54"/>
  <c r="I398" i="54"/>
  <c r="L398" i="54" s="1"/>
  <c r="I400" i="54"/>
  <c r="I402" i="54"/>
  <c r="L402" i="54" s="1"/>
  <c r="J406" i="54"/>
  <c r="J408" i="54"/>
  <c r="J410" i="54"/>
  <c r="J412" i="54"/>
  <c r="J414" i="54"/>
  <c r="J416" i="54"/>
  <c r="J418" i="54"/>
  <c r="I420" i="54"/>
  <c r="L420" i="54" s="1"/>
  <c r="I421" i="54"/>
  <c r="J421" i="54"/>
  <c r="J425" i="54"/>
  <c r="J427" i="54"/>
  <c r="J430" i="54"/>
  <c r="I432" i="54"/>
  <c r="L432" i="54" s="1"/>
  <c r="I433" i="54"/>
  <c r="J433" i="54"/>
  <c r="I435" i="54"/>
  <c r="I437" i="54"/>
  <c r="M229" i="54" l="1"/>
  <c r="N229" i="54" s="1"/>
  <c r="O229" i="54" s="1"/>
  <c r="M247" i="54"/>
  <c r="N247" i="54" s="1"/>
  <c r="O247" i="54" s="1"/>
  <c r="Q247" i="54" s="1"/>
  <c r="T247" i="54" s="1"/>
  <c r="Z247" i="54" s="1"/>
  <c r="M166" i="54"/>
  <c r="N166" i="54" s="1"/>
  <c r="O166" i="54" s="1"/>
  <c r="R166" i="54" s="1"/>
  <c r="U166" i="54" s="1"/>
  <c r="AA166" i="54" s="1"/>
  <c r="M364" i="54"/>
  <c r="N364" i="54" s="1"/>
  <c r="O364" i="54" s="1"/>
  <c r="P364" i="54" s="1"/>
  <c r="S364" i="54" s="1"/>
  <c r="Y364" i="54" s="1"/>
  <c r="M214" i="54"/>
  <c r="N214" i="54" s="1"/>
  <c r="O214" i="54" s="1"/>
  <c r="P214" i="54" s="1"/>
  <c r="S214" i="54" s="1"/>
  <c r="Y214" i="54" s="1"/>
  <c r="M198" i="54"/>
  <c r="N198" i="54" s="1"/>
  <c r="O198" i="54" s="1"/>
  <c r="R198" i="54" s="1"/>
  <c r="U198" i="54" s="1"/>
  <c r="AA198" i="54" s="1"/>
  <c r="M182" i="54"/>
  <c r="N182" i="54" s="1"/>
  <c r="O182" i="54" s="1"/>
  <c r="R182" i="54" s="1"/>
  <c r="U182" i="54" s="1"/>
  <c r="AA182" i="54" s="1"/>
  <c r="M432" i="54"/>
  <c r="N432" i="54" s="1"/>
  <c r="O432" i="54" s="1"/>
  <c r="R432" i="54" s="1"/>
  <c r="U432" i="54" s="1"/>
  <c r="AA432" i="54" s="1"/>
  <c r="M222" i="54"/>
  <c r="N222" i="54" s="1"/>
  <c r="O222" i="54" s="1"/>
  <c r="R222" i="54" s="1"/>
  <c r="U222" i="54" s="1"/>
  <c r="AA222" i="54" s="1"/>
  <c r="M206" i="54"/>
  <c r="N206" i="54" s="1"/>
  <c r="O206" i="54" s="1"/>
  <c r="Q206" i="54" s="1"/>
  <c r="T206" i="54" s="1"/>
  <c r="Z206" i="54" s="1"/>
  <c r="M190" i="54"/>
  <c r="N190" i="54" s="1"/>
  <c r="O190" i="54" s="1"/>
  <c r="P190" i="54" s="1"/>
  <c r="S190" i="54" s="1"/>
  <c r="Y190" i="54" s="1"/>
  <c r="M54" i="54"/>
  <c r="N54" i="54" s="1"/>
  <c r="O54" i="54" s="1"/>
  <c r="Q54" i="54" s="1"/>
  <c r="T54" i="54" s="1"/>
  <c r="Z54" i="54" s="1"/>
  <c r="M186" i="54"/>
  <c r="N186" i="54" s="1"/>
  <c r="O186" i="54" s="1"/>
  <c r="R186" i="54" s="1"/>
  <c r="U186" i="54" s="1"/>
  <c r="AA186" i="54" s="1"/>
  <c r="M122" i="54"/>
  <c r="N122" i="54" s="1"/>
  <c r="O122" i="54" s="1"/>
  <c r="Q122" i="54" s="1"/>
  <c r="T122" i="54" s="1"/>
  <c r="Z122" i="54" s="1"/>
  <c r="M9" i="54"/>
  <c r="N9" i="54" s="1"/>
  <c r="O9" i="54" s="1"/>
  <c r="P9" i="54" s="1"/>
  <c r="S9" i="54" s="1"/>
  <c r="Y9" i="54" s="1"/>
  <c r="M119" i="54"/>
  <c r="N119" i="54" s="1"/>
  <c r="O119" i="54" s="1"/>
  <c r="Q119" i="54" s="1"/>
  <c r="T119" i="54" s="1"/>
  <c r="Z119" i="54" s="1"/>
  <c r="M422" i="54"/>
  <c r="N422" i="54" s="1"/>
  <c r="O422" i="54" s="1"/>
  <c r="P422" i="54" s="1"/>
  <c r="S422" i="54" s="1"/>
  <c r="Y422" i="54" s="1"/>
  <c r="M297" i="54"/>
  <c r="N297" i="54" s="1"/>
  <c r="O297" i="54" s="1"/>
  <c r="R297" i="54" s="1"/>
  <c r="U297" i="54" s="1"/>
  <c r="AA297" i="54" s="1"/>
  <c r="M267" i="54"/>
  <c r="N267" i="54" s="1"/>
  <c r="O267" i="54" s="1"/>
  <c r="R267" i="54" s="1"/>
  <c r="U267" i="54" s="1"/>
  <c r="AA267" i="54" s="1"/>
  <c r="M221" i="54"/>
  <c r="N221" i="54" s="1"/>
  <c r="O221" i="54" s="1"/>
  <c r="P221" i="54" s="1"/>
  <c r="S221" i="54" s="1"/>
  <c r="Y221" i="54" s="1"/>
  <c r="M213" i="54"/>
  <c r="N213" i="54" s="1"/>
  <c r="O213" i="54" s="1"/>
  <c r="Q213" i="54" s="1"/>
  <c r="T213" i="54" s="1"/>
  <c r="Z213" i="54" s="1"/>
  <c r="M205" i="54"/>
  <c r="N205" i="54" s="1"/>
  <c r="O205" i="54" s="1"/>
  <c r="Q205" i="54" s="1"/>
  <c r="T205" i="54" s="1"/>
  <c r="Z205" i="54" s="1"/>
  <c r="M365" i="54"/>
  <c r="N365" i="54" s="1"/>
  <c r="O365" i="54" s="1"/>
  <c r="R365" i="54" s="1"/>
  <c r="U365" i="54" s="1"/>
  <c r="AA365" i="54" s="1"/>
  <c r="M274" i="54"/>
  <c r="N274" i="54" s="1"/>
  <c r="O274" i="54" s="1"/>
  <c r="P274" i="54" s="1"/>
  <c r="S274" i="54" s="1"/>
  <c r="Y274" i="54" s="1"/>
  <c r="M258" i="54"/>
  <c r="N258" i="54" s="1"/>
  <c r="O258" i="54" s="1"/>
  <c r="R258" i="54" s="1"/>
  <c r="U258" i="54" s="1"/>
  <c r="AA258" i="54" s="1"/>
  <c r="M250" i="54"/>
  <c r="N250" i="54" s="1"/>
  <c r="O250" i="54" s="1"/>
  <c r="R250" i="54" s="1"/>
  <c r="U250" i="54" s="1"/>
  <c r="AA250" i="54" s="1"/>
  <c r="M242" i="54"/>
  <c r="N242" i="54" s="1"/>
  <c r="O242" i="54" s="1"/>
  <c r="Q242" i="54" s="1"/>
  <c r="T242" i="54" s="1"/>
  <c r="Z242" i="54" s="1"/>
  <c r="M234" i="54"/>
  <c r="N234" i="54" s="1"/>
  <c r="O234" i="54" s="1"/>
  <c r="R234" i="54" s="1"/>
  <c r="U234" i="54" s="1"/>
  <c r="AA234" i="54" s="1"/>
  <c r="M90" i="54"/>
  <c r="N90" i="54" s="1"/>
  <c r="O90" i="54" s="1"/>
  <c r="Q90" i="54" s="1"/>
  <c r="T90" i="54" s="1"/>
  <c r="Z90" i="54" s="1"/>
  <c r="M74" i="54"/>
  <c r="N74" i="54" s="1"/>
  <c r="O74" i="54" s="1"/>
  <c r="R74" i="54" s="1"/>
  <c r="U74" i="54" s="1"/>
  <c r="AA74" i="54" s="1"/>
  <c r="M66" i="54"/>
  <c r="N66" i="54" s="1"/>
  <c r="O66" i="54" s="1"/>
  <c r="Q66" i="54" s="1"/>
  <c r="T66" i="54" s="1"/>
  <c r="Z66" i="54" s="1"/>
  <c r="M359" i="54"/>
  <c r="N359" i="54" s="1"/>
  <c r="O359" i="54" s="1"/>
  <c r="P359" i="54" s="1"/>
  <c r="S359" i="54" s="1"/>
  <c r="Y359" i="54" s="1"/>
  <c r="M381" i="54"/>
  <c r="N381" i="54" s="1"/>
  <c r="O381" i="54" s="1"/>
  <c r="R381" i="54" s="1"/>
  <c r="U381" i="54" s="1"/>
  <c r="AA381" i="54" s="1"/>
  <c r="M333" i="54"/>
  <c r="N333" i="54" s="1"/>
  <c r="O333" i="54" s="1"/>
  <c r="P333" i="54" s="1"/>
  <c r="S333" i="54" s="1"/>
  <c r="Y333" i="54" s="1"/>
  <c r="M420" i="54"/>
  <c r="N420" i="54" s="1"/>
  <c r="O420" i="54" s="1"/>
  <c r="Q420" i="54" s="1"/>
  <c r="T420" i="54" s="1"/>
  <c r="Z420" i="54" s="1"/>
  <c r="M378" i="54"/>
  <c r="N378" i="54" s="1"/>
  <c r="O378" i="54" s="1"/>
  <c r="Q378" i="54" s="1"/>
  <c r="T378" i="54" s="1"/>
  <c r="Z378" i="54" s="1"/>
  <c r="M135" i="54"/>
  <c r="N135" i="54" s="1"/>
  <c r="O135" i="54" s="1"/>
  <c r="P135" i="54" s="1"/>
  <c r="S135" i="54" s="1"/>
  <c r="Y135" i="54" s="1"/>
  <c r="M111" i="54"/>
  <c r="N111" i="54" s="1"/>
  <c r="O111" i="54" s="1"/>
  <c r="R111" i="54" s="1"/>
  <c r="U111" i="54" s="1"/>
  <c r="AA111" i="54" s="1"/>
  <c r="M127" i="54"/>
  <c r="N127" i="54" s="1"/>
  <c r="O127" i="54" s="1"/>
  <c r="Q127" i="54" s="1"/>
  <c r="T127" i="54" s="1"/>
  <c r="Z127" i="54" s="1"/>
  <c r="M5" i="54"/>
  <c r="N5" i="54" s="1"/>
  <c r="O5" i="54" s="1"/>
  <c r="Q5" i="54" s="1"/>
  <c r="T5" i="54" s="1"/>
  <c r="Z5" i="54" s="1"/>
  <c r="M47" i="54"/>
  <c r="N47" i="54" s="1"/>
  <c r="O47" i="54" s="1"/>
  <c r="Q47" i="54" s="1"/>
  <c r="T47" i="54" s="1"/>
  <c r="Z47" i="54" s="1"/>
  <c r="M103" i="54"/>
  <c r="N103" i="54" s="1"/>
  <c r="O103" i="54" s="1"/>
  <c r="P103" i="54" s="1"/>
  <c r="S103" i="54" s="1"/>
  <c r="Y103" i="54" s="1"/>
  <c r="M69" i="54"/>
  <c r="N69" i="54" s="1"/>
  <c r="O69" i="54" s="1"/>
  <c r="Q69" i="54" s="1"/>
  <c r="T69" i="54" s="1"/>
  <c r="Z69" i="54" s="1"/>
  <c r="M16" i="54"/>
  <c r="N16" i="54" s="1"/>
  <c r="O16" i="54" s="1"/>
  <c r="Q16" i="54" s="1"/>
  <c r="T16" i="54" s="1"/>
  <c r="Z16" i="54" s="1"/>
  <c r="M265" i="54"/>
  <c r="N265" i="54" s="1"/>
  <c r="O265" i="54" s="1"/>
  <c r="R265" i="54" s="1"/>
  <c r="U265" i="54" s="1"/>
  <c r="AA265" i="54" s="1"/>
  <c r="M107" i="54"/>
  <c r="N107" i="54" s="1"/>
  <c r="O107" i="54" s="1"/>
  <c r="Q107" i="54" s="1"/>
  <c r="T107" i="54" s="1"/>
  <c r="Z107" i="54" s="1"/>
  <c r="M271" i="54"/>
  <c r="N271" i="54" s="1"/>
  <c r="O271" i="54" s="1"/>
  <c r="Q271" i="54" s="1"/>
  <c r="T271" i="54" s="1"/>
  <c r="Z271" i="54" s="1"/>
  <c r="M255" i="54"/>
  <c r="N255" i="54" s="1"/>
  <c r="O255" i="54" s="1"/>
  <c r="P255" i="54" s="1"/>
  <c r="S255" i="54" s="1"/>
  <c r="Y255" i="54" s="1"/>
  <c r="M6" i="54"/>
  <c r="N6" i="54" s="1"/>
  <c r="O6" i="54" s="1"/>
  <c r="R6" i="54" s="1"/>
  <c r="U6" i="54" s="1"/>
  <c r="AA6" i="54" s="1"/>
  <c r="M83" i="54"/>
  <c r="N83" i="54" s="1"/>
  <c r="O83" i="54" s="1"/>
  <c r="R83" i="54" s="1"/>
  <c r="U83" i="54" s="1"/>
  <c r="AA83" i="54" s="1"/>
  <c r="M133" i="54"/>
  <c r="N133" i="54" s="1"/>
  <c r="O133" i="54" s="1"/>
  <c r="P133" i="54" s="1"/>
  <c r="S133" i="54" s="1"/>
  <c r="Y133" i="54" s="1"/>
  <c r="M53" i="54"/>
  <c r="N53" i="54" s="1"/>
  <c r="O53" i="54" s="1"/>
  <c r="P53" i="54" s="1"/>
  <c r="S53" i="54" s="1"/>
  <c r="Y53" i="54" s="1"/>
  <c r="M163" i="54"/>
  <c r="N163" i="54" s="1"/>
  <c r="O163" i="54" s="1"/>
  <c r="P163" i="54" s="1"/>
  <c r="S163" i="54" s="1"/>
  <c r="Y163" i="54" s="1"/>
  <c r="M125" i="54"/>
  <c r="N125" i="54" s="1"/>
  <c r="O125" i="54" s="1"/>
  <c r="Q125" i="54" s="1"/>
  <c r="T125" i="54" s="1"/>
  <c r="Z125" i="54" s="1"/>
  <c r="Q297" i="54"/>
  <c r="T297" i="54" s="1"/>
  <c r="Z297" i="54" s="1"/>
  <c r="M178" i="54"/>
  <c r="N178" i="54" s="1"/>
  <c r="O178" i="54" s="1"/>
  <c r="R178" i="54" s="1"/>
  <c r="U178" i="54" s="1"/>
  <c r="AA178" i="54" s="1"/>
  <c r="M231" i="54"/>
  <c r="N231" i="54" s="1"/>
  <c r="O231" i="54" s="1"/>
  <c r="R231" i="54" s="1"/>
  <c r="U231" i="54" s="1"/>
  <c r="AA231" i="54" s="1"/>
  <c r="M309" i="54"/>
  <c r="N309" i="54" s="1"/>
  <c r="O309" i="54" s="1"/>
  <c r="Q309" i="54" s="1"/>
  <c r="T309" i="54" s="1"/>
  <c r="Z309" i="54" s="1"/>
  <c r="M305" i="54"/>
  <c r="N305" i="54" s="1"/>
  <c r="O305" i="54" s="1"/>
  <c r="Q305" i="54" s="1"/>
  <c r="T305" i="54" s="1"/>
  <c r="Z305" i="54" s="1"/>
  <c r="M318" i="54"/>
  <c r="N318" i="54" s="1"/>
  <c r="O318" i="54" s="1"/>
  <c r="R318" i="54" s="1"/>
  <c r="U318" i="54" s="1"/>
  <c r="AA318" i="54" s="1"/>
  <c r="M283" i="54"/>
  <c r="N283" i="54" s="1"/>
  <c r="O283" i="54" s="1"/>
  <c r="P283" i="54" s="1"/>
  <c r="S283" i="54" s="1"/>
  <c r="Y283" i="54" s="1"/>
  <c r="M377" i="54"/>
  <c r="N377" i="54" s="1"/>
  <c r="O377" i="54" s="1"/>
  <c r="R377" i="54" s="1"/>
  <c r="U377" i="54" s="1"/>
  <c r="AA377" i="54" s="1"/>
  <c r="M335" i="54"/>
  <c r="N335" i="54" s="1"/>
  <c r="O335" i="54" s="1"/>
  <c r="R335" i="54" s="1"/>
  <c r="U335" i="54" s="1"/>
  <c r="AA335" i="54" s="1"/>
  <c r="M179" i="54"/>
  <c r="N179" i="54" s="1"/>
  <c r="O179" i="54" s="1"/>
  <c r="Q179" i="54" s="1"/>
  <c r="T179" i="54" s="1"/>
  <c r="Z179" i="54" s="1"/>
  <c r="M171" i="54"/>
  <c r="N171" i="54" s="1"/>
  <c r="O171" i="54" s="1"/>
  <c r="P171" i="54" s="1"/>
  <c r="S171" i="54" s="1"/>
  <c r="Y171" i="54" s="1"/>
  <c r="M139" i="54"/>
  <c r="N139" i="54" s="1"/>
  <c r="O139" i="54" s="1"/>
  <c r="Q139" i="54" s="1"/>
  <c r="T139" i="54" s="1"/>
  <c r="Z139" i="54" s="1"/>
  <c r="M131" i="54"/>
  <c r="N131" i="54" s="1"/>
  <c r="O131" i="54" s="1"/>
  <c r="P131" i="54" s="1"/>
  <c r="S131" i="54" s="1"/>
  <c r="Y131" i="54" s="1"/>
  <c r="M123" i="54"/>
  <c r="N123" i="54" s="1"/>
  <c r="O123" i="54" s="1"/>
  <c r="R123" i="54" s="1"/>
  <c r="U123" i="54" s="1"/>
  <c r="AA123" i="54" s="1"/>
  <c r="M115" i="54"/>
  <c r="N115" i="54" s="1"/>
  <c r="O115" i="54" s="1"/>
  <c r="R115" i="54" s="1"/>
  <c r="U115" i="54" s="1"/>
  <c r="AA115" i="54" s="1"/>
  <c r="M99" i="54"/>
  <c r="N99" i="54" s="1"/>
  <c r="O99" i="54" s="1"/>
  <c r="R99" i="54" s="1"/>
  <c r="U99" i="54" s="1"/>
  <c r="AA99" i="54" s="1"/>
  <c r="M73" i="54"/>
  <c r="N73" i="54" s="1"/>
  <c r="O73" i="54" s="1"/>
  <c r="R73" i="54" s="1"/>
  <c r="U73" i="54" s="1"/>
  <c r="AA73" i="54" s="1"/>
  <c r="M65" i="54"/>
  <c r="N65" i="54" s="1"/>
  <c r="O65" i="54" s="1"/>
  <c r="Q65" i="54" s="1"/>
  <c r="T65" i="54" s="1"/>
  <c r="Z65" i="54" s="1"/>
  <c r="M57" i="54"/>
  <c r="N57" i="54" s="1"/>
  <c r="O57" i="54" s="1"/>
  <c r="R57" i="54" s="1"/>
  <c r="U57" i="54" s="1"/>
  <c r="AA57" i="54" s="1"/>
  <c r="M50" i="54"/>
  <c r="N50" i="54" s="1"/>
  <c r="O50" i="54" s="1"/>
  <c r="R50" i="54" s="1"/>
  <c r="U50" i="54" s="1"/>
  <c r="AA50" i="54" s="1"/>
  <c r="M263" i="54"/>
  <c r="N263" i="54" s="1"/>
  <c r="O263" i="54" s="1"/>
  <c r="R263" i="54" s="1"/>
  <c r="U263" i="54" s="1"/>
  <c r="AA263" i="54" s="1"/>
  <c r="M382" i="54"/>
  <c r="N382" i="54" s="1"/>
  <c r="O382" i="54" s="1"/>
  <c r="P382" i="54" s="1"/>
  <c r="S382" i="54" s="1"/>
  <c r="Y382" i="54" s="1"/>
  <c r="M360" i="54"/>
  <c r="N360" i="54" s="1"/>
  <c r="O360" i="54" s="1"/>
  <c r="R360" i="54" s="1"/>
  <c r="U360" i="54" s="1"/>
  <c r="AA360" i="54" s="1"/>
  <c r="M225" i="54"/>
  <c r="N225" i="54" s="1"/>
  <c r="O225" i="54" s="1"/>
  <c r="Q225" i="54" s="1"/>
  <c r="T225" i="54" s="1"/>
  <c r="Z225" i="54" s="1"/>
  <c r="M217" i="54"/>
  <c r="N217" i="54" s="1"/>
  <c r="O217" i="54" s="1"/>
  <c r="R217" i="54" s="1"/>
  <c r="U217" i="54" s="1"/>
  <c r="AA217" i="54" s="1"/>
  <c r="M209" i="54"/>
  <c r="N209" i="54" s="1"/>
  <c r="O209" i="54" s="1"/>
  <c r="Q209" i="54" s="1"/>
  <c r="T209" i="54" s="1"/>
  <c r="Z209" i="54" s="1"/>
  <c r="P301" i="54"/>
  <c r="S301" i="54" s="1"/>
  <c r="Y301" i="54" s="1"/>
  <c r="R301" i="54"/>
  <c r="U301" i="54" s="1"/>
  <c r="AA301" i="54" s="1"/>
  <c r="M86" i="54"/>
  <c r="N86" i="54" s="1"/>
  <c r="O86" i="54" s="1"/>
  <c r="P86" i="54" s="1"/>
  <c r="S86" i="54" s="1"/>
  <c r="Y86" i="54" s="1"/>
  <c r="M78" i="54"/>
  <c r="N78" i="54" s="1"/>
  <c r="O78" i="54" s="1"/>
  <c r="P78" i="54" s="1"/>
  <c r="S78" i="54" s="1"/>
  <c r="Y78" i="54" s="1"/>
  <c r="M22" i="54"/>
  <c r="N22" i="54" s="1"/>
  <c r="O22" i="54" s="1"/>
  <c r="P22" i="54" s="1"/>
  <c r="S22" i="54" s="1"/>
  <c r="Y22" i="54" s="1"/>
  <c r="M169" i="54"/>
  <c r="N169" i="54" s="1"/>
  <c r="O169" i="54" s="1"/>
  <c r="R169" i="54" s="1"/>
  <c r="U169" i="54" s="1"/>
  <c r="AA169" i="54" s="1"/>
  <c r="M46" i="54"/>
  <c r="N46" i="54" s="1"/>
  <c r="O46" i="54" s="1"/>
  <c r="Q46" i="54" s="1"/>
  <c r="T46" i="54" s="1"/>
  <c r="Z46" i="54" s="1"/>
  <c r="M230" i="54"/>
  <c r="N230" i="54" s="1"/>
  <c r="O230" i="54" s="1"/>
  <c r="R230" i="54" s="1"/>
  <c r="U230" i="54" s="1"/>
  <c r="AA230" i="54" s="1"/>
  <c r="M296" i="54"/>
  <c r="N296" i="54" s="1"/>
  <c r="O296" i="54" s="1"/>
  <c r="P296" i="54" s="1"/>
  <c r="S296" i="54" s="1"/>
  <c r="Y296" i="54" s="1"/>
  <c r="M226" i="54"/>
  <c r="N226" i="54" s="1"/>
  <c r="O226" i="54" s="1"/>
  <c r="P226" i="54" s="1"/>
  <c r="S226" i="54" s="1"/>
  <c r="Y226" i="54" s="1"/>
  <c r="M218" i="54"/>
  <c r="N218" i="54" s="1"/>
  <c r="O218" i="54" s="1"/>
  <c r="R218" i="54" s="1"/>
  <c r="U218" i="54" s="1"/>
  <c r="AA218" i="54" s="1"/>
  <c r="M210" i="54"/>
  <c r="N210" i="54" s="1"/>
  <c r="O210" i="54" s="1"/>
  <c r="R210" i="54" s="1"/>
  <c r="U210" i="54" s="1"/>
  <c r="AA210" i="54" s="1"/>
  <c r="M194" i="54"/>
  <c r="N194" i="54" s="1"/>
  <c r="O194" i="54" s="1"/>
  <c r="R194" i="54" s="1"/>
  <c r="U194" i="54" s="1"/>
  <c r="AA194" i="54" s="1"/>
  <c r="M58" i="54"/>
  <c r="N58" i="54" s="1"/>
  <c r="O58" i="54" s="1"/>
  <c r="R58" i="54" s="1"/>
  <c r="U58" i="54" s="1"/>
  <c r="AA58" i="54" s="1"/>
  <c r="M24" i="54"/>
  <c r="N24" i="54" s="1"/>
  <c r="O24" i="54" s="1"/>
  <c r="Q24" i="54" s="1"/>
  <c r="T24" i="54" s="1"/>
  <c r="Z24" i="54" s="1"/>
  <c r="M20" i="54"/>
  <c r="N20" i="54" s="1"/>
  <c r="O20" i="54" s="1"/>
  <c r="P20" i="54" s="1"/>
  <c r="S20" i="54" s="1"/>
  <c r="Y20" i="54" s="1"/>
  <c r="M8" i="54"/>
  <c r="N8" i="54" s="1"/>
  <c r="O8" i="54" s="1"/>
  <c r="P8" i="54" s="1"/>
  <c r="S8" i="54" s="1"/>
  <c r="Y8" i="54" s="1"/>
  <c r="M304" i="54"/>
  <c r="N304" i="54" s="1"/>
  <c r="O304" i="54" s="1"/>
  <c r="R304" i="54" s="1"/>
  <c r="U304" i="54" s="1"/>
  <c r="AA304" i="54" s="1"/>
  <c r="M345" i="54"/>
  <c r="N345" i="54" s="1"/>
  <c r="O345" i="54" s="1"/>
  <c r="Q345" i="54" s="1"/>
  <c r="T345" i="54" s="1"/>
  <c r="Z345" i="54" s="1"/>
  <c r="M398" i="54"/>
  <c r="N398" i="54" s="1"/>
  <c r="O398" i="54" s="1"/>
  <c r="Q398" i="54" s="1"/>
  <c r="T398" i="54" s="1"/>
  <c r="Z398" i="54" s="1"/>
  <c r="M374" i="54"/>
  <c r="N374" i="54" s="1"/>
  <c r="O374" i="54" s="1"/>
  <c r="P374" i="54" s="1"/>
  <c r="S374" i="54" s="1"/>
  <c r="Y374" i="54" s="1"/>
  <c r="M361" i="54"/>
  <c r="N361" i="54" s="1"/>
  <c r="O361" i="54" s="1"/>
  <c r="P361" i="54" s="1"/>
  <c r="S361" i="54" s="1"/>
  <c r="Y361" i="54" s="1"/>
  <c r="M407" i="54"/>
  <c r="N407" i="54" s="1"/>
  <c r="O407" i="54" s="1"/>
  <c r="Q407" i="54" s="1"/>
  <c r="T407" i="54" s="1"/>
  <c r="Z407" i="54" s="1"/>
  <c r="M390" i="54"/>
  <c r="N390" i="54" s="1"/>
  <c r="O390" i="54" s="1"/>
  <c r="Q390" i="54" s="1"/>
  <c r="T390" i="54" s="1"/>
  <c r="Z390" i="54" s="1"/>
  <c r="M270" i="54"/>
  <c r="N270" i="54" s="1"/>
  <c r="O270" i="54" s="1"/>
  <c r="R270" i="54" s="1"/>
  <c r="U270" i="54" s="1"/>
  <c r="AA270" i="54" s="1"/>
  <c r="M262" i="54"/>
  <c r="N262" i="54" s="1"/>
  <c r="O262" i="54" s="1"/>
  <c r="P262" i="54" s="1"/>
  <c r="S262" i="54" s="1"/>
  <c r="Y262" i="54" s="1"/>
  <c r="M254" i="54"/>
  <c r="N254" i="54" s="1"/>
  <c r="O254" i="54" s="1"/>
  <c r="P254" i="54" s="1"/>
  <c r="S254" i="54" s="1"/>
  <c r="Y254" i="54" s="1"/>
  <c r="M246" i="54"/>
  <c r="N246" i="54" s="1"/>
  <c r="O246" i="54" s="1"/>
  <c r="R246" i="54" s="1"/>
  <c r="U246" i="54" s="1"/>
  <c r="AA246" i="54" s="1"/>
  <c r="M238" i="54"/>
  <c r="N238" i="54" s="1"/>
  <c r="O238" i="54" s="1"/>
  <c r="Q238" i="54" s="1"/>
  <c r="T238" i="54" s="1"/>
  <c r="Z238" i="54" s="1"/>
  <c r="M94" i="54"/>
  <c r="N94" i="54" s="1"/>
  <c r="O94" i="54" s="1"/>
  <c r="Q94" i="54" s="1"/>
  <c r="T94" i="54" s="1"/>
  <c r="Z94" i="54" s="1"/>
  <c r="M70" i="54"/>
  <c r="N70" i="54" s="1"/>
  <c r="O70" i="54" s="1"/>
  <c r="R70" i="54" s="1"/>
  <c r="U70" i="54" s="1"/>
  <c r="AA70" i="54" s="1"/>
  <c r="M62" i="54"/>
  <c r="N62" i="54" s="1"/>
  <c r="O62" i="54" s="1"/>
  <c r="Q62" i="54" s="1"/>
  <c r="T62" i="54" s="1"/>
  <c r="Z62" i="54" s="1"/>
  <c r="M419" i="54"/>
  <c r="N419" i="54" s="1"/>
  <c r="O419" i="54" s="1"/>
  <c r="Q419" i="54" s="1"/>
  <c r="T419" i="54" s="1"/>
  <c r="Z419" i="54" s="1"/>
  <c r="M18" i="54"/>
  <c r="N18" i="54" s="1"/>
  <c r="O18" i="54" s="1"/>
  <c r="P18" i="54" s="1"/>
  <c r="S18" i="54" s="1"/>
  <c r="Y18" i="54" s="1"/>
  <c r="M175" i="54"/>
  <c r="N175" i="54" s="1"/>
  <c r="O175" i="54" s="1"/>
  <c r="R175" i="54" s="1"/>
  <c r="U175" i="54" s="1"/>
  <c r="AA175" i="54" s="1"/>
  <c r="M319" i="54"/>
  <c r="N319" i="54" s="1"/>
  <c r="O319" i="54" s="1"/>
  <c r="Q319" i="54" s="1"/>
  <c r="T319" i="54" s="1"/>
  <c r="Z319" i="54" s="1"/>
  <c r="M340" i="54"/>
  <c r="N340" i="54" s="1"/>
  <c r="O340" i="54" s="1"/>
  <c r="R340" i="54" s="1"/>
  <c r="U340" i="54" s="1"/>
  <c r="AA340" i="54" s="1"/>
  <c r="M403" i="54"/>
  <c r="N403" i="54" s="1"/>
  <c r="O403" i="54" s="1"/>
  <c r="Q403" i="54" s="1"/>
  <c r="T403" i="54" s="1"/>
  <c r="Z403" i="54" s="1"/>
  <c r="M401" i="54"/>
  <c r="N401" i="54" s="1"/>
  <c r="O401" i="54" s="1"/>
  <c r="R401" i="54" s="1"/>
  <c r="U401" i="54" s="1"/>
  <c r="AA401" i="54" s="1"/>
  <c r="M159" i="54"/>
  <c r="N159" i="54" s="1"/>
  <c r="O159" i="54" s="1"/>
  <c r="R159" i="54" s="1"/>
  <c r="U159" i="54" s="1"/>
  <c r="AA159" i="54" s="1"/>
  <c r="M142" i="54"/>
  <c r="N142" i="54" s="1"/>
  <c r="O142" i="54" s="1"/>
  <c r="R142" i="54" s="1"/>
  <c r="U142" i="54" s="1"/>
  <c r="AA142" i="54" s="1"/>
  <c r="M126" i="54"/>
  <c r="N126" i="54" s="1"/>
  <c r="O126" i="54" s="1"/>
  <c r="P126" i="54" s="1"/>
  <c r="S126" i="54" s="1"/>
  <c r="Y126" i="54" s="1"/>
  <c r="M416" i="54"/>
  <c r="N416" i="54" s="1"/>
  <c r="O416" i="54" s="1"/>
  <c r="P416" i="54" s="1"/>
  <c r="S416" i="54" s="1"/>
  <c r="Y416" i="54" s="1"/>
  <c r="M311" i="54"/>
  <c r="N311" i="54" s="1"/>
  <c r="O311" i="54" s="1"/>
  <c r="P311" i="54" s="1"/>
  <c r="S311" i="54" s="1"/>
  <c r="Y311" i="54" s="1"/>
  <c r="M406" i="54"/>
  <c r="N406" i="54" s="1"/>
  <c r="O406" i="54" s="1"/>
  <c r="P406" i="54" s="1"/>
  <c r="S406" i="54" s="1"/>
  <c r="Y406" i="54" s="1"/>
  <c r="M307" i="54"/>
  <c r="N307" i="54" s="1"/>
  <c r="O307" i="54" s="1"/>
  <c r="Q307" i="54" s="1"/>
  <c r="T307" i="54" s="1"/>
  <c r="Z307" i="54" s="1"/>
  <c r="M313" i="54"/>
  <c r="N313" i="54" s="1"/>
  <c r="O313" i="54" s="1"/>
  <c r="Q313" i="54" s="1"/>
  <c r="T313" i="54" s="1"/>
  <c r="Z313" i="54" s="1"/>
  <c r="M342" i="54"/>
  <c r="N342" i="54" s="1"/>
  <c r="O342" i="54" s="1"/>
  <c r="Q342" i="54" s="1"/>
  <c r="T342" i="54" s="1"/>
  <c r="Z342" i="54" s="1"/>
  <c r="M332" i="54"/>
  <c r="N332" i="54" s="1"/>
  <c r="O332" i="54" s="1"/>
  <c r="R332" i="54" s="1"/>
  <c r="U332" i="54" s="1"/>
  <c r="AA332" i="54" s="1"/>
  <c r="M257" i="54"/>
  <c r="N257" i="54" s="1"/>
  <c r="O257" i="54" s="1"/>
  <c r="R257" i="54" s="1"/>
  <c r="U257" i="54" s="1"/>
  <c r="AA257" i="54" s="1"/>
  <c r="M195" i="54"/>
  <c r="N195" i="54" s="1"/>
  <c r="O195" i="54" s="1"/>
  <c r="Q195" i="54" s="1"/>
  <c r="T195" i="54" s="1"/>
  <c r="Z195" i="54" s="1"/>
  <c r="M11" i="54"/>
  <c r="N11" i="54" s="1"/>
  <c r="O11" i="54" s="1"/>
  <c r="Q11" i="54" s="1"/>
  <c r="T11" i="54" s="1"/>
  <c r="Z11" i="54" s="1"/>
  <c r="M14" i="54"/>
  <c r="N14" i="54" s="1"/>
  <c r="O14" i="54" s="1"/>
  <c r="P14" i="54" s="1"/>
  <c r="S14" i="54" s="1"/>
  <c r="Y14" i="54" s="1"/>
  <c r="M290" i="54"/>
  <c r="N290" i="54" s="1"/>
  <c r="O290" i="54" s="1"/>
  <c r="R290" i="54" s="1"/>
  <c r="U290" i="54" s="1"/>
  <c r="AA290" i="54" s="1"/>
  <c r="M428" i="54"/>
  <c r="N428" i="54" s="1"/>
  <c r="O428" i="54" s="1"/>
  <c r="Q428" i="54" s="1"/>
  <c r="T428" i="54" s="1"/>
  <c r="Z428" i="54" s="1"/>
  <c r="M392" i="54"/>
  <c r="N392" i="54" s="1"/>
  <c r="O392" i="54" s="1"/>
  <c r="P392" i="54" s="1"/>
  <c r="S392" i="54" s="1"/>
  <c r="Y392" i="54" s="1"/>
  <c r="M347" i="54"/>
  <c r="N347" i="54" s="1"/>
  <c r="O347" i="54" s="1"/>
  <c r="R347" i="54" s="1"/>
  <c r="U347" i="54" s="1"/>
  <c r="AA347" i="54" s="1"/>
  <c r="M141" i="54"/>
  <c r="N141" i="54" s="1"/>
  <c r="O141" i="54" s="1"/>
  <c r="R141" i="54" s="1"/>
  <c r="U141" i="54" s="1"/>
  <c r="AA141" i="54" s="1"/>
  <c r="M117" i="54"/>
  <c r="N117" i="54" s="1"/>
  <c r="O117" i="54" s="1"/>
  <c r="Q117" i="54" s="1"/>
  <c r="T117" i="54" s="1"/>
  <c r="Z117" i="54" s="1"/>
  <c r="M28" i="54"/>
  <c r="N28" i="54" s="1"/>
  <c r="O28" i="54" s="1"/>
  <c r="P28" i="54" s="1"/>
  <c r="S28" i="54" s="1"/>
  <c r="Y28" i="54" s="1"/>
  <c r="M273" i="54"/>
  <c r="N273" i="54" s="1"/>
  <c r="O273" i="54" s="1"/>
  <c r="P273" i="54" s="1"/>
  <c r="S273" i="54" s="1"/>
  <c r="Y273" i="54" s="1"/>
  <c r="M249" i="54"/>
  <c r="N249" i="54" s="1"/>
  <c r="O249" i="54" s="1"/>
  <c r="Q249" i="54" s="1"/>
  <c r="T249" i="54" s="1"/>
  <c r="Z249" i="54" s="1"/>
  <c r="M187" i="54"/>
  <c r="N187" i="54" s="1"/>
  <c r="O187" i="54" s="1"/>
  <c r="P187" i="54" s="1"/>
  <c r="S187" i="54" s="1"/>
  <c r="Y187" i="54" s="1"/>
  <c r="M177" i="54"/>
  <c r="N177" i="54" s="1"/>
  <c r="O177" i="54" s="1"/>
  <c r="P177" i="54" s="1"/>
  <c r="S177" i="54" s="1"/>
  <c r="Y177" i="54" s="1"/>
  <c r="M253" i="54"/>
  <c r="N253" i="54" s="1"/>
  <c r="O253" i="54" s="1"/>
  <c r="Q253" i="54" s="1"/>
  <c r="T253" i="54" s="1"/>
  <c r="Z253" i="54" s="1"/>
  <c r="M427" i="54"/>
  <c r="N427" i="54" s="1"/>
  <c r="O427" i="54" s="1"/>
  <c r="R427" i="54" s="1"/>
  <c r="U427" i="54" s="1"/>
  <c r="AA427" i="54" s="1"/>
  <c r="M239" i="54"/>
  <c r="N239" i="54" s="1"/>
  <c r="O239" i="54" s="1"/>
  <c r="R239" i="54" s="1"/>
  <c r="U239" i="54" s="1"/>
  <c r="AA239" i="54" s="1"/>
  <c r="M201" i="54"/>
  <c r="N201" i="54" s="1"/>
  <c r="O201" i="54" s="1"/>
  <c r="R201" i="54" s="1"/>
  <c r="U201" i="54" s="1"/>
  <c r="AA201" i="54" s="1"/>
  <c r="M151" i="54"/>
  <c r="N151" i="54" s="1"/>
  <c r="O151" i="54" s="1"/>
  <c r="R151" i="54" s="1"/>
  <c r="U151" i="54" s="1"/>
  <c r="AA151" i="54" s="1"/>
  <c r="M235" i="54"/>
  <c r="N235" i="54" s="1"/>
  <c r="O235" i="54" s="1"/>
  <c r="Q235" i="54" s="1"/>
  <c r="T235" i="54" s="1"/>
  <c r="Z235" i="54" s="1"/>
  <c r="M193" i="54"/>
  <c r="N193" i="54" s="1"/>
  <c r="O193" i="54" s="1"/>
  <c r="P193" i="54" s="1"/>
  <c r="S193" i="54" s="1"/>
  <c r="Y193" i="54" s="1"/>
  <c r="M25" i="54"/>
  <c r="N25" i="54" s="1"/>
  <c r="O25" i="54" s="1"/>
  <c r="Q25" i="54" s="1"/>
  <c r="T25" i="54" s="1"/>
  <c r="Z25" i="54" s="1"/>
  <c r="M321" i="54"/>
  <c r="N321" i="54" s="1"/>
  <c r="O321" i="54" s="1"/>
  <c r="Q321" i="54" s="1"/>
  <c r="T321" i="54" s="1"/>
  <c r="Z321" i="54" s="1"/>
  <c r="M346" i="54"/>
  <c r="N346" i="54" s="1"/>
  <c r="O346" i="54" s="1"/>
  <c r="R383" i="54"/>
  <c r="U383" i="54" s="1"/>
  <c r="AA383" i="54" s="1"/>
  <c r="Q383" i="54"/>
  <c r="T383" i="54" s="1"/>
  <c r="Z383" i="54" s="1"/>
  <c r="P383" i="54"/>
  <c r="S383" i="54" s="1"/>
  <c r="Y383" i="54" s="1"/>
  <c r="Q301" i="54"/>
  <c r="T301" i="54" s="1"/>
  <c r="Z301" i="54" s="1"/>
  <c r="L425" i="54"/>
  <c r="M425" i="54" s="1"/>
  <c r="N425" i="54" s="1"/>
  <c r="O425" i="54" s="1"/>
  <c r="Q425" i="54" s="1"/>
  <c r="T425" i="54" s="1"/>
  <c r="Z425" i="54" s="1"/>
  <c r="L376" i="54"/>
  <c r="M376" i="54" s="1"/>
  <c r="N376" i="54" s="1"/>
  <c r="O376" i="54" s="1"/>
  <c r="Q376" i="54" s="1"/>
  <c r="T376" i="54" s="1"/>
  <c r="Z376" i="54" s="1"/>
  <c r="L418" i="54"/>
  <c r="M418" i="54" s="1"/>
  <c r="N418" i="54" s="1"/>
  <c r="O418" i="54" s="1"/>
  <c r="P418" i="54" s="1"/>
  <c r="S418" i="54" s="1"/>
  <c r="Y418" i="54" s="1"/>
  <c r="L408" i="54"/>
  <c r="M408" i="54" s="1"/>
  <c r="N408" i="54" s="1"/>
  <c r="O408" i="54" s="1"/>
  <c r="P408" i="54" s="1"/>
  <c r="S408" i="54" s="1"/>
  <c r="Y408" i="54" s="1"/>
  <c r="L350" i="54"/>
  <c r="M350" i="54" s="1"/>
  <c r="N350" i="54" s="1"/>
  <c r="O350" i="54" s="1"/>
  <c r="R350" i="54" s="1"/>
  <c r="U350" i="54" s="1"/>
  <c r="AA350" i="54" s="1"/>
  <c r="L368" i="54"/>
  <c r="M368" i="54" s="1"/>
  <c r="N368" i="54" s="1"/>
  <c r="O368" i="54" s="1"/>
  <c r="P368" i="54" s="1"/>
  <c r="S368" i="54" s="1"/>
  <c r="Y368" i="54" s="1"/>
  <c r="L288" i="54"/>
  <c r="M288" i="54" s="1"/>
  <c r="N288" i="54" s="1"/>
  <c r="O288" i="54" s="1"/>
  <c r="P288" i="54" s="1"/>
  <c r="S288" i="54" s="1"/>
  <c r="Y288" i="54" s="1"/>
  <c r="L284" i="54"/>
  <c r="M284" i="54" s="1"/>
  <c r="N284" i="54" s="1"/>
  <c r="O284" i="54" s="1"/>
  <c r="P284" i="54" s="1"/>
  <c r="S284" i="54" s="1"/>
  <c r="Y284" i="54" s="1"/>
  <c r="L280" i="54"/>
  <c r="M280" i="54" s="1"/>
  <c r="N280" i="54" s="1"/>
  <c r="O280" i="54" s="1"/>
  <c r="R280" i="54" s="1"/>
  <c r="U280" i="54" s="1"/>
  <c r="AA280" i="54" s="1"/>
  <c r="L276" i="54"/>
  <c r="M276" i="54" s="1"/>
  <c r="N276" i="54" s="1"/>
  <c r="O276" i="54" s="1"/>
  <c r="Q276" i="54" s="1"/>
  <c r="T276" i="54" s="1"/>
  <c r="Z276" i="54" s="1"/>
  <c r="L223" i="54"/>
  <c r="M223" i="54" s="1"/>
  <c r="N223" i="54" s="1"/>
  <c r="O223" i="54" s="1"/>
  <c r="R223" i="54" s="1"/>
  <c r="U223" i="54" s="1"/>
  <c r="AA223" i="54" s="1"/>
  <c r="L215" i="54"/>
  <c r="M215" i="54" s="1"/>
  <c r="N215" i="54" s="1"/>
  <c r="O215" i="54" s="1"/>
  <c r="Q215" i="54" s="1"/>
  <c r="T215" i="54" s="1"/>
  <c r="Z215" i="54" s="1"/>
  <c r="L207" i="54"/>
  <c r="M207" i="54" s="1"/>
  <c r="N207" i="54" s="1"/>
  <c r="O207" i="54" s="1"/>
  <c r="R207" i="54" s="1"/>
  <c r="U207" i="54" s="1"/>
  <c r="AA207" i="54" s="1"/>
  <c r="L260" i="54"/>
  <c r="M260" i="54" s="1"/>
  <c r="N260" i="54" s="1"/>
  <c r="O260" i="54" s="1"/>
  <c r="R260" i="54" s="1"/>
  <c r="U260" i="54" s="1"/>
  <c r="AA260" i="54" s="1"/>
  <c r="L156" i="54"/>
  <c r="M156" i="54" s="1"/>
  <c r="N156" i="54" s="1"/>
  <c r="O156" i="54" s="1"/>
  <c r="Q156" i="54" s="1"/>
  <c r="T156" i="54" s="1"/>
  <c r="Z156" i="54" s="1"/>
  <c r="L148" i="54"/>
  <c r="M148" i="54" s="1"/>
  <c r="N148" i="54" s="1"/>
  <c r="O148" i="54" s="1"/>
  <c r="R148" i="54" s="1"/>
  <c r="U148" i="54" s="1"/>
  <c r="AA148" i="54" s="1"/>
  <c r="L81" i="54"/>
  <c r="M81" i="54" s="1"/>
  <c r="N81" i="54" s="1"/>
  <c r="O81" i="54" s="1"/>
  <c r="P81" i="54" s="1"/>
  <c r="S81" i="54" s="1"/>
  <c r="Y81" i="54" s="1"/>
  <c r="L75" i="54"/>
  <c r="M75" i="54" s="1"/>
  <c r="N75" i="54" s="1"/>
  <c r="O75" i="54" s="1"/>
  <c r="Q75" i="54" s="1"/>
  <c r="T75" i="54" s="1"/>
  <c r="Z75" i="54" s="1"/>
  <c r="L71" i="54"/>
  <c r="M71" i="54" s="1"/>
  <c r="N71" i="54" s="1"/>
  <c r="O71" i="54" s="1"/>
  <c r="P71" i="54" s="1"/>
  <c r="S71" i="54" s="1"/>
  <c r="Y71" i="54" s="1"/>
  <c r="L281" i="54"/>
  <c r="M281" i="54" s="1"/>
  <c r="N281" i="54" s="1"/>
  <c r="O281" i="54" s="1"/>
  <c r="R281" i="54" s="1"/>
  <c r="U281" i="54" s="1"/>
  <c r="AA281" i="54" s="1"/>
  <c r="L252" i="54"/>
  <c r="M252" i="54" s="1"/>
  <c r="N252" i="54" s="1"/>
  <c r="O252" i="54" s="1"/>
  <c r="R252" i="54" s="1"/>
  <c r="U252" i="54" s="1"/>
  <c r="AA252" i="54" s="1"/>
  <c r="L89" i="54"/>
  <c r="M89" i="54" s="1"/>
  <c r="N89" i="54" s="1"/>
  <c r="O89" i="54" s="1"/>
  <c r="R89" i="54" s="1"/>
  <c r="U89" i="54" s="1"/>
  <c r="AA89" i="54" s="1"/>
  <c r="L64" i="54"/>
  <c r="M64" i="54" s="1"/>
  <c r="N64" i="54" s="1"/>
  <c r="O64" i="54" s="1"/>
  <c r="Q64" i="54" s="1"/>
  <c r="T64" i="54" s="1"/>
  <c r="Z64" i="54" s="1"/>
  <c r="L389" i="54"/>
  <c r="M389" i="54" s="1"/>
  <c r="N389" i="54" s="1"/>
  <c r="O389" i="54" s="1"/>
  <c r="R389" i="54" s="1"/>
  <c r="U389" i="54" s="1"/>
  <c r="AA389" i="54" s="1"/>
  <c r="L240" i="54"/>
  <c r="M240" i="54" s="1"/>
  <c r="N240" i="54" s="1"/>
  <c r="O240" i="54" s="1"/>
  <c r="Q240" i="54" s="1"/>
  <c r="T240" i="54" s="1"/>
  <c r="Z240" i="54" s="1"/>
  <c r="L93" i="54"/>
  <c r="M93" i="54" s="1"/>
  <c r="N93" i="54" s="1"/>
  <c r="O93" i="54" s="1"/>
  <c r="Q93" i="54" s="1"/>
  <c r="T93" i="54" s="1"/>
  <c r="Z93" i="54" s="1"/>
  <c r="L48" i="54"/>
  <c r="M48" i="54" s="1"/>
  <c r="N48" i="54" s="1"/>
  <c r="O48" i="54" s="1"/>
  <c r="R48" i="54" s="1"/>
  <c r="U48" i="54" s="1"/>
  <c r="AA48" i="54" s="1"/>
  <c r="L85" i="54"/>
  <c r="M85" i="54" s="1"/>
  <c r="N85" i="54" s="1"/>
  <c r="O85" i="54" s="1"/>
  <c r="R85" i="54" s="1"/>
  <c r="U85" i="54" s="1"/>
  <c r="AA85" i="54" s="1"/>
  <c r="L59" i="54"/>
  <c r="M59" i="54" s="1"/>
  <c r="N59" i="54" s="1"/>
  <c r="O59" i="54" s="1"/>
  <c r="R59" i="54" s="1"/>
  <c r="U59" i="54" s="1"/>
  <c r="AA59" i="54" s="1"/>
  <c r="L55" i="54"/>
  <c r="M55" i="54" s="1"/>
  <c r="N55" i="54" s="1"/>
  <c r="O55" i="54" s="1"/>
  <c r="R55" i="54" s="1"/>
  <c r="U55" i="54" s="1"/>
  <c r="AA55" i="54" s="1"/>
  <c r="M410" i="54"/>
  <c r="N410" i="54" s="1"/>
  <c r="O410" i="54" s="1"/>
  <c r="P410" i="54" s="1"/>
  <c r="S410" i="54" s="1"/>
  <c r="Y410" i="54" s="1"/>
  <c r="M386" i="54"/>
  <c r="N386" i="54" s="1"/>
  <c r="O386" i="54" s="1"/>
  <c r="R386" i="54" s="1"/>
  <c r="U386" i="54" s="1"/>
  <c r="AA386" i="54" s="1"/>
  <c r="L380" i="54"/>
  <c r="M380" i="54" s="1"/>
  <c r="N380" i="54" s="1"/>
  <c r="O380" i="54" s="1"/>
  <c r="Q380" i="54" s="1"/>
  <c r="T380" i="54" s="1"/>
  <c r="Z380" i="54" s="1"/>
  <c r="L362" i="54"/>
  <c r="M362" i="54" s="1"/>
  <c r="N362" i="54" s="1"/>
  <c r="O362" i="54" s="1"/>
  <c r="R362" i="54" s="1"/>
  <c r="U362" i="54" s="1"/>
  <c r="AA362" i="54" s="1"/>
  <c r="M430" i="54"/>
  <c r="N430" i="54" s="1"/>
  <c r="O430" i="54" s="1"/>
  <c r="L414" i="54"/>
  <c r="M414" i="54" s="1"/>
  <c r="N414" i="54" s="1"/>
  <c r="O414" i="54" s="1"/>
  <c r="Q414" i="54" s="1"/>
  <c r="T414" i="54" s="1"/>
  <c r="Z414" i="54" s="1"/>
  <c r="M394" i="54"/>
  <c r="N394" i="54" s="1"/>
  <c r="O394" i="54" s="1"/>
  <c r="Q394" i="54" s="1"/>
  <c r="T394" i="54" s="1"/>
  <c r="Z394" i="54" s="1"/>
  <c r="M391" i="54"/>
  <c r="N391" i="54" s="1"/>
  <c r="O391" i="54" s="1"/>
  <c r="R391" i="54" s="1"/>
  <c r="U391" i="54" s="1"/>
  <c r="AA391" i="54" s="1"/>
  <c r="L371" i="54"/>
  <c r="M371" i="54" s="1"/>
  <c r="N371" i="54" s="1"/>
  <c r="O371" i="54" s="1"/>
  <c r="R371" i="54" s="1"/>
  <c r="U371" i="54" s="1"/>
  <c r="AA371" i="54" s="1"/>
  <c r="M356" i="54"/>
  <c r="N356" i="54" s="1"/>
  <c r="O356" i="54" s="1"/>
  <c r="Q356" i="54" s="1"/>
  <c r="T356" i="54" s="1"/>
  <c r="Z356" i="54" s="1"/>
  <c r="P431" i="54"/>
  <c r="S431" i="54" s="1"/>
  <c r="Y431" i="54" s="1"/>
  <c r="L358" i="54"/>
  <c r="M358" i="54" s="1"/>
  <c r="N358" i="54" s="1"/>
  <c r="O358" i="54" s="1"/>
  <c r="Q358" i="54" s="1"/>
  <c r="T358" i="54" s="1"/>
  <c r="Z358" i="54" s="1"/>
  <c r="Q333" i="54"/>
  <c r="T333" i="54" s="1"/>
  <c r="Z333" i="54" s="1"/>
  <c r="L203" i="54"/>
  <c r="M203" i="54" s="1"/>
  <c r="N203" i="54" s="1"/>
  <c r="O203" i="54" s="1"/>
  <c r="R203" i="54" s="1"/>
  <c r="U203" i="54" s="1"/>
  <c r="AA203" i="54" s="1"/>
  <c r="M197" i="54"/>
  <c r="N197" i="54" s="1"/>
  <c r="O197" i="54" s="1"/>
  <c r="P197" i="54" s="1"/>
  <c r="S197" i="54" s="1"/>
  <c r="Y197" i="54" s="1"/>
  <c r="M189" i="54"/>
  <c r="N189" i="54" s="1"/>
  <c r="O189" i="54" s="1"/>
  <c r="Q189" i="54" s="1"/>
  <c r="T189" i="54" s="1"/>
  <c r="Z189" i="54" s="1"/>
  <c r="M181" i="54"/>
  <c r="N181" i="54" s="1"/>
  <c r="O181" i="54" s="1"/>
  <c r="Q181" i="54" s="1"/>
  <c r="T181" i="54" s="1"/>
  <c r="Z181" i="54" s="1"/>
  <c r="L272" i="54"/>
  <c r="M272" i="54" s="1"/>
  <c r="N272" i="54" s="1"/>
  <c r="O272" i="54" s="1"/>
  <c r="R272" i="54" s="1"/>
  <c r="U272" i="54" s="1"/>
  <c r="AA272" i="54" s="1"/>
  <c r="L264" i="54"/>
  <c r="M264" i="54" s="1"/>
  <c r="N264" i="54" s="1"/>
  <c r="O264" i="54" s="1"/>
  <c r="R264" i="54" s="1"/>
  <c r="U264" i="54" s="1"/>
  <c r="AA264" i="54" s="1"/>
  <c r="L248" i="54"/>
  <c r="M248" i="54" s="1"/>
  <c r="N248" i="54" s="1"/>
  <c r="O248" i="54" s="1"/>
  <c r="R248" i="54" s="1"/>
  <c r="U248" i="54" s="1"/>
  <c r="AA248" i="54" s="1"/>
  <c r="L228" i="54"/>
  <c r="M228" i="54" s="1"/>
  <c r="N228" i="54" s="1"/>
  <c r="O228" i="54" s="1"/>
  <c r="R228" i="54" s="1"/>
  <c r="U228" i="54" s="1"/>
  <c r="AA228" i="54" s="1"/>
  <c r="L220" i="54"/>
  <c r="M220" i="54" s="1"/>
  <c r="N220" i="54" s="1"/>
  <c r="O220" i="54" s="1"/>
  <c r="P220" i="54" s="1"/>
  <c r="S220" i="54" s="1"/>
  <c r="Y220" i="54" s="1"/>
  <c r="L212" i="54"/>
  <c r="M212" i="54" s="1"/>
  <c r="N212" i="54" s="1"/>
  <c r="O212" i="54" s="1"/>
  <c r="R212" i="54" s="1"/>
  <c r="U212" i="54" s="1"/>
  <c r="AA212" i="54" s="1"/>
  <c r="L204" i="54"/>
  <c r="M204" i="54" s="1"/>
  <c r="N204" i="54" s="1"/>
  <c r="O204" i="54" s="1"/>
  <c r="R204" i="54" s="1"/>
  <c r="U204" i="54" s="1"/>
  <c r="AA204" i="54" s="1"/>
  <c r="L188" i="54"/>
  <c r="M188" i="54" s="1"/>
  <c r="N188" i="54" s="1"/>
  <c r="O188" i="54" s="1"/>
  <c r="Q188" i="54" s="1"/>
  <c r="T188" i="54" s="1"/>
  <c r="Z188" i="54" s="1"/>
  <c r="L180" i="54"/>
  <c r="M180" i="54" s="1"/>
  <c r="N180" i="54" s="1"/>
  <c r="O180" i="54" s="1"/>
  <c r="P180" i="54" s="1"/>
  <c r="S180" i="54" s="1"/>
  <c r="Y180" i="54" s="1"/>
  <c r="L172" i="54"/>
  <c r="M172" i="54" s="1"/>
  <c r="N172" i="54" s="1"/>
  <c r="O172" i="54" s="1"/>
  <c r="Q172" i="54" s="1"/>
  <c r="T172" i="54" s="1"/>
  <c r="Z172" i="54" s="1"/>
  <c r="L168" i="54"/>
  <c r="M168" i="54" s="1"/>
  <c r="N168" i="54" s="1"/>
  <c r="O168" i="54" s="1"/>
  <c r="P168" i="54" s="1"/>
  <c r="S168" i="54" s="1"/>
  <c r="Y168" i="54" s="1"/>
  <c r="L152" i="54"/>
  <c r="M152" i="54" s="1"/>
  <c r="N152" i="54" s="1"/>
  <c r="O152" i="54" s="1"/>
  <c r="Q152" i="54" s="1"/>
  <c r="T152" i="54" s="1"/>
  <c r="Z152" i="54" s="1"/>
  <c r="M146" i="54"/>
  <c r="N146" i="54" s="1"/>
  <c r="O146" i="54" s="1"/>
  <c r="Q146" i="54" s="1"/>
  <c r="T146" i="54" s="1"/>
  <c r="Z146" i="54" s="1"/>
  <c r="L136" i="54"/>
  <c r="M136" i="54" s="1"/>
  <c r="N136" i="54" s="1"/>
  <c r="O136" i="54" s="1"/>
  <c r="Q136" i="54" s="1"/>
  <c r="T136" i="54" s="1"/>
  <c r="Z136" i="54" s="1"/>
  <c r="L128" i="54"/>
  <c r="M128" i="54" s="1"/>
  <c r="N128" i="54" s="1"/>
  <c r="O128" i="54" s="1"/>
  <c r="Q128" i="54" s="1"/>
  <c r="T128" i="54" s="1"/>
  <c r="Z128" i="54" s="1"/>
  <c r="L120" i="54"/>
  <c r="M120" i="54" s="1"/>
  <c r="N120" i="54" s="1"/>
  <c r="O120" i="54" s="1"/>
  <c r="Q120" i="54" s="1"/>
  <c r="T120" i="54" s="1"/>
  <c r="Z120" i="54" s="1"/>
  <c r="M110" i="54"/>
  <c r="N110" i="54" s="1"/>
  <c r="O110" i="54" s="1"/>
  <c r="P110" i="54" s="1"/>
  <c r="S110" i="54" s="1"/>
  <c r="Y110" i="54" s="1"/>
  <c r="M102" i="54"/>
  <c r="N102" i="54" s="1"/>
  <c r="O102" i="54" s="1"/>
  <c r="R102" i="54" s="1"/>
  <c r="U102" i="54" s="1"/>
  <c r="AA102" i="54" s="1"/>
  <c r="L96" i="54"/>
  <c r="M96" i="54" s="1"/>
  <c r="N96" i="54" s="1"/>
  <c r="O96" i="54" s="1"/>
  <c r="R96" i="54" s="1"/>
  <c r="U96" i="54" s="1"/>
  <c r="AA96" i="54" s="1"/>
  <c r="L88" i="54"/>
  <c r="M88" i="54" s="1"/>
  <c r="N88" i="54" s="1"/>
  <c r="O88" i="54" s="1"/>
  <c r="Q88" i="54" s="1"/>
  <c r="T88" i="54" s="1"/>
  <c r="Z88" i="54" s="1"/>
  <c r="L241" i="54"/>
  <c r="M241" i="54" s="1"/>
  <c r="N241" i="54" s="1"/>
  <c r="O241" i="54" s="1"/>
  <c r="Q241" i="54" s="1"/>
  <c r="T241" i="54" s="1"/>
  <c r="Z241" i="54" s="1"/>
  <c r="L227" i="54"/>
  <c r="M227" i="54" s="1"/>
  <c r="N227" i="54" s="1"/>
  <c r="O227" i="54" s="1"/>
  <c r="Q227" i="54" s="1"/>
  <c r="T227" i="54" s="1"/>
  <c r="Z227" i="54" s="1"/>
  <c r="L219" i="54"/>
  <c r="M219" i="54" s="1"/>
  <c r="N219" i="54" s="1"/>
  <c r="O219" i="54" s="1"/>
  <c r="R219" i="54" s="1"/>
  <c r="U219" i="54" s="1"/>
  <c r="AA219" i="54" s="1"/>
  <c r="L211" i="54"/>
  <c r="M211" i="54" s="1"/>
  <c r="N211" i="54" s="1"/>
  <c r="O211" i="54" s="1"/>
  <c r="Q211" i="54" s="1"/>
  <c r="T211" i="54" s="1"/>
  <c r="Z211" i="54" s="1"/>
  <c r="L199" i="54"/>
  <c r="M199" i="54" s="1"/>
  <c r="N199" i="54" s="1"/>
  <c r="O199" i="54" s="1"/>
  <c r="R199" i="54" s="1"/>
  <c r="U199" i="54" s="1"/>
  <c r="AA199" i="54" s="1"/>
  <c r="L191" i="54"/>
  <c r="M191" i="54" s="1"/>
  <c r="N191" i="54" s="1"/>
  <c r="O191" i="54" s="1"/>
  <c r="Q191" i="54" s="1"/>
  <c r="T191" i="54" s="1"/>
  <c r="Z191" i="54" s="1"/>
  <c r="L183" i="54"/>
  <c r="M183" i="54" s="1"/>
  <c r="N183" i="54" s="1"/>
  <c r="O183" i="54" s="1"/>
  <c r="R183" i="54" s="1"/>
  <c r="U183" i="54" s="1"/>
  <c r="AA183" i="54" s="1"/>
  <c r="M167" i="54"/>
  <c r="N167" i="54" s="1"/>
  <c r="O167" i="54" s="1"/>
  <c r="R167" i="54" s="1"/>
  <c r="U167" i="54" s="1"/>
  <c r="AA167" i="54" s="1"/>
  <c r="L161" i="54"/>
  <c r="M161" i="54" s="1"/>
  <c r="N161" i="54" s="1"/>
  <c r="O161" i="54" s="1"/>
  <c r="R161" i="54" s="1"/>
  <c r="U161" i="54" s="1"/>
  <c r="AA161" i="54" s="1"/>
  <c r="M155" i="54"/>
  <c r="N155" i="54" s="1"/>
  <c r="O155" i="54" s="1"/>
  <c r="R155" i="54" s="1"/>
  <c r="U155" i="54" s="1"/>
  <c r="AA155" i="54" s="1"/>
  <c r="L145" i="54"/>
  <c r="M145" i="54" s="1"/>
  <c r="N145" i="54" s="1"/>
  <c r="O145" i="54" s="1"/>
  <c r="R145" i="54" s="1"/>
  <c r="U145" i="54" s="1"/>
  <c r="AA145" i="54" s="1"/>
  <c r="L129" i="54"/>
  <c r="M129" i="54" s="1"/>
  <c r="N129" i="54" s="1"/>
  <c r="O129" i="54" s="1"/>
  <c r="R129" i="54" s="1"/>
  <c r="U129" i="54" s="1"/>
  <c r="AA129" i="54" s="1"/>
  <c r="L113" i="54"/>
  <c r="M113" i="54" s="1"/>
  <c r="N113" i="54" s="1"/>
  <c r="O113" i="54" s="1"/>
  <c r="P113" i="54" s="1"/>
  <c r="S113" i="54" s="1"/>
  <c r="Y113" i="54" s="1"/>
  <c r="L97" i="54"/>
  <c r="M97" i="54" s="1"/>
  <c r="N97" i="54" s="1"/>
  <c r="O97" i="54" s="1"/>
  <c r="R97" i="54" s="1"/>
  <c r="U97" i="54" s="1"/>
  <c r="AA97" i="54" s="1"/>
  <c r="L266" i="54"/>
  <c r="M266" i="54" s="1"/>
  <c r="N266" i="54" s="1"/>
  <c r="O266" i="54" s="1"/>
  <c r="P266" i="54" s="1"/>
  <c r="S266" i="54" s="1"/>
  <c r="Y266" i="54" s="1"/>
  <c r="L202" i="54"/>
  <c r="M202" i="54" s="1"/>
  <c r="N202" i="54" s="1"/>
  <c r="O202" i="54" s="1"/>
  <c r="Q202" i="54" s="1"/>
  <c r="T202" i="54" s="1"/>
  <c r="Z202" i="54" s="1"/>
  <c r="L162" i="54"/>
  <c r="M162" i="54" s="1"/>
  <c r="N162" i="54" s="1"/>
  <c r="O162" i="54" s="1"/>
  <c r="L134" i="54"/>
  <c r="M134" i="54" s="1"/>
  <c r="N134" i="54" s="1"/>
  <c r="O134" i="54" s="1"/>
  <c r="Q134" i="54" s="1"/>
  <c r="T134" i="54" s="1"/>
  <c r="Z134" i="54" s="1"/>
  <c r="L118" i="54"/>
  <c r="M118" i="54" s="1"/>
  <c r="N118" i="54" s="1"/>
  <c r="O118" i="54" s="1"/>
  <c r="Q118" i="54" s="1"/>
  <c r="T118" i="54" s="1"/>
  <c r="Z118" i="54" s="1"/>
  <c r="L438" i="54"/>
  <c r="M438" i="54" s="1"/>
  <c r="N438" i="54" s="1"/>
  <c r="O438" i="54" s="1"/>
  <c r="L82" i="54"/>
  <c r="M82" i="54" s="1"/>
  <c r="N82" i="54" s="1"/>
  <c r="O82" i="54" s="1"/>
  <c r="Q82" i="54" s="1"/>
  <c r="T82" i="54" s="1"/>
  <c r="Z82" i="54" s="1"/>
  <c r="L298" i="54"/>
  <c r="M298" i="54" s="1"/>
  <c r="N298" i="54" s="1"/>
  <c r="O298" i="54" s="1"/>
  <c r="Q298" i="54" s="1"/>
  <c r="T298" i="54" s="1"/>
  <c r="Z298" i="54" s="1"/>
  <c r="L42" i="54"/>
  <c r="M42" i="54" s="1"/>
  <c r="N42" i="54" s="1"/>
  <c r="O42" i="54" s="1"/>
  <c r="L38" i="54"/>
  <c r="M38" i="54" s="1"/>
  <c r="N38" i="54" s="1"/>
  <c r="O38" i="54" s="1"/>
  <c r="L34" i="54"/>
  <c r="M34" i="54" s="1"/>
  <c r="N34" i="54" s="1"/>
  <c r="O34" i="54" s="1"/>
  <c r="L30" i="54"/>
  <c r="M30" i="54" s="1"/>
  <c r="N30" i="54" s="1"/>
  <c r="O30" i="54" s="1"/>
  <c r="M436" i="54"/>
  <c r="N436" i="54" s="1"/>
  <c r="O436" i="54" s="1"/>
  <c r="P436" i="54" s="1"/>
  <c r="S436" i="54" s="1"/>
  <c r="Y436" i="54" s="1"/>
  <c r="M424" i="54"/>
  <c r="N424" i="54" s="1"/>
  <c r="O424" i="54" s="1"/>
  <c r="Q424" i="54" s="1"/>
  <c r="T424" i="54" s="1"/>
  <c r="Z424" i="54" s="1"/>
  <c r="M409" i="54"/>
  <c r="N409" i="54" s="1"/>
  <c r="O409" i="54" s="1"/>
  <c r="Q409" i="54" s="1"/>
  <c r="T409" i="54" s="1"/>
  <c r="Z409" i="54" s="1"/>
  <c r="L400" i="54"/>
  <c r="M400" i="54" s="1"/>
  <c r="N400" i="54" s="1"/>
  <c r="O400" i="54" s="1"/>
  <c r="Q400" i="54" s="1"/>
  <c r="T400" i="54" s="1"/>
  <c r="Z400" i="54" s="1"/>
  <c r="M384" i="54"/>
  <c r="N384" i="54" s="1"/>
  <c r="O384" i="54" s="1"/>
  <c r="P384" i="54" s="1"/>
  <c r="S384" i="54" s="1"/>
  <c r="Y384" i="54" s="1"/>
  <c r="L434" i="54"/>
  <c r="M434" i="54" s="1"/>
  <c r="N434" i="54" s="1"/>
  <c r="O434" i="54" s="1"/>
  <c r="Q434" i="54" s="1"/>
  <c r="T434" i="54" s="1"/>
  <c r="Z434" i="54" s="1"/>
  <c r="M411" i="54"/>
  <c r="N411" i="54" s="1"/>
  <c r="O411" i="54" s="1"/>
  <c r="Q411" i="54" s="1"/>
  <c r="T411" i="54" s="1"/>
  <c r="Z411" i="54" s="1"/>
  <c r="M402" i="54"/>
  <c r="N402" i="54" s="1"/>
  <c r="O402" i="54" s="1"/>
  <c r="L367" i="54"/>
  <c r="M367" i="54" s="1"/>
  <c r="N367" i="54" s="1"/>
  <c r="O367" i="54" s="1"/>
  <c r="Q367" i="54" s="1"/>
  <c r="T367" i="54" s="1"/>
  <c r="Z367" i="54" s="1"/>
  <c r="M352" i="54"/>
  <c r="N352" i="54" s="1"/>
  <c r="O352" i="54" s="1"/>
  <c r="M396" i="54"/>
  <c r="N396" i="54" s="1"/>
  <c r="O396" i="54" s="1"/>
  <c r="Q396" i="54" s="1"/>
  <c r="T396" i="54" s="1"/>
  <c r="Z396" i="54" s="1"/>
  <c r="L385" i="54"/>
  <c r="M385" i="54" s="1"/>
  <c r="N385" i="54" s="1"/>
  <c r="O385" i="54" s="1"/>
  <c r="P385" i="54" s="1"/>
  <c r="S385" i="54" s="1"/>
  <c r="Y385" i="54" s="1"/>
  <c r="M369" i="54"/>
  <c r="N369" i="54" s="1"/>
  <c r="O369" i="54" s="1"/>
  <c r="Q369" i="54" s="1"/>
  <c r="T369" i="54" s="1"/>
  <c r="Z369" i="54" s="1"/>
  <c r="L354" i="54"/>
  <c r="M354" i="54" s="1"/>
  <c r="N354" i="54" s="1"/>
  <c r="O354" i="54" s="1"/>
  <c r="R354" i="54" s="1"/>
  <c r="U354" i="54" s="1"/>
  <c r="AA354" i="54" s="1"/>
  <c r="M415" i="54"/>
  <c r="N415" i="54" s="1"/>
  <c r="O415" i="54" s="1"/>
  <c r="R415" i="54" s="1"/>
  <c r="U415" i="54" s="1"/>
  <c r="AA415" i="54" s="1"/>
  <c r="M405" i="54"/>
  <c r="N405" i="54" s="1"/>
  <c r="O405" i="54" s="1"/>
  <c r="Q405" i="54" s="1"/>
  <c r="T405" i="54" s="1"/>
  <c r="Z405" i="54" s="1"/>
  <c r="L393" i="54"/>
  <c r="M393" i="54" s="1"/>
  <c r="N393" i="54" s="1"/>
  <c r="O393" i="54" s="1"/>
  <c r="R393" i="54" s="1"/>
  <c r="U393" i="54" s="1"/>
  <c r="AA393" i="54" s="1"/>
  <c r="M388" i="54"/>
  <c r="N388" i="54" s="1"/>
  <c r="O388" i="54" s="1"/>
  <c r="Q388" i="54" s="1"/>
  <c r="T388" i="54" s="1"/>
  <c r="Z388" i="54" s="1"/>
  <c r="L372" i="54"/>
  <c r="M372" i="54" s="1"/>
  <c r="N372" i="54" s="1"/>
  <c r="O372" i="54" s="1"/>
  <c r="P372" i="54" s="1"/>
  <c r="S372" i="54" s="1"/>
  <c r="Y372" i="54" s="1"/>
  <c r="L357" i="54"/>
  <c r="M357" i="54" s="1"/>
  <c r="N357" i="54" s="1"/>
  <c r="O357" i="54" s="1"/>
  <c r="R357" i="54" s="1"/>
  <c r="U357" i="54" s="1"/>
  <c r="AA357" i="54" s="1"/>
  <c r="M373" i="54"/>
  <c r="N373" i="54" s="1"/>
  <c r="O373" i="54" s="1"/>
  <c r="R373" i="54" s="1"/>
  <c r="U373" i="54" s="1"/>
  <c r="AA373" i="54" s="1"/>
  <c r="Q431" i="54"/>
  <c r="T431" i="54" s="1"/>
  <c r="Z431" i="54" s="1"/>
  <c r="M417" i="54"/>
  <c r="N417" i="54" s="1"/>
  <c r="O417" i="54" s="1"/>
  <c r="R417" i="54" s="1"/>
  <c r="U417" i="54" s="1"/>
  <c r="AA417" i="54" s="1"/>
  <c r="L375" i="54"/>
  <c r="M375" i="54" s="1"/>
  <c r="N375" i="54" s="1"/>
  <c r="O375" i="54" s="1"/>
  <c r="R375" i="54" s="1"/>
  <c r="U375" i="54" s="1"/>
  <c r="AA375" i="54" s="1"/>
  <c r="L286" i="54"/>
  <c r="M286" i="54" s="1"/>
  <c r="N286" i="54" s="1"/>
  <c r="O286" i="54" s="1"/>
  <c r="Q286" i="54" s="1"/>
  <c r="T286" i="54" s="1"/>
  <c r="Z286" i="54" s="1"/>
  <c r="L282" i="54"/>
  <c r="M282" i="54" s="1"/>
  <c r="N282" i="54" s="1"/>
  <c r="O282" i="54" s="1"/>
  <c r="P282" i="54" s="1"/>
  <c r="S282" i="54" s="1"/>
  <c r="Y282" i="54" s="1"/>
  <c r="L278" i="54"/>
  <c r="M278" i="54" s="1"/>
  <c r="N278" i="54" s="1"/>
  <c r="O278" i="54" s="1"/>
  <c r="R278" i="54" s="1"/>
  <c r="U278" i="54" s="1"/>
  <c r="AA278" i="54" s="1"/>
  <c r="L353" i="54"/>
  <c r="M353" i="54" s="1"/>
  <c r="N353" i="54" s="1"/>
  <c r="O353" i="54" s="1"/>
  <c r="R353" i="54" s="1"/>
  <c r="U353" i="54" s="1"/>
  <c r="AA353" i="54" s="1"/>
  <c r="L269" i="54"/>
  <c r="M269" i="54" s="1"/>
  <c r="N269" i="54" s="1"/>
  <c r="O269" i="54" s="1"/>
  <c r="P269" i="54" s="1"/>
  <c r="S269" i="54" s="1"/>
  <c r="Y269" i="54" s="1"/>
  <c r="L261" i="54"/>
  <c r="M261" i="54" s="1"/>
  <c r="N261" i="54" s="1"/>
  <c r="O261" i="54" s="1"/>
  <c r="M251" i="54"/>
  <c r="N251" i="54" s="1"/>
  <c r="O251" i="54" s="1"/>
  <c r="R251" i="54" s="1"/>
  <c r="U251" i="54" s="1"/>
  <c r="AA251" i="54" s="1"/>
  <c r="M243" i="54"/>
  <c r="N243" i="54" s="1"/>
  <c r="O243" i="54" s="1"/>
  <c r="R243" i="54" s="1"/>
  <c r="U243" i="54" s="1"/>
  <c r="AA243" i="54" s="1"/>
  <c r="L233" i="54"/>
  <c r="M233" i="54" s="1"/>
  <c r="N233" i="54" s="1"/>
  <c r="O233" i="54" s="1"/>
  <c r="R233" i="54" s="1"/>
  <c r="U233" i="54" s="1"/>
  <c r="AA233" i="54" s="1"/>
  <c r="L173" i="54"/>
  <c r="M173" i="54" s="1"/>
  <c r="N173" i="54" s="1"/>
  <c r="O173" i="54" s="1"/>
  <c r="Q173" i="54" s="1"/>
  <c r="T173" i="54" s="1"/>
  <c r="Z173" i="54" s="1"/>
  <c r="L153" i="54"/>
  <c r="M153" i="54" s="1"/>
  <c r="N153" i="54" s="1"/>
  <c r="O153" i="54" s="1"/>
  <c r="Q153" i="54" s="1"/>
  <c r="T153" i="54" s="1"/>
  <c r="Z153" i="54" s="1"/>
  <c r="M147" i="54"/>
  <c r="N147" i="54" s="1"/>
  <c r="O147" i="54" s="1"/>
  <c r="R147" i="54" s="1"/>
  <c r="U147" i="54" s="1"/>
  <c r="AA147" i="54" s="1"/>
  <c r="L137" i="54"/>
  <c r="M137" i="54" s="1"/>
  <c r="N137" i="54" s="1"/>
  <c r="O137" i="54" s="1"/>
  <c r="L121" i="54"/>
  <c r="M121" i="54" s="1"/>
  <c r="N121" i="54" s="1"/>
  <c r="O121" i="54" s="1"/>
  <c r="Q121" i="54" s="1"/>
  <c r="T121" i="54" s="1"/>
  <c r="Z121" i="54" s="1"/>
  <c r="L105" i="54"/>
  <c r="M105" i="54" s="1"/>
  <c r="N105" i="54" s="1"/>
  <c r="O105" i="54" s="1"/>
  <c r="Q105" i="54" s="1"/>
  <c r="T105" i="54" s="1"/>
  <c r="Z105" i="54" s="1"/>
  <c r="L268" i="54"/>
  <c r="M268" i="54" s="1"/>
  <c r="N268" i="54" s="1"/>
  <c r="O268" i="54" s="1"/>
  <c r="Q268" i="54" s="1"/>
  <c r="T268" i="54" s="1"/>
  <c r="Z268" i="54" s="1"/>
  <c r="L256" i="54"/>
  <c r="M256" i="54" s="1"/>
  <c r="N256" i="54" s="1"/>
  <c r="O256" i="54" s="1"/>
  <c r="Q256" i="54" s="1"/>
  <c r="T256" i="54" s="1"/>
  <c r="Z256" i="54" s="1"/>
  <c r="L232" i="54"/>
  <c r="M232" i="54" s="1"/>
  <c r="N232" i="54" s="1"/>
  <c r="O232" i="54" s="1"/>
  <c r="Q232" i="54" s="1"/>
  <c r="T232" i="54" s="1"/>
  <c r="Z232" i="54" s="1"/>
  <c r="L224" i="54"/>
  <c r="M224" i="54" s="1"/>
  <c r="N224" i="54" s="1"/>
  <c r="O224" i="54" s="1"/>
  <c r="Q224" i="54" s="1"/>
  <c r="T224" i="54" s="1"/>
  <c r="Z224" i="54" s="1"/>
  <c r="L216" i="54"/>
  <c r="M216" i="54" s="1"/>
  <c r="N216" i="54" s="1"/>
  <c r="O216" i="54" s="1"/>
  <c r="Q216" i="54" s="1"/>
  <c r="T216" i="54" s="1"/>
  <c r="Z216" i="54" s="1"/>
  <c r="L208" i="54"/>
  <c r="M208" i="54" s="1"/>
  <c r="N208" i="54" s="1"/>
  <c r="O208" i="54" s="1"/>
  <c r="Q208" i="54" s="1"/>
  <c r="T208" i="54" s="1"/>
  <c r="Z208" i="54" s="1"/>
  <c r="L200" i="54"/>
  <c r="M200" i="54" s="1"/>
  <c r="N200" i="54" s="1"/>
  <c r="O200" i="54" s="1"/>
  <c r="Q200" i="54" s="1"/>
  <c r="T200" i="54" s="1"/>
  <c r="Z200" i="54" s="1"/>
  <c r="L192" i="54"/>
  <c r="M192" i="54" s="1"/>
  <c r="N192" i="54" s="1"/>
  <c r="O192" i="54" s="1"/>
  <c r="Q192" i="54" s="1"/>
  <c r="T192" i="54" s="1"/>
  <c r="Z192" i="54" s="1"/>
  <c r="L184" i="54"/>
  <c r="M184" i="54" s="1"/>
  <c r="N184" i="54" s="1"/>
  <c r="O184" i="54" s="1"/>
  <c r="Q184" i="54" s="1"/>
  <c r="T184" i="54" s="1"/>
  <c r="Z184" i="54" s="1"/>
  <c r="L176" i="54"/>
  <c r="M176" i="54" s="1"/>
  <c r="N176" i="54" s="1"/>
  <c r="O176" i="54" s="1"/>
  <c r="Q176" i="54" s="1"/>
  <c r="T176" i="54" s="1"/>
  <c r="Z176" i="54" s="1"/>
  <c r="M170" i="54"/>
  <c r="N170" i="54" s="1"/>
  <c r="O170" i="54" s="1"/>
  <c r="R170" i="54" s="1"/>
  <c r="U170" i="54" s="1"/>
  <c r="AA170" i="54" s="1"/>
  <c r="M158" i="54"/>
  <c r="N158" i="54" s="1"/>
  <c r="O158" i="54" s="1"/>
  <c r="R158" i="54" s="1"/>
  <c r="U158" i="54" s="1"/>
  <c r="AA158" i="54" s="1"/>
  <c r="M150" i="54"/>
  <c r="N150" i="54" s="1"/>
  <c r="O150" i="54" s="1"/>
  <c r="R150" i="54" s="1"/>
  <c r="U150" i="54" s="1"/>
  <c r="AA150" i="54" s="1"/>
  <c r="L140" i="54"/>
  <c r="M140" i="54" s="1"/>
  <c r="N140" i="54" s="1"/>
  <c r="O140" i="54" s="1"/>
  <c r="Q140" i="54" s="1"/>
  <c r="T140" i="54" s="1"/>
  <c r="Z140" i="54" s="1"/>
  <c r="M130" i="54"/>
  <c r="N130" i="54" s="1"/>
  <c r="O130" i="54" s="1"/>
  <c r="R130" i="54" s="1"/>
  <c r="U130" i="54" s="1"/>
  <c r="AA130" i="54" s="1"/>
  <c r="L124" i="54"/>
  <c r="M124" i="54" s="1"/>
  <c r="N124" i="54" s="1"/>
  <c r="O124" i="54" s="1"/>
  <c r="Q124" i="54" s="1"/>
  <c r="T124" i="54" s="1"/>
  <c r="Z124" i="54" s="1"/>
  <c r="M114" i="54"/>
  <c r="N114" i="54" s="1"/>
  <c r="O114" i="54" s="1"/>
  <c r="R114" i="54" s="1"/>
  <c r="U114" i="54" s="1"/>
  <c r="AA114" i="54" s="1"/>
  <c r="L108" i="54"/>
  <c r="M108" i="54" s="1"/>
  <c r="N108" i="54" s="1"/>
  <c r="O108" i="54" s="1"/>
  <c r="Q108" i="54" s="1"/>
  <c r="T108" i="54" s="1"/>
  <c r="Z108" i="54" s="1"/>
  <c r="M98" i="54"/>
  <c r="N98" i="54" s="1"/>
  <c r="O98" i="54" s="1"/>
  <c r="R98" i="54" s="1"/>
  <c r="U98" i="54" s="1"/>
  <c r="AA98" i="54" s="1"/>
  <c r="L92" i="54"/>
  <c r="M92" i="54" s="1"/>
  <c r="N92" i="54" s="1"/>
  <c r="O92" i="54" s="1"/>
  <c r="Q92" i="54" s="1"/>
  <c r="T92" i="54" s="1"/>
  <c r="Z92" i="54" s="1"/>
  <c r="M275" i="54"/>
  <c r="N275" i="54" s="1"/>
  <c r="O275" i="54" s="1"/>
  <c r="R275" i="54" s="1"/>
  <c r="U275" i="54" s="1"/>
  <c r="AA275" i="54" s="1"/>
  <c r="M259" i="54"/>
  <c r="N259" i="54" s="1"/>
  <c r="O259" i="54" s="1"/>
  <c r="R259" i="54" s="1"/>
  <c r="U259" i="54" s="1"/>
  <c r="AA259" i="54" s="1"/>
  <c r="L245" i="54"/>
  <c r="M245" i="54" s="1"/>
  <c r="N245" i="54" s="1"/>
  <c r="O245" i="54" s="1"/>
  <c r="R245" i="54" s="1"/>
  <c r="U245" i="54" s="1"/>
  <c r="AA245" i="54" s="1"/>
  <c r="L237" i="54"/>
  <c r="M237" i="54" s="1"/>
  <c r="N237" i="54" s="1"/>
  <c r="O237" i="54" s="1"/>
  <c r="Q237" i="54" s="1"/>
  <c r="T237" i="54" s="1"/>
  <c r="Z237" i="54" s="1"/>
  <c r="M185" i="54"/>
  <c r="N185" i="54" s="1"/>
  <c r="O185" i="54" s="1"/>
  <c r="Q185" i="54" s="1"/>
  <c r="T185" i="54" s="1"/>
  <c r="Z185" i="54" s="1"/>
  <c r="L165" i="54"/>
  <c r="M165" i="54" s="1"/>
  <c r="N165" i="54" s="1"/>
  <c r="O165" i="54" s="1"/>
  <c r="Q165" i="54" s="1"/>
  <c r="T165" i="54" s="1"/>
  <c r="Z165" i="54" s="1"/>
  <c r="L157" i="54"/>
  <c r="M157" i="54" s="1"/>
  <c r="N157" i="54" s="1"/>
  <c r="O157" i="54" s="1"/>
  <c r="Q157" i="54" s="1"/>
  <c r="T157" i="54" s="1"/>
  <c r="Z157" i="54" s="1"/>
  <c r="L149" i="54"/>
  <c r="M149" i="54" s="1"/>
  <c r="N149" i="54" s="1"/>
  <c r="O149" i="54" s="1"/>
  <c r="Q149" i="54" s="1"/>
  <c r="T149" i="54" s="1"/>
  <c r="Z149" i="54" s="1"/>
  <c r="M143" i="54"/>
  <c r="N143" i="54" s="1"/>
  <c r="O143" i="54" s="1"/>
  <c r="R143" i="54" s="1"/>
  <c r="U143" i="54" s="1"/>
  <c r="AA143" i="54" s="1"/>
  <c r="L109" i="54"/>
  <c r="M109" i="54" s="1"/>
  <c r="N109" i="54" s="1"/>
  <c r="O109" i="54" s="1"/>
  <c r="Q109" i="54" s="1"/>
  <c r="T109" i="54" s="1"/>
  <c r="Z109" i="54" s="1"/>
  <c r="L101" i="54"/>
  <c r="M101" i="54" s="1"/>
  <c r="N101" i="54" s="1"/>
  <c r="O101" i="54" s="1"/>
  <c r="R101" i="54" s="1"/>
  <c r="U101" i="54" s="1"/>
  <c r="AA101" i="54" s="1"/>
  <c r="M95" i="54"/>
  <c r="N95" i="54" s="1"/>
  <c r="O95" i="54" s="1"/>
  <c r="R95" i="54" s="1"/>
  <c r="U95" i="54" s="1"/>
  <c r="AA95" i="54" s="1"/>
  <c r="M174" i="54"/>
  <c r="N174" i="54" s="1"/>
  <c r="O174" i="54" s="1"/>
  <c r="Q174" i="54" s="1"/>
  <c r="T174" i="54" s="1"/>
  <c r="Z174" i="54" s="1"/>
  <c r="M154" i="54"/>
  <c r="N154" i="54" s="1"/>
  <c r="O154" i="54" s="1"/>
  <c r="R154" i="54" s="1"/>
  <c r="U154" i="54" s="1"/>
  <c r="AA154" i="54" s="1"/>
  <c r="M138" i="54"/>
  <c r="N138" i="54" s="1"/>
  <c r="O138" i="54" s="1"/>
  <c r="Q138" i="54" s="1"/>
  <c r="T138" i="54" s="1"/>
  <c r="Z138" i="54" s="1"/>
  <c r="M106" i="54"/>
  <c r="N106" i="54" s="1"/>
  <c r="O106" i="54" s="1"/>
  <c r="R106" i="54" s="1"/>
  <c r="U106" i="54" s="1"/>
  <c r="AA106" i="54" s="1"/>
  <c r="M77" i="54"/>
  <c r="N77" i="54" s="1"/>
  <c r="O77" i="54" s="1"/>
  <c r="Q77" i="54" s="1"/>
  <c r="T77" i="54" s="1"/>
  <c r="Z77" i="54" s="1"/>
  <c r="L67" i="54"/>
  <c r="M67" i="54" s="1"/>
  <c r="N67" i="54" s="1"/>
  <c r="O67" i="54" s="1"/>
  <c r="R67" i="54" s="1"/>
  <c r="U67" i="54" s="1"/>
  <c r="AA67" i="54" s="1"/>
  <c r="L63" i="54"/>
  <c r="M63" i="54" s="1"/>
  <c r="N63" i="54" s="1"/>
  <c r="O63" i="54" s="1"/>
  <c r="Q63" i="54" s="1"/>
  <c r="T63" i="54" s="1"/>
  <c r="Z63" i="54" s="1"/>
  <c r="L49" i="54"/>
  <c r="M49" i="54" s="1"/>
  <c r="N49" i="54" s="1"/>
  <c r="O49" i="54" s="1"/>
  <c r="R49" i="54" s="1"/>
  <c r="U49" i="54" s="1"/>
  <c r="AA49" i="54" s="1"/>
  <c r="L289" i="54"/>
  <c r="M289" i="54" s="1"/>
  <c r="N289" i="54" s="1"/>
  <c r="O289" i="54" s="1"/>
  <c r="R289" i="54" s="1"/>
  <c r="U289" i="54" s="1"/>
  <c r="AA289" i="54" s="1"/>
  <c r="L164" i="54"/>
  <c r="M164" i="54" s="1"/>
  <c r="N164" i="54" s="1"/>
  <c r="O164" i="54" s="1"/>
  <c r="R164" i="54" s="1"/>
  <c r="U164" i="54" s="1"/>
  <c r="AA164" i="54" s="1"/>
  <c r="L68" i="54"/>
  <c r="M68" i="54" s="1"/>
  <c r="N68" i="54" s="1"/>
  <c r="O68" i="54" s="1"/>
  <c r="R68" i="54" s="1"/>
  <c r="U68" i="54" s="1"/>
  <c r="AA68" i="54" s="1"/>
  <c r="M287" i="54"/>
  <c r="N287" i="54" s="1"/>
  <c r="O287" i="54" s="1"/>
  <c r="Q287" i="54" s="1"/>
  <c r="T287" i="54" s="1"/>
  <c r="Z287" i="54" s="1"/>
  <c r="M279" i="54"/>
  <c r="N279" i="54" s="1"/>
  <c r="O279" i="54" s="1"/>
  <c r="R279" i="54" s="1"/>
  <c r="U279" i="54" s="1"/>
  <c r="AA279" i="54" s="1"/>
  <c r="L116" i="54"/>
  <c r="M116" i="54" s="1"/>
  <c r="N116" i="54" s="1"/>
  <c r="O116" i="54" s="1"/>
  <c r="Q116" i="54" s="1"/>
  <c r="T116" i="54" s="1"/>
  <c r="Z116" i="54" s="1"/>
  <c r="M87" i="54"/>
  <c r="N87" i="54" s="1"/>
  <c r="O87" i="54" s="1"/>
  <c r="R87" i="54" s="1"/>
  <c r="U87" i="54" s="1"/>
  <c r="AA87" i="54" s="1"/>
  <c r="L76" i="54"/>
  <c r="M76" i="54" s="1"/>
  <c r="N76" i="54" s="1"/>
  <c r="O76" i="54" s="1"/>
  <c r="R76" i="54" s="1"/>
  <c r="U76" i="54" s="1"/>
  <c r="AA76" i="54" s="1"/>
  <c r="L52" i="54"/>
  <c r="M52" i="54" s="1"/>
  <c r="N52" i="54" s="1"/>
  <c r="O52" i="54" s="1"/>
  <c r="R52" i="54" s="1"/>
  <c r="U52" i="54" s="1"/>
  <c r="AA52" i="54" s="1"/>
  <c r="L285" i="54"/>
  <c r="M285" i="54" s="1"/>
  <c r="N285" i="54" s="1"/>
  <c r="O285" i="54" s="1"/>
  <c r="R285" i="54" s="1"/>
  <c r="U285" i="54" s="1"/>
  <c r="AA285" i="54" s="1"/>
  <c r="L236" i="54"/>
  <c r="M236" i="54" s="1"/>
  <c r="N236" i="54" s="1"/>
  <c r="O236" i="54" s="1"/>
  <c r="R236" i="54" s="1"/>
  <c r="U236" i="54" s="1"/>
  <c r="AA236" i="54" s="1"/>
  <c r="L196" i="54"/>
  <c r="M196" i="54" s="1"/>
  <c r="N196" i="54" s="1"/>
  <c r="O196" i="54" s="1"/>
  <c r="Q196" i="54" s="1"/>
  <c r="T196" i="54" s="1"/>
  <c r="Z196" i="54" s="1"/>
  <c r="L112" i="54"/>
  <c r="M112" i="54" s="1"/>
  <c r="N112" i="54" s="1"/>
  <c r="O112" i="54" s="1"/>
  <c r="R112" i="54" s="1"/>
  <c r="U112" i="54" s="1"/>
  <c r="AA112" i="54" s="1"/>
  <c r="M91" i="54"/>
  <c r="N91" i="54" s="1"/>
  <c r="O91" i="54" s="1"/>
  <c r="R91" i="54" s="1"/>
  <c r="U91" i="54" s="1"/>
  <c r="AA91" i="54" s="1"/>
  <c r="L60" i="54"/>
  <c r="M60" i="54" s="1"/>
  <c r="N60" i="54" s="1"/>
  <c r="O60" i="54" s="1"/>
  <c r="P60" i="54" s="1"/>
  <c r="S60" i="54" s="1"/>
  <c r="Y60" i="54" s="1"/>
  <c r="L144" i="54"/>
  <c r="M144" i="54" s="1"/>
  <c r="N144" i="54" s="1"/>
  <c r="O144" i="54" s="1"/>
  <c r="R144" i="54" s="1"/>
  <c r="U144" i="54" s="1"/>
  <c r="AA144" i="54" s="1"/>
  <c r="L84" i="54"/>
  <c r="M84" i="54" s="1"/>
  <c r="N84" i="54" s="1"/>
  <c r="O84" i="54" s="1"/>
  <c r="R84" i="54" s="1"/>
  <c r="U84" i="54" s="1"/>
  <c r="AA84" i="54" s="1"/>
  <c r="L79" i="54"/>
  <c r="M79" i="54" s="1"/>
  <c r="N79" i="54" s="1"/>
  <c r="O79" i="54" s="1"/>
  <c r="Q79" i="54" s="1"/>
  <c r="T79" i="54" s="1"/>
  <c r="Z79" i="54" s="1"/>
  <c r="M61" i="54"/>
  <c r="N61" i="54" s="1"/>
  <c r="O61" i="54" s="1"/>
  <c r="Q61" i="54" s="1"/>
  <c r="T61" i="54" s="1"/>
  <c r="Z61" i="54" s="1"/>
  <c r="L51" i="54"/>
  <c r="M51" i="54" s="1"/>
  <c r="N51" i="54" s="1"/>
  <c r="O51" i="54" s="1"/>
  <c r="Q51" i="54" s="1"/>
  <c r="T51" i="54" s="1"/>
  <c r="Z51" i="54" s="1"/>
  <c r="M27" i="54"/>
  <c r="N27" i="54" s="1"/>
  <c r="O27" i="54" s="1"/>
  <c r="L4" i="54"/>
  <c r="M4" i="54" s="1"/>
  <c r="N4" i="54" s="1"/>
  <c r="O4" i="54" s="1"/>
  <c r="M291" i="54"/>
  <c r="N291" i="54" s="1"/>
  <c r="O291" i="54" s="1"/>
  <c r="M314" i="54"/>
  <c r="N314" i="54" s="1"/>
  <c r="O314" i="54" s="1"/>
  <c r="M322" i="54"/>
  <c r="N322" i="54" s="1"/>
  <c r="O322" i="54" s="1"/>
  <c r="M336" i="54"/>
  <c r="N336" i="54" s="1"/>
  <c r="O336" i="54" s="1"/>
  <c r="L341" i="54"/>
  <c r="M341" i="54" s="1"/>
  <c r="N341" i="54" s="1"/>
  <c r="O341" i="54" s="1"/>
  <c r="M343" i="54"/>
  <c r="N343" i="54" s="1"/>
  <c r="O343" i="54" s="1"/>
  <c r="M423" i="54"/>
  <c r="N423" i="54" s="1"/>
  <c r="O423" i="54" s="1"/>
  <c r="M412" i="54"/>
  <c r="N412" i="54" s="1"/>
  <c r="O412" i="54" s="1"/>
  <c r="M355" i="54"/>
  <c r="N355" i="54" s="1"/>
  <c r="O355" i="54" s="1"/>
  <c r="M325" i="54"/>
  <c r="N325" i="54" s="1"/>
  <c r="O325" i="54" s="1"/>
  <c r="M316" i="54"/>
  <c r="N316" i="54" s="1"/>
  <c r="O316" i="54" s="1"/>
  <c r="L437" i="54"/>
  <c r="M437" i="54" s="1"/>
  <c r="N437" i="54" s="1"/>
  <c r="O437" i="54" s="1"/>
  <c r="L426" i="54"/>
  <c r="M426" i="54" s="1"/>
  <c r="N426" i="54" s="1"/>
  <c r="O426" i="54" s="1"/>
  <c r="Q426" i="54" s="1"/>
  <c r="T426" i="54" s="1"/>
  <c r="Z426" i="54" s="1"/>
  <c r="L370" i="54"/>
  <c r="M370" i="54" s="1"/>
  <c r="N370" i="54" s="1"/>
  <c r="O370" i="54" s="1"/>
  <c r="M339" i="54"/>
  <c r="N339" i="54" s="1"/>
  <c r="O339" i="54" s="1"/>
  <c r="M331" i="54"/>
  <c r="N331" i="54" s="1"/>
  <c r="O331" i="54" s="1"/>
  <c r="M315" i="54"/>
  <c r="N315" i="54" s="1"/>
  <c r="O315" i="54" s="1"/>
  <c r="M299" i="54"/>
  <c r="N299" i="54" s="1"/>
  <c r="O299" i="54" s="1"/>
  <c r="R299" i="54" s="1"/>
  <c r="U299" i="54" s="1"/>
  <c r="AA299" i="54" s="1"/>
  <c r="L132" i="54"/>
  <c r="M132" i="54" s="1"/>
  <c r="N132" i="54" s="1"/>
  <c r="O132" i="54" s="1"/>
  <c r="P132" i="54" s="1"/>
  <c r="S132" i="54" s="1"/>
  <c r="Y132" i="54" s="1"/>
  <c r="L100" i="54"/>
  <c r="M100" i="54" s="1"/>
  <c r="N100" i="54" s="1"/>
  <c r="O100" i="54" s="1"/>
  <c r="R100" i="54" s="1"/>
  <c r="U100" i="54" s="1"/>
  <c r="AA100" i="54" s="1"/>
  <c r="L80" i="54"/>
  <c r="M80" i="54" s="1"/>
  <c r="N80" i="54" s="1"/>
  <c r="O80" i="54" s="1"/>
  <c r="R80" i="54" s="1"/>
  <c r="U80" i="54" s="1"/>
  <c r="AA80" i="54" s="1"/>
  <c r="L56" i="54"/>
  <c r="M56" i="54" s="1"/>
  <c r="N56" i="54" s="1"/>
  <c r="O56" i="54" s="1"/>
  <c r="Q56" i="54" s="1"/>
  <c r="T56" i="54" s="1"/>
  <c r="Z56" i="54" s="1"/>
  <c r="L277" i="54"/>
  <c r="M277" i="54" s="1"/>
  <c r="N277" i="54" s="1"/>
  <c r="O277" i="54" s="1"/>
  <c r="Q277" i="54" s="1"/>
  <c r="T277" i="54" s="1"/>
  <c r="Z277" i="54" s="1"/>
  <c r="L244" i="54"/>
  <c r="M244" i="54" s="1"/>
  <c r="N244" i="54" s="1"/>
  <c r="O244" i="54" s="1"/>
  <c r="Q244" i="54" s="1"/>
  <c r="T244" i="54" s="1"/>
  <c r="Z244" i="54" s="1"/>
  <c r="L104" i="54"/>
  <c r="M104" i="54" s="1"/>
  <c r="N104" i="54" s="1"/>
  <c r="O104" i="54" s="1"/>
  <c r="Q104" i="54" s="1"/>
  <c r="T104" i="54" s="1"/>
  <c r="Z104" i="54" s="1"/>
  <c r="L72" i="54"/>
  <c r="M72" i="54" s="1"/>
  <c r="N72" i="54" s="1"/>
  <c r="O72" i="54" s="1"/>
  <c r="R72" i="54" s="1"/>
  <c r="U72" i="54" s="1"/>
  <c r="AA72" i="54" s="1"/>
  <c r="L160" i="54"/>
  <c r="M160" i="54" s="1"/>
  <c r="N160" i="54" s="1"/>
  <c r="O160" i="54" s="1"/>
  <c r="Q160" i="54" s="1"/>
  <c r="T160" i="54" s="1"/>
  <c r="Z160" i="54" s="1"/>
  <c r="R9" i="54"/>
  <c r="U9" i="54" s="1"/>
  <c r="AA9" i="54" s="1"/>
  <c r="L413" i="54"/>
  <c r="M413" i="54" s="1"/>
  <c r="N413" i="54" s="1"/>
  <c r="O413" i="54" s="1"/>
  <c r="Q413" i="54" s="1"/>
  <c r="T413" i="54" s="1"/>
  <c r="Z413" i="54" s="1"/>
  <c r="L351" i="54"/>
  <c r="M351" i="54" s="1"/>
  <c r="N351" i="54" s="1"/>
  <c r="O351" i="54" s="1"/>
  <c r="M302" i="54"/>
  <c r="N302" i="54" s="1"/>
  <c r="O302" i="54" s="1"/>
  <c r="P302" i="54" s="1"/>
  <c r="S302" i="54" s="1"/>
  <c r="Y302" i="54" s="1"/>
  <c r="L337" i="54"/>
  <c r="M337" i="54" s="1"/>
  <c r="N337" i="54" s="1"/>
  <c r="O337" i="54" s="1"/>
  <c r="L327" i="54"/>
  <c r="M327" i="54" s="1"/>
  <c r="N327" i="54" s="1"/>
  <c r="O327" i="54" s="1"/>
  <c r="R327" i="54" s="1"/>
  <c r="U327" i="54" s="1"/>
  <c r="AA327" i="54" s="1"/>
  <c r="M21" i="54"/>
  <c r="N21" i="54" s="1"/>
  <c r="O21" i="54" s="1"/>
  <c r="P21" i="54" s="1"/>
  <c r="S21" i="54" s="1"/>
  <c r="Y21" i="54" s="1"/>
  <c r="L19" i="54"/>
  <c r="M19" i="54" s="1"/>
  <c r="N19" i="54" s="1"/>
  <c r="O19" i="54" s="1"/>
  <c r="Q19" i="54" s="1"/>
  <c r="T19" i="54" s="1"/>
  <c r="L15" i="54"/>
  <c r="M15" i="54" s="1"/>
  <c r="N15" i="54" s="1"/>
  <c r="O15" i="54" s="1"/>
  <c r="Q15" i="54" s="1"/>
  <c r="T15" i="54" s="1"/>
  <c r="Z15" i="54" s="1"/>
  <c r="M13" i="54"/>
  <c r="N13" i="54" s="1"/>
  <c r="O13" i="54" s="1"/>
  <c r="R13" i="54" s="1"/>
  <c r="U13" i="54" s="1"/>
  <c r="AA13" i="54" s="1"/>
  <c r="L10" i="54"/>
  <c r="M10" i="54" s="1"/>
  <c r="N10" i="54" s="1"/>
  <c r="O10" i="54" s="1"/>
  <c r="Q10" i="54" s="1"/>
  <c r="T10" i="54" s="1"/>
  <c r="Z10" i="54" s="1"/>
  <c r="L7" i="54"/>
  <c r="M7" i="54" s="1"/>
  <c r="N7" i="54" s="1"/>
  <c r="O7" i="54" s="1"/>
  <c r="R7" i="54" s="1"/>
  <c r="U7" i="54" s="1"/>
  <c r="AA7" i="54" s="1"/>
  <c r="L399" i="54"/>
  <c r="M399" i="54" s="1"/>
  <c r="N399" i="54" s="1"/>
  <c r="O399" i="54" s="1"/>
  <c r="R399" i="54" s="1"/>
  <c r="U399" i="54" s="1"/>
  <c r="AA399" i="54" s="1"/>
  <c r="L363" i="54"/>
  <c r="M363" i="54" s="1"/>
  <c r="N363" i="54" s="1"/>
  <c r="O363" i="54" s="1"/>
  <c r="R363" i="54" s="1"/>
  <c r="U363" i="54" s="1"/>
  <c r="AA363" i="54" s="1"/>
  <c r="M326" i="54"/>
  <c r="N326" i="54" s="1"/>
  <c r="O326" i="54" s="1"/>
  <c r="Q326" i="54" s="1"/>
  <c r="T326" i="54" s="1"/>
  <c r="Z326" i="54" s="1"/>
  <c r="L324" i="54"/>
  <c r="M324" i="54" s="1"/>
  <c r="N324" i="54" s="1"/>
  <c r="O324" i="54" s="1"/>
  <c r="L317" i="54"/>
  <c r="M317" i="54" s="1"/>
  <c r="N317" i="54" s="1"/>
  <c r="O317" i="54" s="1"/>
  <c r="M310" i="54"/>
  <c r="N310" i="54" s="1"/>
  <c r="O310" i="54" s="1"/>
  <c r="Q310" i="54" s="1"/>
  <c r="T310" i="54" s="1"/>
  <c r="Z310" i="54" s="1"/>
  <c r="L308" i="54"/>
  <c r="M308" i="54" s="1"/>
  <c r="N308" i="54" s="1"/>
  <c r="O308" i="54" s="1"/>
  <c r="M300" i="54"/>
  <c r="N300" i="54" s="1"/>
  <c r="O300" i="54" s="1"/>
  <c r="R300" i="54" s="1"/>
  <c r="U300" i="54" s="1"/>
  <c r="AA300" i="54" s="1"/>
  <c r="L292" i="54"/>
  <c r="M292" i="54" s="1"/>
  <c r="N292" i="54" s="1"/>
  <c r="O292" i="54" s="1"/>
  <c r="L435" i="54"/>
  <c r="M435" i="54" s="1"/>
  <c r="N435" i="54" s="1"/>
  <c r="O435" i="54" s="1"/>
  <c r="R435" i="54" s="1"/>
  <c r="U435" i="54" s="1"/>
  <c r="AA435" i="54" s="1"/>
  <c r="M387" i="54"/>
  <c r="N387" i="54" s="1"/>
  <c r="O387" i="54" s="1"/>
  <c r="L348" i="54"/>
  <c r="M348" i="54" s="1"/>
  <c r="N348" i="54" s="1"/>
  <c r="O348" i="54" s="1"/>
  <c r="Q348" i="54" s="1"/>
  <c r="T348" i="54" s="1"/>
  <c r="Z348" i="54" s="1"/>
  <c r="L344" i="54"/>
  <c r="M344" i="54" s="1"/>
  <c r="N344" i="54" s="1"/>
  <c r="O344" i="54" s="1"/>
  <c r="L323" i="54"/>
  <c r="M323" i="54" s="1"/>
  <c r="N323" i="54" s="1"/>
  <c r="O323" i="54" s="1"/>
  <c r="L29" i="54"/>
  <c r="M29" i="54" s="1"/>
  <c r="N29" i="54" s="1"/>
  <c r="O29" i="54" s="1"/>
  <c r="Q29" i="54" s="1"/>
  <c r="T29" i="54" s="1"/>
  <c r="Z29" i="54" s="1"/>
  <c r="L23" i="54"/>
  <c r="M23" i="54" s="1"/>
  <c r="N23" i="54" s="1"/>
  <c r="O23" i="54" s="1"/>
  <c r="Q23" i="54" s="1"/>
  <c r="T23" i="54" s="1"/>
  <c r="Z23" i="54" s="1"/>
  <c r="M17" i="54"/>
  <c r="N17" i="54" s="1"/>
  <c r="O17" i="54" s="1"/>
  <c r="R17" i="54" s="1"/>
  <c r="U17" i="54" s="1"/>
  <c r="AA17" i="54" s="1"/>
  <c r="L12" i="54"/>
  <c r="M12" i="54" s="1"/>
  <c r="N12" i="54" s="1"/>
  <c r="O12" i="54" s="1"/>
  <c r="Q12" i="54" s="1"/>
  <c r="T12" i="54" s="1"/>
  <c r="Z12" i="54" s="1"/>
  <c r="M45" i="54"/>
  <c r="N45" i="54" s="1"/>
  <c r="O45" i="54" s="1"/>
  <c r="R45" i="54" s="1"/>
  <c r="U45" i="54" s="1"/>
  <c r="AA45" i="54" s="1"/>
  <c r="M26" i="54"/>
  <c r="N26" i="54" s="1"/>
  <c r="O26" i="54" s="1"/>
  <c r="M293" i="54"/>
  <c r="N293" i="54" s="1"/>
  <c r="O293" i="54" s="1"/>
  <c r="M295" i="54"/>
  <c r="N295" i="54" s="1"/>
  <c r="O295" i="54" s="1"/>
  <c r="L312" i="54"/>
  <c r="M312" i="54" s="1"/>
  <c r="N312" i="54" s="1"/>
  <c r="O312" i="54" s="1"/>
  <c r="L320" i="54"/>
  <c r="M320" i="54" s="1"/>
  <c r="N320" i="54" s="1"/>
  <c r="O320" i="54" s="1"/>
  <c r="L404" i="54"/>
  <c r="M404" i="54" s="1"/>
  <c r="N404" i="54" s="1"/>
  <c r="O404" i="54" s="1"/>
  <c r="L41" i="54"/>
  <c r="M41" i="54" s="1"/>
  <c r="N41" i="54" s="1"/>
  <c r="O41" i="54" s="1"/>
  <c r="L37" i="54"/>
  <c r="M37" i="54" s="1"/>
  <c r="N37" i="54" s="1"/>
  <c r="O37" i="54" s="1"/>
  <c r="L33" i="54"/>
  <c r="M33" i="54" s="1"/>
  <c r="N33" i="54" s="1"/>
  <c r="O33" i="54" s="1"/>
  <c r="I439" i="54"/>
  <c r="J439" i="54"/>
  <c r="L366" i="54"/>
  <c r="M366" i="54" s="1"/>
  <c r="N366" i="54" s="1"/>
  <c r="O366" i="54" s="1"/>
  <c r="L421" i="54"/>
  <c r="M421" i="54" s="1"/>
  <c r="N421" i="54" s="1"/>
  <c r="O421" i="54" s="1"/>
  <c r="L306" i="54"/>
  <c r="M306" i="54" s="1"/>
  <c r="N306" i="54" s="1"/>
  <c r="O306" i="54" s="1"/>
  <c r="L328" i="54"/>
  <c r="M328" i="54" s="1"/>
  <c r="N328" i="54" s="1"/>
  <c r="O328" i="54" s="1"/>
  <c r="L330" i="54"/>
  <c r="M330" i="54" s="1"/>
  <c r="N330" i="54" s="1"/>
  <c r="O330" i="54" s="1"/>
  <c r="L349" i="54"/>
  <c r="M349" i="54" s="1"/>
  <c r="N349" i="54" s="1"/>
  <c r="O349" i="54" s="1"/>
  <c r="L395" i="54"/>
  <c r="M395" i="54" s="1"/>
  <c r="N395" i="54" s="1"/>
  <c r="O395" i="54" s="1"/>
  <c r="M43" i="54"/>
  <c r="N43" i="54" s="1"/>
  <c r="O43" i="54" s="1"/>
  <c r="M39" i="54"/>
  <c r="N39" i="54" s="1"/>
  <c r="O39" i="54" s="1"/>
  <c r="M35" i="54"/>
  <c r="N35" i="54" s="1"/>
  <c r="O35" i="54" s="1"/>
  <c r="M31" i="54"/>
  <c r="N31" i="54" s="1"/>
  <c r="O31" i="54" s="1"/>
  <c r="L334" i="54"/>
  <c r="M334" i="54" s="1"/>
  <c r="N334" i="54" s="1"/>
  <c r="O334" i="54" s="1"/>
  <c r="L379" i="54"/>
  <c r="M379" i="54" s="1"/>
  <c r="N379" i="54" s="1"/>
  <c r="O379" i="54" s="1"/>
  <c r="L433" i="54"/>
  <c r="M433" i="54" s="1"/>
  <c r="N433" i="54" s="1"/>
  <c r="O433" i="54" s="1"/>
  <c r="L294" i="54"/>
  <c r="M294" i="54" s="1"/>
  <c r="N294" i="54" s="1"/>
  <c r="O294" i="54" s="1"/>
  <c r="L303" i="54"/>
  <c r="M303" i="54" s="1"/>
  <c r="N303" i="54" s="1"/>
  <c r="O303" i="54" s="1"/>
  <c r="L329" i="54"/>
  <c r="M329" i="54" s="1"/>
  <c r="N329" i="54" s="1"/>
  <c r="O329" i="54" s="1"/>
  <c r="L338" i="54"/>
  <c r="M338" i="54" s="1"/>
  <c r="N338" i="54" s="1"/>
  <c r="O338" i="54" s="1"/>
  <c r="L429" i="54"/>
  <c r="M429" i="54" s="1"/>
  <c r="N429" i="54" s="1"/>
  <c r="O429" i="54" s="1"/>
  <c r="M397" i="54"/>
  <c r="N397" i="54" s="1"/>
  <c r="O397" i="54" s="1"/>
  <c r="M44" i="54"/>
  <c r="N44" i="54" s="1"/>
  <c r="O44" i="54" s="1"/>
  <c r="M40" i="54"/>
  <c r="N40" i="54" s="1"/>
  <c r="O40" i="54" s="1"/>
  <c r="M36" i="54"/>
  <c r="N36" i="54" s="1"/>
  <c r="O36" i="54" s="1"/>
  <c r="M32" i="54"/>
  <c r="N32" i="54" s="1"/>
  <c r="O32" i="54" s="1"/>
  <c r="R90" i="54"/>
  <c r="U90" i="54" s="1"/>
  <c r="AA90" i="54" s="1"/>
  <c r="Q250" i="54"/>
  <c r="T250" i="54" s="1"/>
  <c r="Z250" i="54" s="1"/>
  <c r="P242" i="54"/>
  <c r="S242" i="54" s="1"/>
  <c r="Y242" i="54" s="1"/>
  <c r="Q267" i="54"/>
  <c r="T267" i="54" s="1"/>
  <c r="Z267" i="54" s="1"/>
  <c r="L3" i="54"/>
  <c r="Q74" i="54"/>
  <c r="T74" i="54" s="1"/>
  <c r="Z74" i="54" s="1"/>
  <c r="Q214" i="54"/>
  <c r="T214" i="54" s="1"/>
  <c r="Z214" i="54" s="1"/>
  <c r="P186" i="54"/>
  <c r="S186" i="54" s="1"/>
  <c r="Y186" i="54" s="1"/>
  <c r="R66" i="54"/>
  <c r="U66" i="54" s="1"/>
  <c r="AA66" i="54" s="1"/>
  <c r="R190" i="54"/>
  <c r="U190" i="54" s="1"/>
  <c r="AA190" i="54" s="1"/>
  <c r="Q190" i="54"/>
  <c r="T190" i="54" s="1"/>
  <c r="Z190" i="54" s="1"/>
  <c r="P365" i="54"/>
  <c r="S365" i="54" s="1"/>
  <c r="Y365" i="54" s="1"/>
  <c r="Q365" i="54"/>
  <c r="T365" i="54" s="1"/>
  <c r="Z365" i="54" s="1"/>
  <c r="R422" i="54"/>
  <c r="U422" i="54" s="1"/>
  <c r="AA422" i="54" s="1"/>
  <c r="Q229" i="54"/>
  <c r="T229" i="54" s="1"/>
  <c r="Z229" i="54" s="1"/>
  <c r="R229" i="54"/>
  <c r="U229" i="54" s="1"/>
  <c r="AA229" i="54" s="1"/>
  <c r="P229" i="54"/>
  <c r="S229" i="54" s="1"/>
  <c r="Y229" i="54" s="1"/>
  <c r="P198" i="54"/>
  <c r="S198" i="54" s="1"/>
  <c r="Y198" i="54" s="1"/>
  <c r="Q182" i="54"/>
  <c r="T182" i="54" s="1"/>
  <c r="Z182" i="54" s="1"/>
  <c r="P182" i="54"/>
  <c r="S182" i="54" s="1"/>
  <c r="Y182" i="54" s="1"/>
  <c r="R122" i="54"/>
  <c r="U122" i="54" s="1"/>
  <c r="AA122" i="54" s="1"/>
  <c r="Q166" i="54"/>
  <c r="T166" i="54" s="1"/>
  <c r="Z166" i="54" s="1"/>
  <c r="P166" i="54"/>
  <c r="S166" i="54" s="1"/>
  <c r="Y166" i="54" s="1"/>
  <c r="P247" i="54"/>
  <c r="S247" i="54" s="1"/>
  <c r="Y247" i="54" s="1"/>
  <c r="R206" i="54"/>
  <c r="U206" i="54" s="1"/>
  <c r="AA206" i="54" s="1"/>
  <c r="Q311" i="54" l="1"/>
  <c r="T311" i="54" s="1"/>
  <c r="Z311" i="54" s="1"/>
  <c r="P378" i="54"/>
  <c r="S378" i="54" s="1"/>
  <c r="Y378" i="54" s="1"/>
  <c r="Q318" i="54"/>
  <c r="T318" i="54" s="1"/>
  <c r="Z318" i="54" s="1"/>
  <c r="P127" i="54"/>
  <c r="S127" i="54" s="1"/>
  <c r="Y127" i="54" s="1"/>
  <c r="R28" i="54"/>
  <c r="U28" i="54" s="1"/>
  <c r="AA28" i="54" s="1"/>
  <c r="P66" i="54"/>
  <c r="S66" i="54" s="1"/>
  <c r="Y66" i="54" s="1"/>
  <c r="P267" i="54"/>
  <c r="S267" i="54" s="1"/>
  <c r="Y267" i="54" s="1"/>
  <c r="R242" i="54"/>
  <c r="U242" i="54" s="1"/>
  <c r="AA242" i="54" s="1"/>
  <c r="AB242" i="54" s="1"/>
  <c r="Q9" i="54"/>
  <c r="T9" i="54" s="1"/>
  <c r="Z9" i="54" s="1"/>
  <c r="P398" i="54"/>
  <c r="S398" i="54" s="1"/>
  <c r="Y398" i="54" s="1"/>
  <c r="R62" i="54"/>
  <c r="U62" i="54" s="1"/>
  <c r="AA62" i="54" s="1"/>
  <c r="P159" i="54"/>
  <c r="S159" i="54" s="1"/>
  <c r="Y159" i="54" s="1"/>
  <c r="R392" i="54"/>
  <c r="U392" i="54" s="1"/>
  <c r="AA392" i="54" s="1"/>
  <c r="R78" i="54"/>
  <c r="U78" i="54" s="1"/>
  <c r="AA78" i="54" s="1"/>
  <c r="R382" i="54"/>
  <c r="U382" i="54" s="1"/>
  <c r="AA382" i="54" s="1"/>
  <c r="P209" i="54"/>
  <c r="S209" i="54" s="1"/>
  <c r="Y209" i="54" s="1"/>
  <c r="Q123" i="54"/>
  <c r="T123" i="54" s="1"/>
  <c r="Z123" i="54" s="1"/>
  <c r="P178" i="54"/>
  <c r="S178" i="54" s="1"/>
  <c r="Y178" i="54" s="1"/>
  <c r="R65" i="54"/>
  <c r="U65" i="54" s="1"/>
  <c r="AA65" i="54" s="1"/>
  <c r="R364" i="54"/>
  <c r="U364" i="54" s="1"/>
  <c r="AA364" i="54" s="1"/>
  <c r="R221" i="54"/>
  <c r="U221" i="54" s="1"/>
  <c r="AA221" i="54" s="1"/>
  <c r="Q274" i="54"/>
  <c r="T274" i="54" s="1"/>
  <c r="Z274" i="54" s="1"/>
  <c r="P432" i="54"/>
  <c r="S432" i="54" s="1"/>
  <c r="Y432" i="54" s="1"/>
  <c r="P54" i="54"/>
  <c r="S54" i="54" s="1"/>
  <c r="Y54" i="54" s="1"/>
  <c r="Q221" i="54"/>
  <c r="T221" i="54" s="1"/>
  <c r="Z221" i="54" s="1"/>
  <c r="P119" i="54"/>
  <c r="S119" i="54" s="1"/>
  <c r="Y119" i="54" s="1"/>
  <c r="Q234" i="54"/>
  <c r="T234" i="54" s="1"/>
  <c r="Z234" i="54" s="1"/>
  <c r="R135" i="54"/>
  <c r="U135" i="54" s="1"/>
  <c r="AA135" i="54" s="1"/>
  <c r="R416" i="54"/>
  <c r="U416" i="54" s="1"/>
  <c r="AA416" i="54" s="1"/>
  <c r="Q364" i="54"/>
  <c r="T364" i="54" s="1"/>
  <c r="Z364" i="54" s="1"/>
  <c r="Q255" i="54"/>
  <c r="T255" i="54" s="1"/>
  <c r="Z255" i="54" s="1"/>
  <c r="R11" i="54"/>
  <c r="U11" i="54" s="1"/>
  <c r="AA11" i="54" s="1"/>
  <c r="P11" i="54"/>
  <c r="S11" i="54" s="1"/>
  <c r="Y11" i="54" s="1"/>
  <c r="R274" i="54"/>
  <c r="U274" i="54" s="1"/>
  <c r="AA274" i="54" s="1"/>
  <c r="Q194" i="54"/>
  <c r="T194" i="54" s="1"/>
  <c r="Z194" i="54" s="1"/>
  <c r="P390" i="54"/>
  <c r="S390" i="54" s="1"/>
  <c r="Y390" i="54" s="1"/>
  <c r="R54" i="54"/>
  <c r="U54" i="54" s="1"/>
  <c r="AA54" i="54" s="1"/>
  <c r="Q53" i="54"/>
  <c r="T53" i="54" s="1"/>
  <c r="Z53" i="54" s="1"/>
  <c r="P234" i="54"/>
  <c r="S234" i="54" s="1"/>
  <c r="Y234" i="54" s="1"/>
  <c r="R119" i="54"/>
  <c r="U119" i="54" s="1"/>
  <c r="AA119" i="54" s="1"/>
  <c r="Q163" i="54"/>
  <c r="T163" i="54" s="1"/>
  <c r="Z163" i="54" s="1"/>
  <c r="Q432" i="54"/>
  <c r="T432" i="54" s="1"/>
  <c r="Z432" i="54" s="1"/>
  <c r="R22" i="54"/>
  <c r="U22" i="54" s="1"/>
  <c r="AA22" i="54" s="1"/>
  <c r="R14" i="54"/>
  <c r="U14" i="54" s="1"/>
  <c r="AA14" i="54" s="1"/>
  <c r="P270" i="54"/>
  <c r="S270" i="54" s="1"/>
  <c r="Y270" i="54" s="1"/>
  <c r="R359" i="54"/>
  <c r="U359" i="54" s="1"/>
  <c r="AA359" i="54" s="1"/>
  <c r="R374" i="54"/>
  <c r="U374" i="54" s="1"/>
  <c r="AA374" i="54" s="1"/>
  <c r="Q135" i="54"/>
  <c r="T135" i="54" s="1"/>
  <c r="Z135" i="54" s="1"/>
  <c r="AB135" i="54" s="1"/>
  <c r="Q359" i="54"/>
  <c r="T359" i="54" s="1"/>
  <c r="Z359" i="54" s="1"/>
  <c r="R47" i="54"/>
  <c r="U47" i="54" s="1"/>
  <c r="AA47" i="54" s="1"/>
  <c r="P231" i="54"/>
  <c r="S231" i="54" s="1"/>
  <c r="Y231" i="54" s="1"/>
  <c r="P47" i="54"/>
  <c r="S47" i="54" s="1"/>
  <c r="Y47" i="54" s="1"/>
  <c r="P265" i="54"/>
  <c r="S265" i="54" s="1"/>
  <c r="Y265" i="54" s="1"/>
  <c r="P111" i="54"/>
  <c r="S111" i="54" s="1"/>
  <c r="Y111" i="54" s="1"/>
  <c r="R226" i="54"/>
  <c r="U226" i="54" s="1"/>
  <c r="AA226" i="54" s="1"/>
  <c r="P107" i="54"/>
  <c r="S107" i="54" s="1"/>
  <c r="Y107" i="54" s="1"/>
  <c r="Q169" i="54"/>
  <c r="T169" i="54" s="1"/>
  <c r="Z169" i="54" s="1"/>
  <c r="R273" i="54"/>
  <c r="U273" i="54" s="1"/>
  <c r="AA273" i="54" s="1"/>
  <c r="P58" i="54"/>
  <c r="S58" i="54" s="1"/>
  <c r="Y58" i="54" s="1"/>
  <c r="R283" i="54"/>
  <c r="U283" i="54" s="1"/>
  <c r="AA283" i="54" s="1"/>
  <c r="R139" i="54"/>
  <c r="U139" i="54" s="1"/>
  <c r="AA139" i="54" s="1"/>
  <c r="P238" i="54"/>
  <c r="S238" i="54" s="1"/>
  <c r="Y238" i="54" s="1"/>
  <c r="P83" i="54"/>
  <c r="S83" i="54" s="1"/>
  <c r="Y83" i="54" s="1"/>
  <c r="Q57" i="54"/>
  <c r="T57" i="54" s="1"/>
  <c r="Z57" i="54" s="1"/>
  <c r="R125" i="54"/>
  <c r="U125" i="54" s="1"/>
  <c r="AA125" i="54" s="1"/>
  <c r="P377" i="54"/>
  <c r="S377" i="54" s="1"/>
  <c r="Y377" i="54" s="1"/>
  <c r="R126" i="54"/>
  <c r="U126" i="54" s="1"/>
  <c r="AA126" i="54" s="1"/>
  <c r="Q257" i="54"/>
  <c r="T257" i="54" s="1"/>
  <c r="Z257" i="54" s="1"/>
  <c r="Q360" i="54"/>
  <c r="T360" i="54" s="1"/>
  <c r="Z360" i="54" s="1"/>
  <c r="P225" i="54"/>
  <c r="S225" i="54" s="1"/>
  <c r="Y225" i="54" s="1"/>
  <c r="R171" i="54"/>
  <c r="U171" i="54" s="1"/>
  <c r="AA171" i="54" s="1"/>
  <c r="P115" i="54"/>
  <c r="S115" i="54" s="1"/>
  <c r="Y115" i="54" s="1"/>
  <c r="P222" i="54"/>
  <c r="S222" i="54" s="1"/>
  <c r="Y222" i="54" s="1"/>
  <c r="R107" i="54"/>
  <c r="U107" i="54" s="1"/>
  <c r="AA107" i="54" s="1"/>
  <c r="Q361" i="54"/>
  <c r="T361" i="54" s="1"/>
  <c r="Z361" i="54" s="1"/>
  <c r="P258" i="54"/>
  <c r="S258" i="54" s="1"/>
  <c r="Y258" i="54" s="1"/>
  <c r="Q83" i="54"/>
  <c r="T83" i="54" s="1"/>
  <c r="Z83" i="54" s="1"/>
  <c r="Q111" i="54"/>
  <c r="T111" i="54" s="1"/>
  <c r="Z111" i="54" s="1"/>
  <c r="AB111" i="54" s="1"/>
  <c r="Q141" i="54"/>
  <c r="T141" i="54" s="1"/>
  <c r="Z141" i="54" s="1"/>
  <c r="P213" i="54"/>
  <c r="S213" i="54" s="1"/>
  <c r="Y213" i="54" s="1"/>
  <c r="Q422" i="54"/>
  <c r="T422" i="54" s="1"/>
  <c r="Z422" i="54" s="1"/>
  <c r="R225" i="54"/>
  <c r="U225" i="54" s="1"/>
  <c r="AA225" i="54" s="1"/>
  <c r="Q58" i="54"/>
  <c r="T58" i="54" s="1"/>
  <c r="Z58" i="54" s="1"/>
  <c r="Q186" i="54"/>
  <c r="T186" i="54" s="1"/>
  <c r="Z186" i="54" s="1"/>
  <c r="AB186" i="54" s="1"/>
  <c r="R214" i="54"/>
  <c r="U214" i="54" s="1"/>
  <c r="AA214" i="54" s="1"/>
  <c r="AB214" i="54" s="1"/>
  <c r="Q222" i="54"/>
  <c r="T222" i="54" s="1"/>
  <c r="Z222" i="54" s="1"/>
  <c r="Q103" i="54"/>
  <c r="T103" i="54" s="1"/>
  <c r="Z103" i="54" s="1"/>
  <c r="R213" i="54"/>
  <c r="U213" i="54" s="1"/>
  <c r="AA213" i="54" s="1"/>
  <c r="P99" i="54"/>
  <c r="S99" i="54" s="1"/>
  <c r="Y99" i="54" s="1"/>
  <c r="P94" i="54"/>
  <c r="S94" i="54" s="1"/>
  <c r="Y94" i="54" s="1"/>
  <c r="Q262" i="54"/>
  <c r="T262" i="54" s="1"/>
  <c r="Z262" i="54" s="1"/>
  <c r="P90" i="54"/>
  <c r="S90" i="54" s="1"/>
  <c r="Y90" i="54" s="1"/>
  <c r="AB90" i="54" s="1"/>
  <c r="Q381" i="54"/>
  <c r="T381" i="54" s="1"/>
  <c r="Z381" i="54" s="1"/>
  <c r="P381" i="54"/>
  <c r="S381" i="54" s="1"/>
  <c r="Y381" i="54" s="1"/>
  <c r="R361" i="54"/>
  <c r="U361" i="54" s="1"/>
  <c r="AA361" i="54" s="1"/>
  <c r="P403" i="54"/>
  <c r="S403" i="54" s="1"/>
  <c r="Y403" i="54" s="1"/>
  <c r="Q258" i="54"/>
  <c r="T258" i="54" s="1"/>
  <c r="Z258" i="54" s="1"/>
  <c r="P249" i="54"/>
  <c r="S249" i="54" s="1"/>
  <c r="Y249" i="54" s="1"/>
  <c r="P50" i="54"/>
  <c r="S50" i="54" s="1"/>
  <c r="Y50" i="54" s="1"/>
  <c r="Q226" i="54"/>
  <c r="T226" i="54" s="1"/>
  <c r="Z226" i="54" s="1"/>
  <c r="P139" i="54"/>
  <c r="S139" i="54" s="1"/>
  <c r="Y139" i="54" s="1"/>
  <c r="AB139" i="54" s="1"/>
  <c r="Q377" i="54"/>
  <c r="T377" i="54" s="1"/>
  <c r="Z377" i="54" s="1"/>
  <c r="R403" i="54"/>
  <c r="U403" i="54" s="1"/>
  <c r="AA403" i="54" s="1"/>
  <c r="Q126" i="54"/>
  <c r="T126" i="54" s="1"/>
  <c r="Z126" i="54" s="1"/>
  <c r="R103" i="54"/>
  <c r="U103" i="54" s="1"/>
  <c r="AA103" i="54" s="1"/>
  <c r="P125" i="54"/>
  <c r="S125" i="54" s="1"/>
  <c r="Y125" i="54" s="1"/>
  <c r="P169" i="54"/>
  <c r="S169" i="54" s="1"/>
  <c r="Y169" i="54" s="1"/>
  <c r="P257" i="54"/>
  <c r="S257" i="54" s="1"/>
  <c r="Y257" i="54" s="1"/>
  <c r="AB257" i="54" s="1"/>
  <c r="Q99" i="54"/>
  <c r="T99" i="54" s="1"/>
  <c r="Z99" i="54" s="1"/>
  <c r="R94" i="54"/>
  <c r="U94" i="54" s="1"/>
  <c r="AA94" i="54" s="1"/>
  <c r="R262" i="54"/>
  <c r="U262" i="54" s="1"/>
  <c r="AA262" i="54" s="1"/>
  <c r="Q50" i="54"/>
  <c r="T50" i="54" s="1"/>
  <c r="Z50" i="54" s="1"/>
  <c r="R18" i="54"/>
  <c r="U18" i="54" s="1"/>
  <c r="AA18" i="54" s="1"/>
  <c r="Q198" i="54"/>
  <c r="T198" i="54" s="1"/>
  <c r="Z198" i="54" s="1"/>
  <c r="AB198" i="54" s="1"/>
  <c r="P205" i="54"/>
  <c r="S205" i="54" s="1"/>
  <c r="Y205" i="54" s="1"/>
  <c r="P297" i="54"/>
  <c r="S297" i="54" s="1"/>
  <c r="Y297" i="54" s="1"/>
  <c r="AB297" i="54" s="1"/>
  <c r="R247" i="54"/>
  <c r="U247" i="54" s="1"/>
  <c r="AA247" i="54" s="1"/>
  <c r="AB247" i="54" s="1"/>
  <c r="R127" i="54"/>
  <c r="U127" i="54" s="1"/>
  <c r="AA127" i="54" s="1"/>
  <c r="R420" i="54"/>
  <c r="U420" i="54" s="1"/>
  <c r="AA420" i="54" s="1"/>
  <c r="P74" i="54"/>
  <c r="S74" i="54" s="1"/>
  <c r="Y74" i="54" s="1"/>
  <c r="AB74" i="54" s="1"/>
  <c r="P420" i="54"/>
  <c r="S420" i="54" s="1"/>
  <c r="Y420" i="54" s="1"/>
  <c r="P206" i="54"/>
  <c r="S206" i="54" s="1"/>
  <c r="Y206" i="54" s="1"/>
  <c r="P122" i="54"/>
  <c r="S122" i="54" s="1"/>
  <c r="Y122" i="54" s="1"/>
  <c r="AB122" i="54" s="1"/>
  <c r="R205" i="54"/>
  <c r="U205" i="54" s="1"/>
  <c r="AA205" i="54" s="1"/>
  <c r="P250" i="54"/>
  <c r="S250" i="54" s="1"/>
  <c r="Y250" i="54" s="1"/>
  <c r="AB250" i="54" s="1"/>
  <c r="R307" i="54"/>
  <c r="U307" i="54" s="1"/>
  <c r="AA307" i="54" s="1"/>
  <c r="R309" i="54"/>
  <c r="U309" i="54" s="1"/>
  <c r="AA309" i="54" s="1"/>
  <c r="R333" i="54"/>
  <c r="U333" i="54" s="1"/>
  <c r="AA333" i="54" s="1"/>
  <c r="AB333" i="54" s="1"/>
  <c r="P70" i="54"/>
  <c r="S70" i="54" s="1"/>
  <c r="Y70" i="54" s="1"/>
  <c r="Q263" i="54"/>
  <c r="T263" i="54" s="1"/>
  <c r="Z263" i="54" s="1"/>
  <c r="Q86" i="54"/>
  <c r="T86" i="54" s="1"/>
  <c r="Z86" i="54" s="1"/>
  <c r="Q217" i="54"/>
  <c r="T217" i="54" s="1"/>
  <c r="Z217" i="54" s="1"/>
  <c r="P218" i="54"/>
  <c r="S218" i="54" s="1"/>
  <c r="Y218" i="54" s="1"/>
  <c r="R305" i="54"/>
  <c r="U305" i="54" s="1"/>
  <c r="AA305" i="54" s="1"/>
  <c r="P175" i="54"/>
  <c r="S175" i="54" s="1"/>
  <c r="Y175" i="54" s="1"/>
  <c r="R254" i="54"/>
  <c r="U254" i="54" s="1"/>
  <c r="AA254" i="54" s="1"/>
  <c r="Q401" i="54"/>
  <c r="T401" i="54" s="1"/>
  <c r="Z401" i="54" s="1"/>
  <c r="Q131" i="54"/>
  <c r="T131" i="54" s="1"/>
  <c r="Z131" i="54" s="1"/>
  <c r="R195" i="54"/>
  <c r="U195" i="54" s="1"/>
  <c r="AA195" i="54" s="1"/>
  <c r="P46" i="54"/>
  <c r="S46" i="54" s="1"/>
  <c r="Y46" i="54" s="1"/>
  <c r="R133" i="54"/>
  <c r="U133" i="54" s="1"/>
  <c r="AA133" i="54" s="1"/>
  <c r="Q70" i="54"/>
  <c r="T70" i="54" s="1"/>
  <c r="Z70" i="54" s="1"/>
  <c r="R46" i="54"/>
  <c r="U46" i="54" s="1"/>
  <c r="AA46" i="54" s="1"/>
  <c r="P271" i="54"/>
  <c r="S271" i="54" s="1"/>
  <c r="Y271" i="54" s="1"/>
  <c r="Q254" i="54"/>
  <c r="T254" i="54" s="1"/>
  <c r="Z254" i="54" s="1"/>
  <c r="P407" i="54"/>
  <c r="S407" i="54" s="1"/>
  <c r="Y407" i="54" s="1"/>
  <c r="Q133" i="54"/>
  <c r="T133" i="54" s="1"/>
  <c r="Z133" i="54" s="1"/>
  <c r="Q175" i="54"/>
  <c r="T175" i="54" s="1"/>
  <c r="Z175" i="54" s="1"/>
  <c r="P263" i="54"/>
  <c r="S263" i="54" s="1"/>
  <c r="Y263" i="54" s="1"/>
  <c r="R271" i="54"/>
  <c r="U271" i="54" s="1"/>
  <c r="AA271" i="54" s="1"/>
  <c r="R407" i="54"/>
  <c r="U407" i="54" s="1"/>
  <c r="AA407" i="54" s="1"/>
  <c r="P401" i="54"/>
  <c r="S401" i="54" s="1"/>
  <c r="Y401" i="54" s="1"/>
  <c r="Q73" i="54"/>
  <c r="T73" i="54" s="1"/>
  <c r="Z73" i="54" s="1"/>
  <c r="P217" i="54"/>
  <c r="S217" i="54" s="1"/>
  <c r="Y217" i="54" s="1"/>
  <c r="R69" i="54"/>
  <c r="U69" i="54" s="1"/>
  <c r="AA69" i="54" s="1"/>
  <c r="R117" i="54"/>
  <c r="U117" i="54" s="1"/>
  <c r="AA117" i="54" s="1"/>
  <c r="P141" i="54"/>
  <c r="S141" i="54" s="1"/>
  <c r="Y141" i="54" s="1"/>
  <c r="R187" i="54"/>
  <c r="U187" i="54" s="1"/>
  <c r="AA187" i="54" s="1"/>
  <c r="R249" i="54"/>
  <c r="U249" i="54" s="1"/>
  <c r="AA249" i="54" s="1"/>
  <c r="R428" i="54"/>
  <c r="U428" i="54" s="1"/>
  <c r="AA428" i="54" s="1"/>
  <c r="Q335" i="54"/>
  <c r="T335" i="54" s="1"/>
  <c r="Z335" i="54" s="1"/>
  <c r="Q18" i="54"/>
  <c r="T18" i="54" s="1"/>
  <c r="Z18" i="54" s="1"/>
  <c r="Q416" i="54"/>
  <c r="T416" i="54" s="1"/>
  <c r="Z416" i="54" s="1"/>
  <c r="P73" i="54"/>
  <c r="S73" i="54" s="1"/>
  <c r="Y73" i="54" s="1"/>
  <c r="R131" i="54"/>
  <c r="U131" i="54" s="1"/>
  <c r="AA131" i="54" s="1"/>
  <c r="P69" i="54"/>
  <c r="S69" i="54" s="1"/>
  <c r="Y69" i="54" s="1"/>
  <c r="P117" i="54"/>
  <c r="S117" i="54" s="1"/>
  <c r="Y117" i="54" s="1"/>
  <c r="Q187" i="54"/>
  <c r="T187" i="54" s="1"/>
  <c r="Z187" i="54" s="1"/>
  <c r="P195" i="54"/>
  <c r="S195" i="54" s="1"/>
  <c r="Y195" i="54" s="1"/>
  <c r="R86" i="54"/>
  <c r="U86" i="54" s="1"/>
  <c r="AA86" i="54" s="1"/>
  <c r="P24" i="54"/>
  <c r="S24" i="54" s="1"/>
  <c r="Y24" i="54" s="1"/>
  <c r="R24" i="54"/>
  <c r="U24" i="54" s="1"/>
  <c r="AA24" i="54" s="1"/>
  <c r="P290" i="54"/>
  <c r="S290" i="54" s="1"/>
  <c r="Y290" i="54" s="1"/>
  <c r="Q78" i="54"/>
  <c r="T78" i="54" s="1"/>
  <c r="Z78" i="54" s="1"/>
  <c r="P246" i="54"/>
  <c r="S246" i="54" s="1"/>
  <c r="Y246" i="54" s="1"/>
  <c r="R398" i="54"/>
  <c r="U398" i="54" s="1"/>
  <c r="AA398" i="54" s="1"/>
  <c r="Q382" i="54"/>
  <c r="T382" i="54" s="1"/>
  <c r="Z382" i="54" s="1"/>
  <c r="R390" i="54"/>
  <c r="U390" i="54" s="1"/>
  <c r="AA390" i="54" s="1"/>
  <c r="Q178" i="54"/>
  <c r="T178" i="54" s="1"/>
  <c r="Z178" i="54" s="1"/>
  <c r="P210" i="54"/>
  <c r="S210" i="54" s="1"/>
  <c r="Y210" i="54" s="1"/>
  <c r="R53" i="54"/>
  <c r="U53" i="54" s="1"/>
  <c r="AA53" i="54" s="1"/>
  <c r="Q159" i="54"/>
  <c r="T159" i="54" s="1"/>
  <c r="Z159" i="54" s="1"/>
  <c r="Q392" i="54"/>
  <c r="T392" i="54" s="1"/>
  <c r="Z392" i="54" s="1"/>
  <c r="P230" i="54"/>
  <c r="S230" i="54" s="1"/>
  <c r="Y230" i="54" s="1"/>
  <c r="P179" i="54"/>
  <c r="S179" i="54" s="1"/>
  <c r="Y179" i="54" s="1"/>
  <c r="R378" i="54"/>
  <c r="U378" i="54" s="1"/>
  <c r="AA378" i="54" s="1"/>
  <c r="AB378" i="54" s="1"/>
  <c r="R209" i="54"/>
  <c r="U209" i="54" s="1"/>
  <c r="AA209" i="54" s="1"/>
  <c r="R255" i="54"/>
  <c r="U255" i="54" s="1"/>
  <c r="AA255" i="54" s="1"/>
  <c r="Q20" i="54"/>
  <c r="T20" i="54" s="1"/>
  <c r="Z20" i="54" s="1"/>
  <c r="R20" i="54"/>
  <c r="U20" i="54" s="1"/>
  <c r="AA20" i="54" s="1"/>
  <c r="Q246" i="54"/>
  <c r="T246" i="54" s="1"/>
  <c r="Z246" i="54" s="1"/>
  <c r="Q230" i="54"/>
  <c r="T230" i="54" s="1"/>
  <c r="Z230" i="54" s="1"/>
  <c r="R179" i="54"/>
  <c r="U179" i="54" s="1"/>
  <c r="AA179" i="54" s="1"/>
  <c r="P318" i="54"/>
  <c r="S318" i="54" s="1"/>
  <c r="Y318" i="54" s="1"/>
  <c r="R16" i="54"/>
  <c r="U16" i="54" s="1"/>
  <c r="AA16" i="54" s="1"/>
  <c r="R311" i="54"/>
  <c r="U311" i="54" s="1"/>
  <c r="AA311" i="54" s="1"/>
  <c r="AB311" i="54" s="1"/>
  <c r="P16" i="54"/>
  <c r="S16" i="54" s="1"/>
  <c r="Y16" i="54" s="1"/>
  <c r="P62" i="54"/>
  <c r="S62" i="54" s="1"/>
  <c r="Y62" i="54" s="1"/>
  <c r="P123" i="54"/>
  <c r="S123" i="54" s="1"/>
  <c r="Y123" i="54" s="1"/>
  <c r="Q210" i="54"/>
  <c r="T210" i="54" s="1"/>
  <c r="Z210" i="54" s="1"/>
  <c r="P65" i="54"/>
  <c r="S65" i="54" s="1"/>
  <c r="Y65" i="54" s="1"/>
  <c r="P5" i="54"/>
  <c r="S5" i="54" s="1"/>
  <c r="Y5" i="54" s="1"/>
  <c r="Q28" i="54"/>
  <c r="T28" i="54" s="1"/>
  <c r="Z28" i="54" s="1"/>
  <c r="R319" i="54"/>
  <c r="U319" i="54" s="1"/>
  <c r="AA319" i="54" s="1"/>
  <c r="P319" i="54"/>
  <c r="S319" i="54" s="1"/>
  <c r="Y319" i="54" s="1"/>
  <c r="R93" i="54"/>
  <c r="U93" i="54" s="1"/>
  <c r="AA93" i="54" s="1"/>
  <c r="P239" i="54"/>
  <c r="S239" i="54" s="1"/>
  <c r="Y239" i="54" s="1"/>
  <c r="Q14" i="54"/>
  <c r="T14" i="54" s="1"/>
  <c r="Z14" i="54" s="1"/>
  <c r="AB14" i="54" s="1"/>
  <c r="R5" i="54"/>
  <c r="U5" i="54" s="1"/>
  <c r="AA5" i="54" s="1"/>
  <c r="Q168" i="54"/>
  <c r="T168" i="54" s="1"/>
  <c r="Z168" i="54" s="1"/>
  <c r="P248" i="54"/>
  <c r="S248" i="54" s="1"/>
  <c r="Y248" i="54" s="1"/>
  <c r="R406" i="54"/>
  <c r="U406" i="54" s="1"/>
  <c r="AA406" i="54" s="1"/>
  <c r="Q296" i="54"/>
  <c r="T296" i="54" s="1"/>
  <c r="Z296" i="54" s="1"/>
  <c r="R168" i="54"/>
  <c r="U168" i="54" s="1"/>
  <c r="AA168" i="54" s="1"/>
  <c r="P427" i="54"/>
  <c r="S427" i="54" s="1"/>
  <c r="Y427" i="54" s="1"/>
  <c r="R177" i="54"/>
  <c r="U177" i="54" s="1"/>
  <c r="AA177" i="54" s="1"/>
  <c r="R419" i="54"/>
  <c r="U419" i="54" s="1"/>
  <c r="AA419" i="54" s="1"/>
  <c r="P347" i="54"/>
  <c r="S347" i="54" s="1"/>
  <c r="Y347" i="54" s="1"/>
  <c r="P68" i="54"/>
  <c r="S68" i="54" s="1"/>
  <c r="Y68" i="54" s="1"/>
  <c r="P96" i="54"/>
  <c r="S96" i="54" s="1"/>
  <c r="Y96" i="54" s="1"/>
  <c r="Q239" i="54"/>
  <c r="T239" i="54" s="1"/>
  <c r="Z239" i="54" s="1"/>
  <c r="R193" i="54"/>
  <c r="U193" i="54" s="1"/>
  <c r="AA193" i="54" s="1"/>
  <c r="R110" i="54"/>
  <c r="U110" i="54" s="1"/>
  <c r="AA110" i="54" s="1"/>
  <c r="Q55" i="54"/>
  <c r="T55" i="54" s="1"/>
  <c r="Z55" i="54" s="1"/>
  <c r="Q260" i="54"/>
  <c r="T260" i="54" s="1"/>
  <c r="Z260" i="54" s="1"/>
  <c r="P342" i="54"/>
  <c r="S342" i="54" s="1"/>
  <c r="Y342" i="54" s="1"/>
  <c r="R342" i="54"/>
  <c r="U342" i="54" s="1"/>
  <c r="AA342" i="54" s="1"/>
  <c r="R128" i="54"/>
  <c r="U128" i="54" s="1"/>
  <c r="AA128" i="54" s="1"/>
  <c r="P204" i="54"/>
  <c r="S204" i="54" s="1"/>
  <c r="Y204" i="54" s="1"/>
  <c r="P181" i="54"/>
  <c r="S181" i="54" s="1"/>
  <c r="Y181" i="54" s="1"/>
  <c r="R356" i="54"/>
  <c r="U356" i="54" s="1"/>
  <c r="AA356" i="54" s="1"/>
  <c r="R181" i="54"/>
  <c r="U181" i="54" s="1"/>
  <c r="AA181" i="54" s="1"/>
  <c r="R269" i="54"/>
  <c r="U269" i="54" s="1"/>
  <c r="AA269" i="54" s="1"/>
  <c r="R253" i="54"/>
  <c r="U253" i="54" s="1"/>
  <c r="AA253" i="54" s="1"/>
  <c r="Q304" i="54"/>
  <c r="T304" i="54" s="1"/>
  <c r="Z304" i="54" s="1"/>
  <c r="R113" i="54"/>
  <c r="U113" i="54" s="1"/>
  <c r="AA113" i="54" s="1"/>
  <c r="P253" i="54"/>
  <c r="S253" i="54" s="1"/>
  <c r="Y253" i="54" s="1"/>
  <c r="Q290" i="54"/>
  <c r="T290" i="54" s="1"/>
  <c r="Z290" i="54" s="1"/>
  <c r="P304" i="54"/>
  <c r="S304" i="54" s="1"/>
  <c r="Y304" i="54" s="1"/>
  <c r="Q161" i="54"/>
  <c r="T161" i="54" s="1"/>
  <c r="Z161" i="54" s="1"/>
  <c r="Q199" i="54"/>
  <c r="T199" i="54" s="1"/>
  <c r="Z199" i="54" s="1"/>
  <c r="R241" i="54"/>
  <c r="U241" i="54" s="1"/>
  <c r="AA241" i="54" s="1"/>
  <c r="Q113" i="54"/>
  <c r="T113" i="54" s="1"/>
  <c r="Z113" i="54" s="1"/>
  <c r="P161" i="54"/>
  <c r="S161" i="54" s="1"/>
  <c r="Y161" i="54" s="1"/>
  <c r="R436" i="54"/>
  <c r="U436" i="54" s="1"/>
  <c r="AA436" i="54" s="1"/>
  <c r="Q193" i="54"/>
  <c r="T193" i="54" s="1"/>
  <c r="Z193" i="54" s="1"/>
  <c r="Q384" i="54"/>
  <c r="T384" i="54" s="1"/>
  <c r="Z384" i="54" s="1"/>
  <c r="Q436" i="54"/>
  <c r="T436" i="54" s="1"/>
  <c r="Z436" i="54" s="1"/>
  <c r="R180" i="54"/>
  <c r="U180" i="54" s="1"/>
  <c r="AA180" i="54" s="1"/>
  <c r="Q266" i="54"/>
  <c r="T266" i="54" s="1"/>
  <c r="Z266" i="54" s="1"/>
  <c r="P146" i="54"/>
  <c r="S146" i="54" s="1"/>
  <c r="Y146" i="54" s="1"/>
  <c r="P89" i="54"/>
  <c r="S89" i="54" s="1"/>
  <c r="Y89" i="54" s="1"/>
  <c r="R152" i="54"/>
  <c r="U152" i="54" s="1"/>
  <c r="AA152" i="54" s="1"/>
  <c r="P188" i="54"/>
  <c r="S188" i="54" s="1"/>
  <c r="Y188" i="54" s="1"/>
  <c r="R75" i="54"/>
  <c r="U75" i="54" s="1"/>
  <c r="AA75" i="54" s="1"/>
  <c r="Q373" i="54"/>
  <c r="T373" i="54" s="1"/>
  <c r="Z373" i="54" s="1"/>
  <c r="P393" i="54"/>
  <c r="S393" i="54" s="1"/>
  <c r="Y393" i="54" s="1"/>
  <c r="P367" i="54"/>
  <c r="S367" i="54" s="1"/>
  <c r="Y367" i="54" s="1"/>
  <c r="P307" i="54"/>
  <c r="S307" i="54" s="1"/>
  <c r="Y307" i="54" s="1"/>
  <c r="P309" i="54"/>
  <c r="S309" i="54" s="1"/>
  <c r="Y309" i="54" s="1"/>
  <c r="P356" i="54"/>
  <c r="S356" i="54" s="1"/>
  <c r="Y356" i="54" s="1"/>
  <c r="P386" i="54"/>
  <c r="S386" i="54" s="1"/>
  <c r="Y386" i="54" s="1"/>
  <c r="Q386" i="54"/>
  <c r="T386" i="54" s="1"/>
  <c r="Z386" i="54" s="1"/>
  <c r="P414" i="54"/>
  <c r="S414" i="54" s="1"/>
  <c r="Y414" i="54" s="1"/>
  <c r="R414" i="54"/>
  <c r="U414" i="54" s="1"/>
  <c r="AA414" i="54" s="1"/>
  <c r="P313" i="54"/>
  <c r="S313" i="54" s="1"/>
  <c r="Y313" i="54" s="1"/>
  <c r="Q393" i="54"/>
  <c r="T393" i="54" s="1"/>
  <c r="Z393" i="54" s="1"/>
  <c r="R266" i="54"/>
  <c r="U266" i="54" s="1"/>
  <c r="AA266" i="54" s="1"/>
  <c r="P428" i="54"/>
  <c r="S428" i="54" s="1"/>
  <c r="Y428" i="54" s="1"/>
  <c r="Q218" i="54"/>
  <c r="T218" i="54" s="1"/>
  <c r="Z218" i="54" s="1"/>
  <c r="R345" i="54"/>
  <c r="U345" i="54" s="1"/>
  <c r="AA345" i="54" s="1"/>
  <c r="Q219" i="54"/>
  <c r="T219" i="54" s="1"/>
  <c r="Z219" i="54" s="1"/>
  <c r="R384" i="54"/>
  <c r="U384" i="54" s="1"/>
  <c r="AA384" i="54" s="1"/>
  <c r="P335" i="54"/>
  <c r="S335" i="54" s="1"/>
  <c r="Y335" i="54" s="1"/>
  <c r="R313" i="54"/>
  <c r="U313" i="54" s="1"/>
  <c r="AA313" i="54" s="1"/>
  <c r="P305" i="54"/>
  <c r="S305" i="54" s="1"/>
  <c r="Y305" i="54" s="1"/>
  <c r="AB305" i="54" s="1"/>
  <c r="P345" i="54"/>
  <c r="S345" i="54" s="1"/>
  <c r="Y345" i="54" s="1"/>
  <c r="Q417" i="54"/>
  <c r="T417" i="54" s="1"/>
  <c r="Z417" i="54" s="1"/>
  <c r="Q59" i="54"/>
  <c r="T59" i="54" s="1"/>
  <c r="Z59" i="54" s="1"/>
  <c r="R51" i="54"/>
  <c r="U51" i="54" s="1"/>
  <c r="AA51" i="54" s="1"/>
  <c r="R418" i="54"/>
  <c r="U418" i="54" s="1"/>
  <c r="AA418" i="54" s="1"/>
  <c r="P59" i="54"/>
  <c r="S59" i="54" s="1"/>
  <c r="Y59" i="54" s="1"/>
  <c r="R288" i="54"/>
  <c r="U288" i="54" s="1"/>
  <c r="AA288" i="54" s="1"/>
  <c r="P278" i="54"/>
  <c r="S278" i="54" s="1"/>
  <c r="Y278" i="54" s="1"/>
  <c r="P121" i="54"/>
  <c r="S121" i="54" s="1"/>
  <c r="Y121" i="54" s="1"/>
  <c r="P417" i="54"/>
  <c r="S417" i="54" s="1"/>
  <c r="Y417" i="54" s="1"/>
  <c r="P233" i="54"/>
  <c r="S233" i="54" s="1"/>
  <c r="Y233" i="54" s="1"/>
  <c r="R120" i="54"/>
  <c r="U120" i="54" s="1"/>
  <c r="AA120" i="54" s="1"/>
  <c r="Q269" i="54"/>
  <c r="T269" i="54" s="1"/>
  <c r="Z269" i="54" s="1"/>
  <c r="P289" i="54"/>
  <c r="S289" i="54" s="1"/>
  <c r="Y289" i="54" s="1"/>
  <c r="P358" i="54"/>
  <c r="S358" i="54" s="1"/>
  <c r="Y358" i="54" s="1"/>
  <c r="Q71" i="54"/>
  <c r="T71" i="54" s="1"/>
  <c r="Z71" i="54" s="1"/>
  <c r="P409" i="54"/>
  <c r="S409" i="54" s="1"/>
  <c r="Y409" i="54" s="1"/>
  <c r="Q289" i="54"/>
  <c r="T289" i="54" s="1"/>
  <c r="Z289" i="54" s="1"/>
  <c r="R82" i="54"/>
  <c r="U82" i="54" s="1"/>
  <c r="AA82" i="54" s="1"/>
  <c r="P156" i="54"/>
  <c r="S156" i="54" s="1"/>
  <c r="Y156" i="54" s="1"/>
  <c r="R282" i="54"/>
  <c r="U282" i="54" s="1"/>
  <c r="AA282" i="54" s="1"/>
  <c r="AB301" i="54"/>
  <c r="P199" i="54"/>
  <c r="S199" i="54" s="1"/>
  <c r="Y199" i="54" s="1"/>
  <c r="P241" i="54"/>
  <c r="S241" i="54" s="1"/>
  <c r="Y241" i="54" s="1"/>
  <c r="Q96" i="54"/>
  <c r="T96" i="54" s="1"/>
  <c r="Z96" i="54" s="1"/>
  <c r="P128" i="54"/>
  <c r="S128" i="54" s="1"/>
  <c r="Y128" i="54" s="1"/>
  <c r="Q204" i="54"/>
  <c r="T204" i="54" s="1"/>
  <c r="Z204" i="54" s="1"/>
  <c r="Q248" i="54"/>
  <c r="T248" i="54" s="1"/>
  <c r="Z248" i="54" s="1"/>
  <c r="R79" i="54"/>
  <c r="U79" i="54" s="1"/>
  <c r="AA79" i="54" s="1"/>
  <c r="R358" i="54"/>
  <c r="U358" i="54" s="1"/>
  <c r="AA358" i="54" s="1"/>
  <c r="P280" i="54"/>
  <c r="S280" i="54" s="1"/>
  <c r="Y280" i="54" s="1"/>
  <c r="P373" i="54"/>
  <c r="S373" i="54" s="1"/>
  <c r="Y373" i="54" s="1"/>
  <c r="R367" i="54"/>
  <c r="U367" i="54" s="1"/>
  <c r="AA367" i="54" s="1"/>
  <c r="Q89" i="54"/>
  <c r="T89" i="54" s="1"/>
  <c r="Z89" i="54" s="1"/>
  <c r="P321" i="54"/>
  <c r="S321" i="54" s="1"/>
  <c r="Y321" i="54" s="1"/>
  <c r="P260" i="54"/>
  <c r="S260" i="54" s="1"/>
  <c r="Y260" i="54" s="1"/>
  <c r="P369" i="54"/>
  <c r="S369" i="54" s="1"/>
  <c r="Y369" i="54" s="1"/>
  <c r="R238" i="54"/>
  <c r="U238" i="54" s="1"/>
  <c r="AA238" i="54" s="1"/>
  <c r="Q427" i="54"/>
  <c r="T427" i="54" s="1"/>
  <c r="Z427" i="54" s="1"/>
  <c r="Q374" i="54"/>
  <c r="T374" i="54" s="1"/>
  <c r="Z374" i="54" s="1"/>
  <c r="Q115" i="54"/>
  <c r="T115" i="54" s="1"/>
  <c r="Z115" i="54" s="1"/>
  <c r="R163" i="54"/>
  <c r="U163" i="54" s="1"/>
  <c r="AA163" i="54" s="1"/>
  <c r="Q332" i="54"/>
  <c r="T332" i="54" s="1"/>
  <c r="Z332" i="54" s="1"/>
  <c r="Q406" i="54"/>
  <c r="T406" i="54" s="1"/>
  <c r="Z406" i="54" s="1"/>
  <c r="Q22" i="54"/>
  <c r="T22" i="54" s="1"/>
  <c r="Z22" i="54" s="1"/>
  <c r="Q270" i="54"/>
  <c r="T270" i="54" s="1"/>
  <c r="Z270" i="54" s="1"/>
  <c r="P142" i="54"/>
  <c r="S142" i="54" s="1"/>
  <c r="Y142" i="54" s="1"/>
  <c r="Q273" i="54"/>
  <c r="T273" i="54" s="1"/>
  <c r="Z273" i="54" s="1"/>
  <c r="Q6" i="54"/>
  <c r="T6" i="54" s="1"/>
  <c r="Z6" i="54" s="1"/>
  <c r="R136" i="54"/>
  <c r="U136" i="54" s="1"/>
  <c r="AA136" i="54" s="1"/>
  <c r="P194" i="54"/>
  <c r="S194" i="54" s="1"/>
  <c r="Y194" i="54" s="1"/>
  <c r="P350" i="54"/>
  <c r="S350" i="54" s="1"/>
  <c r="Y350" i="54" s="1"/>
  <c r="Q142" i="54"/>
  <c r="T142" i="54" s="1"/>
  <c r="Z142" i="54" s="1"/>
  <c r="Q265" i="54"/>
  <c r="T265" i="54" s="1"/>
  <c r="Z265" i="54" s="1"/>
  <c r="P360" i="54"/>
  <c r="S360" i="54" s="1"/>
  <c r="Y360" i="54" s="1"/>
  <c r="P6" i="54"/>
  <c r="S6" i="54" s="1"/>
  <c r="Y6" i="54" s="1"/>
  <c r="Q231" i="54"/>
  <c r="T231" i="54" s="1"/>
  <c r="Z231" i="54" s="1"/>
  <c r="P57" i="54"/>
  <c r="S57" i="54" s="1"/>
  <c r="Y57" i="54" s="1"/>
  <c r="Q340" i="54"/>
  <c r="T340" i="54" s="1"/>
  <c r="Z340" i="54" s="1"/>
  <c r="P340" i="54"/>
  <c r="S340" i="54" s="1"/>
  <c r="Y340" i="54" s="1"/>
  <c r="Q347" i="54"/>
  <c r="T347" i="54" s="1"/>
  <c r="Z347" i="54" s="1"/>
  <c r="P332" i="54"/>
  <c r="S332" i="54" s="1"/>
  <c r="Y332" i="54" s="1"/>
  <c r="Q283" i="54"/>
  <c r="T283" i="54" s="1"/>
  <c r="Z283" i="54" s="1"/>
  <c r="Q177" i="54"/>
  <c r="T177" i="54" s="1"/>
  <c r="Z177" i="54" s="1"/>
  <c r="Q171" i="54"/>
  <c r="T171" i="54" s="1"/>
  <c r="Z171" i="54" s="1"/>
  <c r="R8" i="54"/>
  <c r="U8" i="54" s="1"/>
  <c r="AA8" i="54" s="1"/>
  <c r="Q8" i="54"/>
  <c r="T8" i="54" s="1"/>
  <c r="Z8" i="54" s="1"/>
  <c r="R296" i="54"/>
  <c r="U296" i="54" s="1"/>
  <c r="AA296" i="54" s="1"/>
  <c r="P419" i="54"/>
  <c r="S419" i="54" s="1"/>
  <c r="Y419" i="54" s="1"/>
  <c r="Q81" i="54"/>
  <c r="T81" i="54" s="1"/>
  <c r="Z81" i="54" s="1"/>
  <c r="R172" i="54"/>
  <c r="U172" i="54" s="1"/>
  <c r="AA172" i="54" s="1"/>
  <c r="R81" i="54"/>
  <c r="U81" i="54" s="1"/>
  <c r="AA81" i="54" s="1"/>
  <c r="P240" i="54"/>
  <c r="S240" i="54" s="1"/>
  <c r="Y240" i="54" s="1"/>
  <c r="P371" i="54"/>
  <c r="S371" i="54" s="1"/>
  <c r="Y371" i="54" s="1"/>
  <c r="Q167" i="54"/>
  <c r="T167" i="54" s="1"/>
  <c r="Z167" i="54" s="1"/>
  <c r="P235" i="54"/>
  <c r="S235" i="54" s="1"/>
  <c r="Y235" i="54" s="1"/>
  <c r="P136" i="54"/>
  <c r="S136" i="54" s="1"/>
  <c r="Y136" i="54" s="1"/>
  <c r="Q212" i="54"/>
  <c r="T212" i="54" s="1"/>
  <c r="Z212" i="54" s="1"/>
  <c r="Q350" i="54"/>
  <c r="T350" i="54" s="1"/>
  <c r="Z350" i="54" s="1"/>
  <c r="R240" i="54"/>
  <c r="U240" i="54" s="1"/>
  <c r="AA240" i="54" s="1"/>
  <c r="Q129" i="54"/>
  <c r="T129" i="54" s="1"/>
  <c r="Z129" i="54" s="1"/>
  <c r="R235" i="54"/>
  <c r="U235" i="54" s="1"/>
  <c r="AA235" i="54" s="1"/>
  <c r="P102" i="54"/>
  <c r="S102" i="54" s="1"/>
  <c r="Y102" i="54" s="1"/>
  <c r="R400" i="54"/>
  <c r="U400" i="54" s="1"/>
  <c r="AA400" i="54" s="1"/>
  <c r="P134" i="54"/>
  <c r="S134" i="54" s="1"/>
  <c r="Y134" i="54" s="1"/>
  <c r="Q85" i="54"/>
  <c r="T85" i="54" s="1"/>
  <c r="Z85" i="54" s="1"/>
  <c r="P172" i="54"/>
  <c r="S172" i="54" s="1"/>
  <c r="Y172" i="54" s="1"/>
  <c r="Q264" i="54"/>
  <c r="T264" i="54" s="1"/>
  <c r="Z264" i="54" s="1"/>
  <c r="R124" i="54"/>
  <c r="U124" i="54" s="1"/>
  <c r="AA124" i="54" s="1"/>
  <c r="P353" i="54"/>
  <c r="S353" i="54" s="1"/>
  <c r="Y353" i="54" s="1"/>
  <c r="P76" i="54"/>
  <c r="S76" i="54" s="1"/>
  <c r="Y76" i="54" s="1"/>
  <c r="Q147" i="54"/>
  <c r="T147" i="54" s="1"/>
  <c r="Z147" i="54" s="1"/>
  <c r="Q80" i="54"/>
  <c r="T80" i="54" s="1"/>
  <c r="Z80" i="54" s="1"/>
  <c r="P167" i="54"/>
  <c r="S167" i="54" s="1"/>
  <c r="Y167" i="54" s="1"/>
  <c r="R211" i="54"/>
  <c r="U211" i="54" s="1"/>
  <c r="AA211" i="54" s="1"/>
  <c r="Q102" i="54"/>
  <c r="T102" i="54" s="1"/>
  <c r="Z102" i="54" s="1"/>
  <c r="Q371" i="54"/>
  <c r="T371" i="54" s="1"/>
  <c r="Z371" i="54" s="1"/>
  <c r="R425" i="54"/>
  <c r="U425" i="54" s="1"/>
  <c r="AA425" i="54" s="1"/>
  <c r="P165" i="54"/>
  <c r="S165" i="54" s="1"/>
  <c r="Y165" i="54" s="1"/>
  <c r="R369" i="54"/>
  <c r="U369" i="54" s="1"/>
  <c r="AA369" i="54" s="1"/>
  <c r="Q233" i="54"/>
  <c r="T233" i="54" s="1"/>
  <c r="Z233" i="54" s="1"/>
  <c r="P279" i="54"/>
  <c r="S279" i="54" s="1"/>
  <c r="Y279" i="54" s="1"/>
  <c r="Q259" i="54"/>
  <c r="T259" i="54" s="1"/>
  <c r="Z259" i="54" s="1"/>
  <c r="Q91" i="54"/>
  <c r="T91" i="54" s="1"/>
  <c r="Z91" i="54" s="1"/>
  <c r="P80" i="54"/>
  <c r="S80" i="54" s="1"/>
  <c r="Y80" i="54" s="1"/>
  <c r="R286" i="54"/>
  <c r="U286" i="54" s="1"/>
  <c r="AA286" i="54" s="1"/>
  <c r="R196" i="54"/>
  <c r="U196" i="54" s="1"/>
  <c r="AA196" i="54" s="1"/>
  <c r="Q68" i="54"/>
  <c r="T68" i="54" s="1"/>
  <c r="Z68" i="54" s="1"/>
  <c r="Q220" i="54"/>
  <c r="T220" i="54" s="1"/>
  <c r="Z220" i="54" s="1"/>
  <c r="R372" i="54"/>
  <c r="U372" i="54" s="1"/>
  <c r="AA372" i="54" s="1"/>
  <c r="R409" i="54"/>
  <c r="U409" i="54" s="1"/>
  <c r="AA409" i="54" s="1"/>
  <c r="P63" i="54"/>
  <c r="S63" i="54" s="1"/>
  <c r="Y63" i="54" s="1"/>
  <c r="Q362" i="54"/>
  <c r="T362" i="54" s="1"/>
  <c r="Z362" i="54" s="1"/>
  <c r="P396" i="54"/>
  <c r="S396" i="54" s="1"/>
  <c r="Y396" i="54" s="1"/>
  <c r="R411" i="54"/>
  <c r="U411" i="54" s="1"/>
  <c r="AA411" i="54" s="1"/>
  <c r="R277" i="54"/>
  <c r="U277" i="54" s="1"/>
  <c r="AA277" i="54" s="1"/>
  <c r="R197" i="54"/>
  <c r="U197" i="54" s="1"/>
  <c r="AA197" i="54" s="1"/>
  <c r="P389" i="54"/>
  <c r="S389" i="54" s="1"/>
  <c r="Y389" i="54" s="1"/>
  <c r="Q281" i="54"/>
  <c r="T281" i="54" s="1"/>
  <c r="Z281" i="54" s="1"/>
  <c r="R149" i="54"/>
  <c r="U149" i="54" s="1"/>
  <c r="AA149" i="54" s="1"/>
  <c r="P140" i="54"/>
  <c r="S140" i="54" s="1"/>
  <c r="Y140" i="54" s="1"/>
  <c r="Q391" i="54"/>
  <c r="T391" i="54" s="1"/>
  <c r="Z391" i="54" s="1"/>
  <c r="R426" i="54"/>
  <c r="U426" i="54" s="1"/>
  <c r="AA426" i="54" s="1"/>
  <c r="P12" i="54"/>
  <c r="S12" i="54" s="1"/>
  <c r="Y12" i="54" s="1"/>
  <c r="P100" i="54"/>
  <c r="S100" i="54" s="1"/>
  <c r="Y100" i="54" s="1"/>
  <c r="Q110" i="54"/>
  <c r="T110" i="54" s="1"/>
  <c r="Z110" i="54" s="1"/>
  <c r="P272" i="54"/>
  <c r="S272" i="54" s="1"/>
  <c r="Y272" i="54" s="1"/>
  <c r="P145" i="54"/>
  <c r="S145" i="54" s="1"/>
  <c r="Y145" i="54" s="1"/>
  <c r="R220" i="54"/>
  <c r="U220" i="54" s="1"/>
  <c r="AA220" i="54" s="1"/>
  <c r="P79" i="54"/>
  <c r="S79" i="54" s="1"/>
  <c r="Y79" i="54" s="1"/>
  <c r="Q60" i="54"/>
  <c r="T60" i="54" s="1"/>
  <c r="Z60" i="54" s="1"/>
  <c r="R63" i="54"/>
  <c r="U63" i="54" s="1"/>
  <c r="AA63" i="54" s="1"/>
  <c r="R138" i="54"/>
  <c r="U138" i="54" s="1"/>
  <c r="AA138" i="54" s="1"/>
  <c r="Q183" i="54"/>
  <c r="T183" i="54" s="1"/>
  <c r="Z183" i="54" s="1"/>
  <c r="Q180" i="54"/>
  <c r="T180" i="54" s="1"/>
  <c r="Z180" i="54" s="1"/>
  <c r="R60" i="54"/>
  <c r="U60" i="54" s="1"/>
  <c r="AA60" i="54" s="1"/>
  <c r="P82" i="54"/>
  <c r="S82" i="54" s="1"/>
  <c r="Y82" i="54" s="1"/>
  <c r="P151" i="54"/>
  <c r="S151" i="54" s="1"/>
  <c r="Y151" i="54" s="1"/>
  <c r="Q288" i="54"/>
  <c r="T288" i="54" s="1"/>
  <c r="Z288" i="54" s="1"/>
  <c r="Q197" i="54"/>
  <c r="T197" i="54" s="1"/>
  <c r="Z197" i="54" s="1"/>
  <c r="P251" i="54"/>
  <c r="S251" i="54" s="1"/>
  <c r="Y251" i="54" s="1"/>
  <c r="Q415" i="54"/>
  <c r="T415" i="54" s="1"/>
  <c r="Z415" i="54" s="1"/>
  <c r="R408" i="54"/>
  <c r="U408" i="54" s="1"/>
  <c r="AA408" i="54" s="1"/>
  <c r="Q84" i="54"/>
  <c r="T84" i="54" s="1"/>
  <c r="Z84" i="54" s="1"/>
  <c r="P236" i="54"/>
  <c r="S236" i="54" s="1"/>
  <c r="Y236" i="54" s="1"/>
  <c r="Q48" i="54"/>
  <c r="T48" i="54" s="1"/>
  <c r="Z48" i="54" s="1"/>
  <c r="Q132" i="54"/>
  <c r="T132" i="54" s="1"/>
  <c r="Z132" i="54" s="1"/>
  <c r="Q97" i="54"/>
  <c r="T97" i="54" s="1"/>
  <c r="Z97" i="54" s="1"/>
  <c r="Q155" i="54"/>
  <c r="T155" i="54" s="1"/>
  <c r="Z155" i="54" s="1"/>
  <c r="R227" i="54"/>
  <c r="U227" i="54" s="1"/>
  <c r="AA227" i="54" s="1"/>
  <c r="R88" i="54"/>
  <c r="U88" i="54" s="1"/>
  <c r="AA88" i="54" s="1"/>
  <c r="P120" i="54"/>
  <c r="S120" i="54" s="1"/>
  <c r="Y120" i="54" s="1"/>
  <c r="P152" i="54"/>
  <c r="S152" i="54" s="1"/>
  <c r="Y152" i="54" s="1"/>
  <c r="Q228" i="54"/>
  <c r="T228" i="54" s="1"/>
  <c r="Z228" i="54" s="1"/>
  <c r="Q278" i="54"/>
  <c r="T278" i="54" s="1"/>
  <c r="Z278" i="54" s="1"/>
  <c r="R202" i="54"/>
  <c r="U202" i="54" s="1"/>
  <c r="AA202" i="54" s="1"/>
  <c r="P394" i="54"/>
  <c r="S394" i="54" s="1"/>
  <c r="Y394" i="54" s="1"/>
  <c r="P277" i="54"/>
  <c r="S277" i="54" s="1"/>
  <c r="Y277" i="54" s="1"/>
  <c r="R71" i="54"/>
  <c r="U71" i="54" s="1"/>
  <c r="AA71" i="54" s="1"/>
  <c r="Q201" i="54"/>
  <c r="T201" i="54" s="1"/>
  <c r="Z201" i="54" s="1"/>
  <c r="P157" i="54"/>
  <c r="S157" i="54" s="1"/>
  <c r="Y157" i="54" s="1"/>
  <c r="P48" i="54"/>
  <c r="S48" i="54" s="1"/>
  <c r="Y48" i="54" s="1"/>
  <c r="R191" i="54"/>
  <c r="U191" i="54" s="1"/>
  <c r="AA191" i="54" s="1"/>
  <c r="R188" i="54"/>
  <c r="U188" i="54" s="1"/>
  <c r="AA188" i="54" s="1"/>
  <c r="Q354" i="54"/>
  <c r="T354" i="54" s="1"/>
  <c r="Z354" i="54" s="1"/>
  <c r="P160" i="54"/>
  <c r="S160" i="54" s="1"/>
  <c r="Y160" i="54" s="1"/>
  <c r="R156" i="54"/>
  <c r="U156" i="54" s="1"/>
  <c r="AA156" i="54" s="1"/>
  <c r="P201" i="54"/>
  <c r="S201" i="54" s="1"/>
  <c r="Y201" i="54" s="1"/>
  <c r="AB201" i="54" s="1"/>
  <c r="Q418" i="54"/>
  <c r="T418" i="54" s="1"/>
  <c r="Z418" i="54" s="1"/>
  <c r="P173" i="54"/>
  <c r="S173" i="54" s="1"/>
  <c r="Y173" i="54" s="1"/>
  <c r="P276" i="54"/>
  <c r="S276" i="54" s="1"/>
  <c r="Y276" i="54" s="1"/>
  <c r="P176" i="54"/>
  <c r="S176" i="54" s="1"/>
  <c r="Y176" i="54" s="1"/>
  <c r="P256" i="54"/>
  <c r="S256" i="54" s="1"/>
  <c r="Y256" i="54" s="1"/>
  <c r="R132" i="54"/>
  <c r="U132" i="54" s="1"/>
  <c r="AA132" i="54" s="1"/>
  <c r="P155" i="54"/>
  <c r="S155" i="54" s="1"/>
  <c r="Y155" i="54" s="1"/>
  <c r="P88" i="54"/>
  <c r="S88" i="54" s="1"/>
  <c r="Y88" i="54" s="1"/>
  <c r="P202" i="54"/>
  <c r="S202" i="54" s="1"/>
  <c r="Y202" i="54" s="1"/>
  <c r="R160" i="54"/>
  <c r="U160" i="54" s="1"/>
  <c r="AA160" i="54" s="1"/>
  <c r="P380" i="54"/>
  <c r="S380" i="54" s="1"/>
  <c r="Y380" i="54" s="1"/>
  <c r="R173" i="54"/>
  <c r="U173" i="54" s="1"/>
  <c r="AA173" i="54" s="1"/>
  <c r="R276" i="54"/>
  <c r="U276" i="54" s="1"/>
  <c r="AA276" i="54" s="1"/>
  <c r="R29" i="54"/>
  <c r="U29" i="54" s="1"/>
  <c r="AA29" i="54" s="1"/>
  <c r="P147" i="54"/>
  <c r="S147" i="54" s="1"/>
  <c r="Y147" i="54" s="1"/>
  <c r="R104" i="54"/>
  <c r="U104" i="54" s="1"/>
  <c r="AA104" i="54" s="1"/>
  <c r="R287" i="54"/>
  <c r="U287" i="54" s="1"/>
  <c r="AA287" i="54" s="1"/>
  <c r="R185" i="54"/>
  <c r="U185" i="54" s="1"/>
  <c r="AA185" i="54" s="1"/>
  <c r="R192" i="54"/>
  <c r="U192" i="54" s="1"/>
  <c r="AA192" i="54" s="1"/>
  <c r="Q435" i="54"/>
  <c r="T435" i="54" s="1"/>
  <c r="Z435" i="54" s="1"/>
  <c r="P275" i="54"/>
  <c r="S275" i="54" s="1"/>
  <c r="Y275" i="54" s="1"/>
  <c r="R92" i="54"/>
  <c r="U92" i="54" s="1"/>
  <c r="AA92" i="54" s="1"/>
  <c r="R224" i="54"/>
  <c r="U224" i="54" s="1"/>
  <c r="AA224" i="54" s="1"/>
  <c r="P144" i="54"/>
  <c r="S144" i="54" s="1"/>
  <c r="Y144" i="54" s="1"/>
  <c r="Q284" i="54"/>
  <c r="T284" i="54" s="1"/>
  <c r="Z284" i="54" s="1"/>
  <c r="P286" i="54"/>
  <c r="S286" i="54" s="1"/>
  <c r="Y286" i="54" s="1"/>
  <c r="Q353" i="54"/>
  <c r="T353" i="54" s="1"/>
  <c r="Z353" i="54" s="1"/>
  <c r="P405" i="54"/>
  <c r="S405" i="54" s="1"/>
  <c r="Y405" i="54" s="1"/>
  <c r="R61" i="54"/>
  <c r="U61" i="54" s="1"/>
  <c r="AA61" i="54" s="1"/>
  <c r="Q143" i="54"/>
  <c r="T143" i="54" s="1"/>
  <c r="Z143" i="54" s="1"/>
  <c r="Q158" i="54"/>
  <c r="T158" i="54" s="1"/>
  <c r="Z158" i="54" s="1"/>
  <c r="Q106" i="54"/>
  <c r="T106" i="54" s="1"/>
  <c r="Z106" i="54" s="1"/>
  <c r="R162" i="54"/>
  <c r="U162" i="54" s="1"/>
  <c r="AA162" i="54" s="1"/>
  <c r="Q162" i="54"/>
  <c r="T162" i="54" s="1"/>
  <c r="Z162" i="54" s="1"/>
  <c r="Q164" i="54"/>
  <c r="T164" i="54" s="1"/>
  <c r="Z164" i="54" s="1"/>
  <c r="Q145" i="54"/>
  <c r="T145" i="54" s="1"/>
  <c r="Z145" i="54" s="1"/>
  <c r="P183" i="54"/>
  <c r="S183" i="54" s="1"/>
  <c r="Y183" i="54" s="1"/>
  <c r="P219" i="54"/>
  <c r="S219" i="54" s="1"/>
  <c r="Y219" i="54" s="1"/>
  <c r="R146" i="54"/>
  <c r="U146" i="54" s="1"/>
  <c r="AA146" i="54" s="1"/>
  <c r="Q272" i="54"/>
  <c r="T272" i="54" s="1"/>
  <c r="Z272" i="54" s="1"/>
  <c r="R396" i="54"/>
  <c r="U396" i="54" s="1"/>
  <c r="AA396" i="54" s="1"/>
  <c r="P51" i="54"/>
  <c r="S51" i="54" s="1"/>
  <c r="Y51" i="54" s="1"/>
  <c r="P138" i="54"/>
  <c r="S138" i="54" s="1"/>
  <c r="Y138" i="54" s="1"/>
  <c r="P362" i="54"/>
  <c r="S362" i="54" s="1"/>
  <c r="Y362" i="54" s="1"/>
  <c r="P411" i="54"/>
  <c r="S411" i="54" s="1"/>
  <c r="Y411" i="54" s="1"/>
  <c r="P148" i="54"/>
  <c r="S148" i="54" s="1"/>
  <c r="Y148" i="54" s="1"/>
  <c r="Q151" i="54"/>
  <c r="T151" i="54" s="1"/>
  <c r="Z151" i="54" s="1"/>
  <c r="Q372" i="54"/>
  <c r="T372" i="54" s="1"/>
  <c r="Z372" i="54" s="1"/>
  <c r="R121" i="54"/>
  <c r="U121" i="54" s="1"/>
  <c r="AA121" i="54" s="1"/>
  <c r="Q251" i="54"/>
  <c r="T251" i="54" s="1"/>
  <c r="Z251" i="54" s="1"/>
  <c r="P415" i="54"/>
  <c r="S415" i="54" s="1"/>
  <c r="Y415" i="54" s="1"/>
  <c r="R116" i="54"/>
  <c r="U116" i="54" s="1"/>
  <c r="AA116" i="54" s="1"/>
  <c r="R215" i="54"/>
  <c r="U215" i="54" s="1"/>
  <c r="AA215" i="54" s="1"/>
  <c r="P108" i="54"/>
  <c r="S108" i="54" s="1"/>
  <c r="Y108" i="54" s="1"/>
  <c r="Q236" i="54"/>
  <c r="T236" i="54" s="1"/>
  <c r="Z236" i="54" s="1"/>
  <c r="P391" i="54"/>
  <c r="S391" i="54" s="1"/>
  <c r="Y391" i="54" s="1"/>
  <c r="Q285" i="54"/>
  <c r="T285" i="54" s="1"/>
  <c r="Z285" i="54" s="1"/>
  <c r="Q148" i="54"/>
  <c r="T148" i="54" s="1"/>
  <c r="Z148" i="54" s="1"/>
  <c r="P425" i="54"/>
  <c r="S425" i="54" s="1"/>
  <c r="Y425" i="54" s="1"/>
  <c r="P118" i="54"/>
  <c r="S118" i="54" s="1"/>
  <c r="Y118" i="54" s="1"/>
  <c r="P281" i="54"/>
  <c r="S281" i="54" s="1"/>
  <c r="Y281" i="54" s="1"/>
  <c r="Q101" i="54"/>
  <c r="T101" i="54" s="1"/>
  <c r="Z101" i="54" s="1"/>
  <c r="P149" i="54"/>
  <c r="S149" i="54" s="1"/>
  <c r="Y149" i="54" s="1"/>
  <c r="P208" i="54"/>
  <c r="S208" i="54" s="1"/>
  <c r="Y208" i="54" s="1"/>
  <c r="Q408" i="54"/>
  <c r="T408" i="54" s="1"/>
  <c r="Z408" i="54" s="1"/>
  <c r="P67" i="54"/>
  <c r="S67" i="54" s="1"/>
  <c r="Y67" i="54" s="1"/>
  <c r="R321" i="54"/>
  <c r="U321" i="54" s="1"/>
  <c r="AA321" i="54" s="1"/>
  <c r="P104" i="54"/>
  <c r="S104" i="54" s="1"/>
  <c r="Y104" i="54" s="1"/>
  <c r="P259" i="54"/>
  <c r="S259" i="54" s="1"/>
  <c r="Y259" i="54" s="1"/>
  <c r="Q144" i="54"/>
  <c r="T144" i="54" s="1"/>
  <c r="Z144" i="54" s="1"/>
  <c r="R302" i="54"/>
  <c r="U302" i="54" s="1"/>
  <c r="AA302" i="54" s="1"/>
  <c r="AB383" i="54"/>
  <c r="Q279" i="54"/>
  <c r="T279" i="54" s="1"/>
  <c r="Z279" i="54" s="1"/>
  <c r="R165" i="54"/>
  <c r="U165" i="54" s="1"/>
  <c r="AA165" i="54" s="1"/>
  <c r="P310" i="54"/>
  <c r="S310" i="54" s="1"/>
  <c r="Y310" i="54" s="1"/>
  <c r="Q438" i="54"/>
  <c r="T438" i="54" s="1"/>
  <c r="Z438" i="54" s="1"/>
  <c r="R438" i="54"/>
  <c r="U438" i="54" s="1"/>
  <c r="AA438" i="54" s="1"/>
  <c r="P438" i="54"/>
  <c r="S438" i="54" s="1"/>
  <c r="Y438" i="54" s="1"/>
  <c r="AB229" i="54"/>
  <c r="R352" i="54"/>
  <c r="U352" i="54" s="1"/>
  <c r="AA352" i="54" s="1"/>
  <c r="Q352" i="54"/>
  <c r="T352" i="54" s="1"/>
  <c r="Z352" i="54" s="1"/>
  <c r="R402" i="54"/>
  <c r="U402" i="54" s="1"/>
  <c r="AA402" i="54" s="1"/>
  <c r="Q402" i="54"/>
  <c r="T402" i="54" s="1"/>
  <c r="Z402" i="54" s="1"/>
  <c r="R189" i="54"/>
  <c r="U189" i="54" s="1"/>
  <c r="AA189" i="54" s="1"/>
  <c r="P189" i="54"/>
  <c r="S189" i="54" s="1"/>
  <c r="Y189" i="54" s="1"/>
  <c r="Q430" i="54"/>
  <c r="T430" i="54" s="1"/>
  <c r="Z430" i="54" s="1"/>
  <c r="R430" i="54"/>
  <c r="U430" i="54" s="1"/>
  <c r="AA430" i="54" s="1"/>
  <c r="Q410" i="54"/>
  <c r="T410" i="54" s="1"/>
  <c r="Z410" i="54" s="1"/>
  <c r="R410" i="54"/>
  <c r="U410" i="54" s="1"/>
  <c r="AA410" i="54" s="1"/>
  <c r="R64" i="54"/>
  <c r="U64" i="54" s="1"/>
  <c r="AA64" i="54" s="1"/>
  <c r="P64" i="54"/>
  <c r="S64" i="54" s="1"/>
  <c r="Y64" i="54" s="1"/>
  <c r="Q252" i="54"/>
  <c r="T252" i="54" s="1"/>
  <c r="Z252" i="54" s="1"/>
  <c r="P252" i="54"/>
  <c r="S252" i="54" s="1"/>
  <c r="Y252" i="54" s="1"/>
  <c r="Q207" i="54"/>
  <c r="T207" i="54" s="1"/>
  <c r="Z207" i="54" s="1"/>
  <c r="P207" i="54"/>
  <c r="S207" i="54" s="1"/>
  <c r="Y207" i="54" s="1"/>
  <c r="Q223" i="54"/>
  <c r="T223" i="54" s="1"/>
  <c r="Z223" i="54" s="1"/>
  <c r="P223" i="54"/>
  <c r="S223" i="54" s="1"/>
  <c r="Y223" i="54" s="1"/>
  <c r="R368" i="54"/>
  <c r="U368" i="54" s="1"/>
  <c r="AA368" i="54" s="1"/>
  <c r="Q368" i="54"/>
  <c r="T368" i="54" s="1"/>
  <c r="Z368" i="54" s="1"/>
  <c r="Q346" i="54"/>
  <c r="T346" i="54" s="1"/>
  <c r="Z346" i="54" s="1"/>
  <c r="R346" i="54"/>
  <c r="U346" i="54" s="1"/>
  <c r="AA346" i="54" s="1"/>
  <c r="P346" i="54"/>
  <c r="S346" i="54" s="1"/>
  <c r="Y346" i="54" s="1"/>
  <c r="P25" i="54"/>
  <c r="S25" i="54" s="1"/>
  <c r="Y25" i="54" s="1"/>
  <c r="R25" i="54"/>
  <c r="U25" i="54" s="1"/>
  <c r="AA25" i="54" s="1"/>
  <c r="P434" i="54"/>
  <c r="S434" i="54" s="1"/>
  <c r="Y434" i="54" s="1"/>
  <c r="R118" i="54"/>
  <c r="U118" i="54" s="1"/>
  <c r="AA118" i="54" s="1"/>
  <c r="R284" i="54"/>
  <c r="U284" i="54" s="1"/>
  <c r="AA284" i="54" s="1"/>
  <c r="Q385" i="54"/>
  <c r="T385" i="54" s="1"/>
  <c r="Z385" i="54" s="1"/>
  <c r="R424" i="54"/>
  <c r="U424" i="54" s="1"/>
  <c r="AA424" i="54" s="1"/>
  <c r="P300" i="54"/>
  <c r="S300" i="54" s="1"/>
  <c r="Y300" i="54" s="1"/>
  <c r="Q300" i="54"/>
  <c r="T300" i="54" s="1"/>
  <c r="Z300" i="54" s="1"/>
  <c r="Q324" i="54"/>
  <c r="T324" i="54" s="1"/>
  <c r="Z324" i="54" s="1"/>
  <c r="P324" i="54"/>
  <c r="S324" i="54" s="1"/>
  <c r="Y324" i="54" s="1"/>
  <c r="P363" i="54"/>
  <c r="S363" i="54" s="1"/>
  <c r="Y363" i="54" s="1"/>
  <c r="Q363" i="54"/>
  <c r="T363" i="54" s="1"/>
  <c r="Z363" i="54" s="1"/>
  <c r="P19" i="54"/>
  <c r="S19" i="54" s="1"/>
  <c r="Y19" i="54" s="1"/>
  <c r="R19" i="54"/>
  <c r="U19" i="54" s="1"/>
  <c r="AA19" i="54" s="1"/>
  <c r="Q327" i="54"/>
  <c r="T327" i="54" s="1"/>
  <c r="Z327" i="54" s="1"/>
  <c r="P327" i="54"/>
  <c r="S327" i="54" s="1"/>
  <c r="Y327" i="54" s="1"/>
  <c r="Q299" i="54"/>
  <c r="T299" i="54" s="1"/>
  <c r="Z299" i="54" s="1"/>
  <c r="P299" i="54"/>
  <c r="S299" i="54" s="1"/>
  <c r="Y299" i="54" s="1"/>
  <c r="Q112" i="54"/>
  <c r="T112" i="54" s="1"/>
  <c r="Z112" i="54" s="1"/>
  <c r="P112" i="54"/>
  <c r="S112" i="54" s="1"/>
  <c r="Y112" i="54" s="1"/>
  <c r="Q52" i="54"/>
  <c r="T52" i="54" s="1"/>
  <c r="Z52" i="54" s="1"/>
  <c r="P52" i="54"/>
  <c r="S52" i="54" s="1"/>
  <c r="Y52" i="54" s="1"/>
  <c r="Q87" i="54"/>
  <c r="T87" i="54" s="1"/>
  <c r="Z87" i="54" s="1"/>
  <c r="P87" i="54"/>
  <c r="S87" i="54" s="1"/>
  <c r="Y87" i="54" s="1"/>
  <c r="R77" i="54"/>
  <c r="U77" i="54" s="1"/>
  <c r="AA77" i="54" s="1"/>
  <c r="P77" i="54"/>
  <c r="S77" i="54" s="1"/>
  <c r="Y77" i="54" s="1"/>
  <c r="R174" i="54"/>
  <c r="U174" i="54" s="1"/>
  <c r="AA174" i="54" s="1"/>
  <c r="P174" i="54"/>
  <c r="S174" i="54" s="1"/>
  <c r="Y174" i="54" s="1"/>
  <c r="Q95" i="54"/>
  <c r="T95" i="54" s="1"/>
  <c r="Z95" i="54" s="1"/>
  <c r="P95" i="54"/>
  <c r="S95" i="54" s="1"/>
  <c r="Y95" i="54" s="1"/>
  <c r="R109" i="54"/>
  <c r="U109" i="54" s="1"/>
  <c r="AA109" i="54" s="1"/>
  <c r="P109" i="54"/>
  <c r="S109" i="54" s="1"/>
  <c r="Y109" i="54" s="1"/>
  <c r="R237" i="54"/>
  <c r="U237" i="54" s="1"/>
  <c r="AA237" i="54" s="1"/>
  <c r="P237" i="54"/>
  <c r="S237" i="54" s="1"/>
  <c r="Y237" i="54" s="1"/>
  <c r="Q98" i="54"/>
  <c r="T98" i="54" s="1"/>
  <c r="Z98" i="54" s="1"/>
  <c r="P98" i="54"/>
  <c r="S98" i="54" s="1"/>
  <c r="Y98" i="54" s="1"/>
  <c r="Q114" i="54"/>
  <c r="T114" i="54" s="1"/>
  <c r="Z114" i="54" s="1"/>
  <c r="P114" i="54"/>
  <c r="S114" i="54" s="1"/>
  <c r="Y114" i="54" s="1"/>
  <c r="Q130" i="54"/>
  <c r="T130" i="54" s="1"/>
  <c r="Z130" i="54" s="1"/>
  <c r="P130" i="54"/>
  <c r="S130" i="54" s="1"/>
  <c r="Y130" i="54" s="1"/>
  <c r="Q150" i="54"/>
  <c r="T150" i="54" s="1"/>
  <c r="Z150" i="54" s="1"/>
  <c r="P150" i="54"/>
  <c r="S150" i="54" s="1"/>
  <c r="Y150" i="54" s="1"/>
  <c r="Q170" i="54"/>
  <c r="T170" i="54" s="1"/>
  <c r="Z170" i="54" s="1"/>
  <c r="P170" i="54"/>
  <c r="S170" i="54" s="1"/>
  <c r="Y170" i="54" s="1"/>
  <c r="R184" i="54"/>
  <c r="U184" i="54" s="1"/>
  <c r="AA184" i="54" s="1"/>
  <c r="P184" i="54"/>
  <c r="S184" i="54" s="1"/>
  <c r="Y184" i="54" s="1"/>
  <c r="R200" i="54"/>
  <c r="U200" i="54" s="1"/>
  <c r="AA200" i="54" s="1"/>
  <c r="P200" i="54"/>
  <c r="S200" i="54" s="1"/>
  <c r="Y200" i="54" s="1"/>
  <c r="R216" i="54"/>
  <c r="U216" i="54" s="1"/>
  <c r="AA216" i="54" s="1"/>
  <c r="P216" i="54"/>
  <c r="S216" i="54" s="1"/>
  <c r="Y216" i="54" s="1"/>
  <c r="R232" i="54"/>
  <c r="U232" i="54" s="1"/>
  <c r="AA232" i="54" s="1"/>
  <c r="P232" i="54"/>
  <c r="S232" i="54" s="1"/>
  <c r="Y232" i="54" s="1"/>
  <c r="R268" i="54"/>
  <c r="U268" i="54" s="1"/>
  <c r="AA268" i="54" s="1"/>
  <c r="P268" i="54"/>
  <c r="S268" i="54" s="1"/>
  <c r="Y268" i="54" s="1"/>
  <c r="R137" i="54"/>
  <c r="U137" i="54" s="1"/>
  <c r="AA137" i="54" s="1"/>
  <c r="Q137" i="54"/>
  <c r="T137" i="54" s="1"/>
  <c r="Z137" i="54" s="1"/>
  <c r="R261" i="54"/>
  <c r="U261" i="54" s="1"/>
  <c r="AA261" i="54" s="1"/>
  <c r="P261" i="54"/>
  <c r="S261" i="54" s="1"/>
  <c r="Y261" i="54" s="1"/>
  <c r="R10" i="54"/>
  <c r="U10" i="54" s="1"/>
  <c r="AA10" i="54" s="1"/>
  <c r="R376" i="54"/>
  <c r="U376" i="54" s="1"/>
  <c r="AA376" i="54" s="1"/>
  <c r="Z19" i="54"/>
  <c r="R56" i="54"/>
  <c r="U56" i="54" s="1"/>
  <c r="AA56" i="54" s="1"/>
  <c r="P93" i="54"/>
  <c r="S93" i="54" s="1"/>
  <c r="Y93" i="54" s="1"/>
  <c r="Q100" i="54"/>
  <c r="T100" i="54" s="1"/>
  <c r="Z100" i="54" s="1"/>
  <c r="P164" i="54"/>
  <c r="S164" i="54" s="1"/>
  <c r="Y164" i="54" s="1"/>
  <c r="P97" i="54"/>
  <c r="S97" i="54" s="1"/>
  <c r="Y97" i="54" s="1"/>
  <c r="P129" i="54"/>
  <c r="S129" i="54" s="1"/>
  <c r="Y129" i="54" s="1"/>
  <c r="P191" i="54"/>
  <c r="S191" i="54" s="1"/>
  <c r="Y191" i="54" s="1"/>
  <c r="P211" i="54"/>
  <c r="S211" i="54" s="1"/>
  <c r="Y211" i="54" s="1"/>
  <c r="P227" i="54"/>
  <c r="S227" i="54" s="1"/>
  <c r="Y227" i="54" s="1"/>
  <c r="P212" i="54"/>
  <c r="S212" i="54" s="1"/>
  <c r="Y212" i="54" s="1"/>
  <c r="P228" i="54"/>
  <c r="S228" i="54" s="1"/>
  <c r="Y228" i="54" s="1"/>
  <c r="P264" i="54"/>
  <c r="S264" i="54" s="1"/>
  <c r="Y264" i="54" s="1"/>
  <c r="P354" i="54"/>
  <c r="S354" i="54" s="1"/>
  <c r="Y354" i="54" s="1"/>
  <c r="R134" i="54"/>
  <c r="U134" i="54" s="1"/>
  <c r="AA134" i="54" s="1"/>
  <c r="P285" i="54"/>
  <c r="S285" i="54" s="1"/>
  <c r="Y285" i="54" s="1"/>
  <c r="R105" i="54"/>
  <c r="U105" i="54" s="1"/>
  <c r="AA105" i="54" s="1"/>
  <c r="Q203" i="54"/>
  <c r="T203" i="54" s="1"/>
  <c r="Z203" i="54" s="1"/>
  <c r="Q243" i="54"/>
  <c r="T243" i="54" s="1"/>
  <c r="Z243" i="54" s="1"/>
  <c r="R394" i="54"/>
  <c r="U394" i="54" s="1"/>
  <c r="AA394" i="54" s="1"/>
  <c r="P55" i="54"/>
  <c r="S55" i="54" s="1"/>
  <c r="Y55" i="54" s="1"/>
  <c r="P85" i="54"/>
  <c r="S85" i="54" s="1"/>
  <c r="Y85" i="54" s="1"/>
  <c r="Q72" i="54"/>
  <c r="T72" i="54" s="1"/>
  <c r="Z72" i="54" s="1"/>
  <c r="R244" i="54"/>
  <c r="U244" i="54" s="1"/>
  <c r="AA244" i="54" s="1"/>
  <c r="P75" i="54"/>
  <c r="S75" i="54" s="1"/>
  <c r="Y75" i="54" s="1"/>
  <c r="Q280" i="54"/>
  <c r="T280" i="54" s="1"/>
  <c r="Z280" i="54" s="1"/>
  <c r="P375" i="54"/>
  <c r="S375" i="54" s="1"/>
  <c r="Y375" i="54" s="1"/>
  <c r="P357" i="54"/>
  <c r="S357" i="54" s="1"/>
  <c r="Y357" i="54" s="1"/>
  <c r="R380" i="54"/>
  <c r="U380" i="54" s="1"/>
  <c r="AA380" i="54" s="1"/>
  <c r="P430" i="54"/>
  <c r="S430" i="54" s="1"/>
  <c r="Y430" i="54" s="1"/>
  <c r="P91" i="54"/>
  <c r="S91" i="54" s="1"/>
  <c r="Y91" i="54" s="1"/>
  <c r="Q49" i="54"/>
  <c r="T49" i="54" s="1"/>
  <c r="Z49" i="54" s="1"/>
  <c r="Q154" i="54"/>
  <c r="T154" i="54" s="1"/>
  <c r="Z154" i="54" s="1"/>
  <c r="R153" i="54"/>
  <c r="U153" i="54" s="1"/>
  <c r="AA153" i="54" s="1"/>
  <c r="Q261" i="54"/>
  <c r="T261" i="54" s="1"/>
  <c r="Z261" i="54" s="1"/>
  <c r="P352" i="54"/>
  <c r="S352" i="54" s="1"/>
  <c r="Y352" i="54" s="1"/>
  <c r="Q76" i="54"/>
  <c r="T76" i="54" s="1"/>
  <c r="Z76" i="54" s="1"/>
  <c r="Q389" i="54"/>
  <c r="T389" i="54" s="1"/>
  <c r="Z389" i="54" s="1"/>
  <c r="P143" i="54"/>
  <c r="S143" i="54" s="1"/>
  <c r="Y143" i="54" s="1"/>
  <c r="R157" i="54"/>
  <c r="U157" i="54" s="1"/>
  <c r="AA157" i="54" s="1"/>
  <c r="P185" i="54"/>
  <c r="S185" i="54" s="1"/>
  <c r="Y185" i="54" s="1"/>
  <c r="P215" i="54"/>
  <c r="S215" i="54" s="1"/>
  <c r="Y215" i="54" s="1"/>
  <c r="Q245" i="54"/>
  <c r="T245" i="54" s="1"/>
  <c r="Z245" i="54" s="1"/>
  <c r="Q275" i="54"/>
  <c r="T275" i="54" s="1"/>
  <c r="Z275" i="54" s="1"/>
  <c r="P92" i="54"/>
  <c r="S92" i="54" s="1"/>
  <c r="Y92" i="54" s="1"/>
  <c r="R108" i="54"/>
  <c r="U108" i="54" s="1"/>
  <c r="AA108" i="54" s="1"/>
  <c r="P124" i="54"/>
  <c r="S124" i="54" s="1"/>
  <c r="Y124" i="54" s="1"/>
  <c r="R140" i="54"/>
  <c r="U140" i="54" s="1"/>
  <c r="AA140" i="54" s="1"/>
  <c r="P158" i="54"/>
  <c r="S158" i="54" s="1"/>
  <c r="Y158" i="54" s="1"/>
  <c r="R176" i="54"/>
  <c r="U176" i="54" s="1"/>
  <c r="AA176" i="54" s="1"/>
  <c r="P192" i="54"/>
  <c r="S192" i="54" s="1"/>
  <c r="Y192" i="54" s="1"/>
  <c r="R208" i="54"/>
  <c r="U208" i="54" s="1"/>
  <c r="AA208" i="54" s="1"/>
  <c r="P224" i="54"/>
  <c r="S224" i="54" s="1"/>
  <c r="Y224" i="54" s="1"/>
  <c r="R256" i="54"/>
  <c r="U256" i="54" s="1"/>
  <c r="AA256" i="54" s="1"/>
  <c r="Q282" i="54"/>
  <c r="T282" i="54" s="1"/>
  <c r="Z282" i="54" s="1"/>
  <c r="P388" i="54"/>
  <c r="S388" i="54" s="1"/>
  <c r="Y388" i="54" s="1"/>
  <c r="P84" i="54"/>
  <c r="S84" i="54" s="1"/>
  <c r="Y84" i="54" s="1"/>
  <c r="Q67" i="54"/>
  <c r="T67" i="54" s="1"/>
  <c r="Z67" i="54" s="1"/>
  <c r="P137" i="54"/>
  <c r="S137" i="54" s="1"/>
  <c r="Y137" i="54" s="1"/>
  <c r="R385" i="54"/>
  <c r="U385" i="54" s="1"/>
  <c r="AA385" i="54" s="1"/>
  <c r="P376" i="54"/>
  <c r="S376" i="54" s="1"/>
  <c r="Y376" i="54" s="1"/>
  <c r="P426" i="54"/>
  <c r="S426" i="54" s="1"/>
  <c r="Y426" i="54" s="1"/>
  <c r="P17" i="54"/>
  <c r="S17" i="54" s="1"/>
  <c r="Y17" i="54" s="1"/>
  <c r="R21" i="54"/>
  <c r="U21" i="54" s="1"/>
  <c r="AA21" i="54" s="1"/>
  <c r="Q21" i="54"/>
  <c r="T21" i="54" s="1"/>
  <c r="Z21" i="54" s="1"/>
  <c r="R348" i="54"/>
  <c r="U348" i="54" s="1"/>
  <c r="AA348" i="54" s="1"/>
  <c r="R12" i="54"/>
  <c r="U12" i="54" s="1"/>
  <c r="AA12" i="54" s="1"/>
  <c r="P348" i="54"/>
  <c r="S348" i="54" s="1"/>
  <c r="Y348" i="54" s="1"/>
  <c r="P13" i="54"/>
  <c r="S13" i="54" s="1"/>
  <c r="Y13" i="54" s="1"/>
  <c r="P7" i="54"/>
  <c r="S7" i="54" s="1"/>
  <c r="Y7" i="54" s="1"/>
  <c r="Q302" i="54"/>
  <c r="T302" i="54" s="1"/>
  <c r="Z302" i="54" s="1"/>
  <c r="P435" i="54"/>
  <c r="S435" i="54" s="1"/>
  <c r="Y435" i="54" s="1"/>
  <c r="Q7" i="54"/>
  <c r="T7" i="54" s="1"/>
  <c r="Z7" i="54" s="1"/>
  <c r="R310" i="54"/>
  <c r="U310" i="54" s="1"/>
  <c r="AA310" i="54" s="1"/>
  <c r="Q13" i="54"/>
  <c r="T13" i="54" s="1"/>
  <c r="Z13" i="54" s="1"/>
  <c r="R324" i="54"/>
  <c r="U324" i="54" s="1"/>
  <c r="AA324" i="54" s="1"/>
  <c r="AB431" i="54"/>
  <c r="R298" i="54"/>
  <c r="U298" i="54" s="1"/>
  <c r="AA298" i="54" s="1"/>
  <c r="P298" i="54"/>
  <c r="S298" i="54" s="1"/>
  <c r="Y298" i="54" s="1"/>
  <c r="P45" i="54"/>
  <c r="S45" i="54" s="1"/>
  <c r="Y45" i="54" s="1"/>
  <c r="R423" i="54"/>
  <c r="U423" i="54" s="1"/>
  <c r="AA423" i="54" s="1"/>
  <c r="Q423" i="54"/>
  <c r="T423" i="54" s="1"/>
  <c r="Z423" i="54" s="1"/>
  <c r="P423" i="54"/>
  <c r="S423" i="54" s="1"/>
  <c r="Y423" i="54" s="1"/>
  <c r="R341" i="54"/>
  <c r="U341" i="54" s="1"/>
  <c r="AA341" i="54" s="1"/>
  <c r="Q341" i="54"/>
  <c r="T341" i="54" s="1"/>
  <c r="Z341" i="54" s="1"/>
  <c r="P341" i="54"/>
  <c r="S341" i="54" s="1"/>
  <c r="Y341" i="54" s="1"/>
  <c r="P322" i="54"/>
  <c r="S322" i="54" s="1"/>
  <c r="Y322" i="54" s="1"/>
  <c r="Q322" i="54"/>
  <c r="T322" i="54" s="1"/>
  <c r="Z322" i="54" s="1"/>
  <c r="R322" i="54"/>
  <c r="U322" i="54" s="1"/>
  <c r="AA322" i="54" s="1"/>
  <c r="R291" i="54"/>
  <c r="U291" i="54" s="1"/>
  <c r="AA291" i="54" s="1"/>
  <c r="P291" i="54"/>
  <c r="S291" i="54" s="1"/>
  <c r="Y291" i="54" s="1"/>
  <c r="Q291" i="54"/>
  <c r="T291" i="54" s="1"/>
  <c r="Z291" i="54" s="1"/>
  <c r="P27" i="54"/>
  <c r="S27" i="54" s="1"/>
  <c r="Y27" i="54" s="1"/>
  <c r="Q27" i="54"/>
  <c r="T27" i="54" s="1"/>
  <c r="Z27" i="54" s="1"/>
  <c r="P56" i="54"/>
  <c r="S56" i="54" s="1"/>
  <c r="Y56" i="54" s="1"/>
  <c r="P400" i="54"/>
  <c r="S400" i="54" s="1"/>
  <c r="P196" i="54"/>
  <c r="S196" i="54" s="1"/>
  <c r="Y196" i="54" s="1"/>
  <c r="P105" i="54"/>
  <c r="S105" i="54" s="1"/>
  <c r="P203" i="54"/>
  <c r="S203" i="54" s="1"/>
  <c r="Y203" i="54" s="1"/>
  <c r="P243" i="54"/>
  <c r="S243" i="54" s="1"/>
  <c r="Y243" i="54" s="1"/>
  <c r="P72" i="54"/>
  <c r="S72" i="54" s="1"/>
  <c r="Y72" i="54" s="1"/>
  <c r="P244" i="54"/>
  <c r="S244" i="54" s="1"/>
  <c r="Q375" i="54"/>
  <c r="T375" i="54" s="1"/>
  <c r="Q357" i="54"/>
  <c r="T357" i="54" s="1"/>
  <c r="Z357" i="54" s="1"/>
  <c r="R434" i="54"/>
  <c r="U434" i="54" s="1"/>
  <c r="R405" i="54"/>
  <c r="U405" i="54" s="1"/>
  <c r="AA405" i="54" s="1"/>
  <c r="P402" i="54"/>
  <c r="S402" i="54" s="1"/>
  <c r="P61" i="54"/>
  <c r="S61" i="54" s="1"/>
  <c r="Y61" i="54" s="1"/>
  <c r="P162" i="54"/>
  <c r="S162" i="54" s="1"/>
  <c r="Y162" i="54" s="1"/>
  <c r="P49" i="54"/>
  <c r="S49" i="54" s="1"/>
  <c r="Y49" i="54" s="1"/>
  <c r="P154" i="54"/>
  <c r="S154" i="54" s="1"/>
  <c r="Y154" i="54" s="1"/>
  <c r="P153" i="54"/>
  <c r="S153" i="54" s="1"/>
  <c r="Y153" i="54" s="1"/>
  <c r="P116" i="54"/>
  <c r="S116" i="54" s="1"/>
  <c r="P287" i="54"/>
  <c r="S287" i="54" s="1"/>
  <c r="Y287" i="54" s="1"/>
  <c r="P101" i="54"/>
  <c r="S101" i="54" s="1"/>
  <c r="P245" i="54"/>
  <c r="S245" i="54" s="1"/>
  <c r="Y245" i="54" s="1"/>
  <c r="R388" i="54"/>
  <c r="U388" i="54" s="1"/>
  <c r="AA388" i="54" s="1"/>
  <c r="P106" i="54"/>
  <c r="S106" i="54" s="1"/>
  <c r="Y106" i="54" s="1"/>
  <c r="P424" i="54"/>
  <c r="S424" i="54" s="1"/>
  <c r="Y424" i="54" s="1"/>
  <c r="Q17" i="54"/>
  <c r="T17" i="54" s="1"/>
  <c r="Z17" i="54" s="1"/>
  <c r="R27" i="54"/>
  <c r="U27" i="54" s="1"/>
  <c r="P29" i="54"/>
  <c r="S29" i="54" s="1"/>
  <c r="Y29" i="54" s="1"/>
  <c r="P10" i="54"/>
  <c r="S10" i="54" s="1"/>
  <c r="Q45" i="54"/>
  <c r="T45" i="54" s="1"/>
  <c r="Q343" i="54"/>
  <c r="T343" i="54" s="1"/>
  <c r="Z343" i="54" s="1"/>
  <c r="P343" i="54"/>
  <c r="S343" i="54" s="1"/>
  <c r="Y343" i="54" s="1"/>
  <c r="R343" i="54"/>
  <c r="U343" i="54" s="1"/>
  <c r="AA343" i="54" s="1"/>
  <c r="R336" i="54"/>
  <c r="U336" i="54" s="1"/>
  <c r="AA336" i="54" s="1"/>
  <c r="Q336" i="54"/>
  <c r="T336" i="54" s="1"/>
  <c r="Z336" i="54" s="1"/>
  <c r="P336" i="54"/>
  <c r="S336" i="54" s="1"/>
  <c r="Y336" i="54" s="1"/>
  <c r="R314" i="54"/>
  <c r="U314" i="54" s="1"/>
  <c r="AA314" i="54" s="1"/>
  <c r="P314" i="54"/>
  <c r="S314" i="54" s="1"/>
  <c r="Y314" i="54" s="1"/>
  <c r="Q314" i="54"/>
  <c r="T314" i="54" s="1"/>
  <c r="Z314" i="54" s="1"/>
  <c r="P4" i="54"/>
  <c r="S4" i="54" s="1"/>
  <c r="Y4" i="54" s="1"/>
  <c r="R4" i="54"/>
  <c r="U4" i="54" s="1"/>
  <c r="AA4" i="54" s="1"/>
  <c r="Q4" i="54"/>
  <c r="T4" i="54" s="1"/>
  <c r="Z4" i="54" s="1"/>
  <c r="Q315" i="54"/>
  <c r="T315" i="54" s="1"/>
  <c r="Z315" i="54" s="1"/>
  <c r="R315" i="54"/>
  <c r="U315" i="54" s="1"/>
  <c r="AA315" i="54" s="1"/>
  <c r="P315" i="54"/>
  <c r="S315" i="54" s="1"/>
  <c r="Y315" i="54" s="1"/>
  <c r="R339" i="54"/>
  <c r="U339" i="54" s="1"/>
  <c r="AA339" i="54" s="1"/>
  <c r="Q339" i="54"/>
  <c r="T339" i="54" s="1"/>
  <c r="Z339" i="54" s="1"/>
  <c r="P339" i="54"/>
  <c r="S339" i="54" s="1"/>
  <c r="Y339" i="54" s="1"/>
  <c r="Q316" i="54"/>
  <c r="T316" i="54" s="1"/>
  <c r="Z316" i="54" s="1"/>
  <c r="P316" i="54"/>
  <c r="S316" i="54" s="1"/>
  <c r="Y316" i="54" s="1"/>
  <c r="R316" i="54"/>
  <c r="U316" i="54" s="1"/>
  <c r="AA316" i="54" s="1"/>
  <c r="P355" i="54"/>
  <c r="S355" i="54" s="1"/>
  <c r="Y355" i="54" s="1"/>
  <c r="R355" i="54"/>
  <c r="U355" i="54" s="1"/>
  <c r="AA355" i="54" s="1"/>
  <c r="Q355" i="54"/>
  <c r="T355" i="54" s="1"/>
  <c r="Z355" i="54" s="1"/>
  <c r="P331" i="54"/>
  <c r="S331" i="54" s="1"/>
  <c r="Y331" i="54" s="1"/>
  <c r="R331" i="54"/>
  <c r="U331" i="54" s="1"/>
  <c r="AA331" i="54" s="1"/>
  <c r="Q331" i="54"/>
  <c r="T331" i="54" s="1"/>
  <c r="Z331" i="54" s="1"/>
  <c r="P370" i="54"/>
  <c r="S370" i="54" s="1"/>
  <c r="Y370" i="54" s="1"/>
  <c r="Q370" i="54"/>
  <c r="T370" i="54" s="1"/>
  <c r="Z370" i="54" s="1"/>
  <c r="R370" i="54"/>
  <c r="U370" i="54" s="1"/>
  <c r="AA370" i="54" s="1"/>
  <c r="P437" i="54"/>
  <c r="S437" i="54" s="1"/>
  <c r="Y437" i="54" s="1"/>
  <c r="R437" i="54"/>
  <c r="U437" i="54" s="1"/>
  <c r="AA437" i="54" s="1"/>
  <c r="Q437" i="54"/>
  <c r="T437" i="54" s="1"/>
  <c r="Z437" i="54" s="1"/>
  <c r="Q325" i="54"/>
  <c r="T325" i="54" s="1"/>
  <c r="Z325" i="54" s="1"/>
  <c r="R325" i="54"/>
  <c r="U325" i="54" s="1"/>
  <c r="AA325" i="54" s="1"/>
  <c r="P325" i="54"/>
  <c r="S325" i="54" s="1"/>
  <c r="Y325" i="54" s="1"/>
  <c r="P412" i="54"/>
  <c r="S412" i="54" s="1"/>
  <c r="Y412" i="54" s="1"/>
  <c r="R412" i="54"/>
  <c r="U412" i="54" s="1"/>
  <c r="AA412" i="54" s="1"/>
  <c r="Q412" i="54"/>
  <c r="T412" i="54" s="1"/>
  <c r="Z412" i="54" s="1"/>
  <c r="AB206" i="54"/>
  <c r="Q320" i="54"/>
  <c r="T320" i="54" s="1"/>
  <c r="Z320" i="54" s="1"/>
  <c r="R320" i="54"/>
  <c r="U320" i="54" s="1"/>
  <c r="AA320" i="54" s="1"/>
  <c r="P320" i="54"/>
  <c r="S320" i="54" s="1"/>
  <c r="Y320" i="54" s="1"/>
  <c r="R295" i="54"/>
  <c r="U295" i="54" s="1"/>
  <c r="AA295" i="54" s="1"/>
  <c r="P295" i="54"/>
  <c r="S295" i="54" s="1"/>
  <c r="Y295" i="54" s="1"/>
  <c r="Q295" i="54"/>
  <c r="T295" i="54" s="1"/>
  <c r="Z295" i="54" s="1"/>
  <c r="R26" i="54"/>
  <c r="U26" i="54" s="1"/>
  <c r="AA26" i="54" s="1"/>
  <c r="P26" i="54"/>
  <c r="S26" i="54" s="1"/>
  <c r="Y26" i="54" s="1"/>
  <c r="Q26" i="54"/>
  <c r="T26" i="54" s="1"/>
  <c r="Z26" i="54" s="1"/>
  <c r="P23" i="54"/>
  <c r="S23" i="54" s="1"/>
  <c r="Y23" i="54" s="1"/>
  <c r="R23" i="54"/>
  <c r="U23" i="54" s="1"/>
  <c r="AA23" i="54" s="1"/>
  <c r="Q323" i="54"/>
  <c r="T323" i="54" s="1"/>
  <c r="Z323" i="54" s="1"/>
  <c r="R323" i="54"/>
  <c r="U323" i="54" s="1"/>
  <c r="AA323" i="54" s="1"/>
  <c r="P323" i="54"/>
  <c r="S323" i="54" s="1"/>
  <c r="Y323" i="54" s="1"/>
  <c r="P413" i="54"/>
  <c r="S413" i="54" s="1"/>
  <c r="Y413" i="54" s="1"/>
  <c r="R413" i="54"/>
  <c r="U413" i="54" s="1"/>
  <c r="AA413" i="54" s="1"/>
  <c r="AB66" i="54"/>
  <c r="Q312" i="54"/>
  <c r="T312" i="54" s="1"/>
  <c r="Z312" i="54" s="1"/>
  <c r="R312" i="54"/>
  <c r="U312" i="54" s="1"/>
  <c r="AA312" i="54" s="1"/>
  <c r="P312" i="54"/>
  <c r="S312" i="54" s="1"/>
  <c r="Y312" i="54" s="1"/>
  <c r="Q293" i="54"/>
  <c r="T293" i="54" s="1"/>
  <c r="Z293" i="54" s="1"/>
  <c r="P293" i="54"/>
  <c r="S293" i="54" s="1"/>
  <c r="Y293" i="54" s="1"/>
  <c r="R293" i="54"/>
  <c r="U293" i="54" s="1"/>
  <c r="AA293" i="54" s="1"/>
  <c r="Q344" i="54"/>
  <c r="T344" i="54" s="1"/>
  <c r="Z344" i="54" s="1"/>
  <c r="P344" i="54"/>
  <c r="S344" i="54" s="1"/>
  <c r="Y344" i="54" s="1"/>
  <c r="R344" i="54"/>
  <c r="U344" i="54" s="1"/>
  <c r="AA344" i="54" s="1"/>
  <c r="R387" i="54"/>
  <c r="U387" i="54" s="1"/>
  <c r="AA387" i="54" s="1"/>
  <c r="P387" i="54"/>
  <c r="S387" i="54" s="1"/>
  <c r="Y387" i="54" s="1"/>
  <c r="Q387" i="54"/>
  <c r="T387" i="54" s="1"/>
  <c r="Z387" i="54" s="1"/>
  <c r="Q292" i="54"/>
  <c r="T292" i="54" s="1"/>
  <c r="Z292" i="54" s="1"/>
  <c r="R292" i="54"/>
  <c r="U292" i="54" s="1"/>
  <c r="AA292" i="54" s="1"/>
  <c r="P292" i="54"/>
  <c r="S292" i="54" s="1"/>
  <c r="Y292" i="54" s="1"/>
  <c r="Q308" i="54"/>
  <c r="T308" i="54" s="1"/>
  <c r="Z308" i="54" s="1"/>
  <c r="R308" i="54"/>
  <c r="U308" i="54" s="1"/>
  <c r="AA308" i="54" s="1"/>
  <c r="P308" i="54"/>
  <c r="S308" i="54" s="1"/>
  <c r="Y308" i="54" s="1"/>
  <c r="Q317" i="54"/>
  <c r="T317" i="54" s="1"/>
  <c r="Z317" i="54" s="1"/>
  <c r="R317" i="54"/>
  <c r="U317" i="54" s="1"/>
  <c r="AA317" i="54" s="1"/>
  <c r="P317" i="54"/>
  <c r="S317" i="54" s="1"/>
  <c r="Y317" i="54" s="1"/>
  <c r="R326" i="54"/>
  <c r="U326" i="54" s="1"/>
  <c r="AA326" i="54" s="1"/>
  <c r="P326" i="54"/>
  <c r="S326" i="54" s="1"/>
  <c r="Y326" i="54" s="1"/>
  <c r="Q399" i="54"/>
  <c r="T399" i="54" s="1"/>
  <c r="Z399" i="54" s="1"/>
  <c r="P399" i="54"/>
  <c r="S399" i="54" s="1"/>
  <c r="Y399" i="54" s="1"/>
  <c r="P15" i="54"/>
  <c r="S15" i="54" s="1"/>
  <c r="Y15" i="54" s="1"/>
  <c r="R15" i="54"/>
  <c r="U15" i="54" s="1"/>
  <c r="AA15" i="54" s="1"/>
  <c r="R337" i="54"/>
  <c r="U337" i="54" s="1"/>
  <c r="AA337" i="54" s="1"/>
  <c r="Q337" i="54"/>
  <c r="T337" i="54" s="1"/>
  <c r="Z337" i="54" s="1"/>
  <c r="P337" i="54"/>
  <c r="S337" i="54" s="1"/>
  <c r="Y337" i="54" s="1"/>
  <c r="P351" i="54"/>
  <c r="S351" i="54" s="1"/>
  <c r="Y351" i="54" s="1"/>
  <c r="R351" i="54"/>
  <c r="U351" i="54" s="1"/>
  <c r="AA351" i="54" s="1"/>
  <c r="Q351" i="54"/>
  <c r="T351" i="54" s="1"/>
  <c r="Z351" i="54" s="1"/>
  <c r="R32" i="54"/>
  <c r="U32" i="54" s="1"/>
  <c r="AA32" i="54" s="1"/>
  <c r="Q32" i="54"/>
  <c r="T32" i="54" s="1"/>
  <c r="Z32" i="54" s="1"/>
  <c r="P32" i="54"/>
  <c r="S32" i="54" s="1"/>
  <c r="Y32" i="54" s="1"/>
  <c r="Q36" i="54"/>
  <c r="T36" i="54" s="1"/>
  <c r="Z36" i="54" s="1"/>
  <c r="R36" i="54"/>
  <c r="U36" i="54" s="1"/>
  <c r="AA36" i="54" s="1"/>
  <c r="P36" i="54"/>
  <c r="S36" i="54" s="1"/>
  <c r="Y36" i="54" s="1"/>
  <c r="P40" i="54"/>
  <c r="S40" i="54" s="1"/>
  <c r="Y40" i="54" s="1"/>
  <c r="R40" i="54"/>
  <c r="U40" i="54" s="1"/>
  <c r="AA40" i="54" s="1"/>
  <c r="Q40" i="54"/>
  <c r="T40" i="54" s="1"/>
  <c r="Z40" i="54" s="1"/>
  <c r="R44" i="54"/>
  <c r="U44" i="54" s="1"/>
  <c r="AA44" i="54" s="1"/>
  <c r="Q44" i="54"/>
  <c r="T44" i="54" s="1"/>
  <c r="Z44" i="54" s="1"/>
  <c r="P44" i="54"/>
  <c r="S44" i="54" s="1"/>
  <c r="Y44" i="54" s="1"/>
  <c r="P429" i="54"/>
  <c r="S429" i="54" s="1"/>
  <c r="Y429" i="54" s="1"/>
  <c r="R429" i="54"/>
  <c r="U429" i="54" s="1"/>
  <c r="AA429" i="54" s="1"/>
  <c r="Q429" i="54"/>
  <c r="T429" i="54" s="1"/>
  <c r="Z429" i="54" s="1"/>
  <c r="R329" i="54"/>
  <c r="U329" i="54" s="1"/>
  <c r="AA329" i="54" s="1"/>
  <c r="Q329" i="54"/>
  <c r="T329" i="54" s="1"/>
  <c r="Z329" i="54" s="1"/>
  <c r="P329" i="54"/>
  <c r="S329" i="54" s="1"/>
  <c r="Y329" i="54" s="1"/>
  <c r="Q294" i="54"/>
  <c r="T294" i="54" s="1"/>
  <c r="Z294" i="54" s="1"/>
  <c r="P294" i="54"/>
  <c r="S294" i="54" s="1"/>
  <c r="Y294" i="54" s="1"/>
  <c r="R294" i="54"/>
  <c r="U294" i="54" s="1"/>
  <c r="AA294" i="54" s="1"/>
  <c r="R379" i="54"/>
  <c r="U379" i="54" s="1"/>
  <c r="AA379" i="54" s="1"/>
  <c r="P379" i="54"/>
  <c r="S379" i="54" s="1"/>
  <c r="Y379" i="54" s="1"/>
  <c r="Q379" i="54"/>
  <c r="T379" i="54" s="1"/>
  <c r="Z379" i="54" s="1"/>
  <c r="Q33" i="54"/>
  <c r="T33" i="54" s="1"/>
  <c r="Z33" i="54" s="1"/>
  <c r="P33" i="54"/>
  <c r="S33" i="54" s="1"/>
  <c r="Y33" i="54" s="1"/>
  <c r="R33" i="54"/>
  <c r="U33" i="54" s="1"/>
  <c r="AA33" i="54" s="1"/>
  <c r="P37" i="54"/>
  <c r="S37" i="54" s="1"/>
  <c r="Y37" i="54" s="1"/>
  <c r="R37" i="54"/>
  <c r="U37" i="54" s="1"/>
  <c r="AA37" i="54" s="1"/>
  <c r="Q37" i="54"/>
  <c r="T37" i="54" s="1"/>
  <c r="Z37" i="54" s="1"/>
  <c r="Q41" i="54"/>
  <c r="T41" i="54" s="1"/>
  <c r="Z41" i="54" s="1"/>
  <c r="P41" i="54"/>
  <c r="S41" i="54" s="1"/>
  <c r="Y41" i="54" s="1"/>
  <c r="R41" i="54"/>
  <c r="U41" i="54" s="1"/>
  <c r="AA41" i="54" s="1"/>
  <c r="Q404" i="54"/>
  <c r="T404" i="54" s="1"/>
  <c r="Z404" i="54" s="1"/>
  <c r="R404" i="54"/>
  <c r="U404" i="54" s="1"/>
  <c r="AA404" i="54" s="1"/>
  <c r="P404" i="54"/>
  <c r="S404" i="54" s="1"/>
  <c r="Y404" i="54" s="1"/>
  <c r="Q349" i="54"/>
  <c r="T349" i="54" s="1"/>
  <c r="Z349" i="54" s="1"/>
  <c r="P349" i="54"/>
  <c r="S349" i="54" s="1"/>
  <c r="Y349" i="54" s="1"/>
  <c r="R349" i="54"/>
  <c r="U349" i="54" s="1"/>
  <c r="AA349" i="54" s="1"/>
  <c r="P328" i="54"/>
  <c r="S328" i="54" s="1"/>
  <c r="Y328" i="54" s="1"/>
  <c r="Q328" i="54"/>
  <c r="T328" i="54" s="1"/>
  <c r="Z328" i="54" s="1"/>
  <c r="R328" i="54"/>
  <c r="U328" i="54" s="1"/>
  <c r="AA328" i="54" s="1"/>
  <c r="P421" i="54"/>
  <c r="S421" i="54" s="1"/>
  <c r="Y421" i="54" s="1"/>
  <c r="R421" i="54"/>
  <c r="U421" i="54" s="1"/>
  <c r="AA421" i="54" s="1"/>
  <c r="Q421" i="54"/>
  <c r="T421" i="54" s="1"/>
  <c r="Z421" i="54" s="1"/>
  <c r="Q30" i="54"/>
  <c r="T30" i="54" s="1"/>
  <c r="Z30" i="54" s="1"/>
  <c r="R30" i="54"/>
  <c r="U30" i="54" s="1"/>
  <c r="AA30" i="54" s="1"/>
  <c r="P30" i="54"/>
  <c r="S30" i="54" s="1"/>
  <c r="Y30" i="54" s="1"/>
  <c r="Q34" i="54"/>
  <c r="T34" i="54" s="1"/>
  <c r="Z34" i="54" s="1"/>
  <c r="P34" i="54"/>
  <c r="S34" i="54" s="1"/>
  <c r="Y34" i="54" s="1"/>
  <c r="R34" i="54"/>
  <c r="U34" i="54" s="1"/>
  <c r="AA34" i="54" s="1"/>
  <c r="P38" i="54"/>
  <c r="S38" i="54" s="1"/>
  <c r="Y38" i="54" s="1"/>
  <c r="R38" i="54"/>
  <c r="U38" i="54" s="1"/>
  <c r="AA38" i="54" s="1"/>
  <c r="Q38" i="54"/>
  <c r="T38" i="54" s="1"/>
  <c r="Z38" i="54" s="1"/>
  <c r="R42" i="54"/>
  <c r="U42" i="54" s="1"/>
  <c r="AA42" i="54" s="1"/>
  <c r="Q42" i="54"/>
  <c r="T42" i="54" s="1"/>
  <c r="Z42" i="54" s="1"/>
  <c r="P42" i="54"/>
  <c r="S42" i="54" s="1"/>
  <c r="Y42" i="54" s="1"/>
  <c r="P397" i="54"/>
  <c r="S397" i="54" s="1"/>
  <c r="Y397" i="54" s="1"/>
  <c r="R397" i="54"/>
  <c r="U397" i="54" s="1"/>
  <c r="AA397" i="54" s="1"/>
  <c r="Q397" i="54"/>
  <c r="T397" i="54" s="1"/>
  <c r="Z397" i="54" s="1"/>
  <c r="R338" i="54"/>
  <c r="U338" i="54" s="1"/>
  <c r="AA338" i="54" s="1"/>
  <c r="Q338" i="54"/>
  <c r="T338" i="54" s="1"/>
  <c r="Z338" i="54" s="1"/>
  <c r="P338" i="54"/>
  <c r="S338" i="54" s="1"/>
  <c r="Y338" i="54" s="1"/>
  <c r="P303" i="54"/>
  <c r="S303" i="54" s="1"/>
  <c r="Y303" i="54" s="1"/>
  <c r="Q303" i="54"/>
  <c r="T303" i="54" s="1"/>
  <c r="Z303" i="54" s="1"/>
  <c r="R303" i="54"/>
  <c r="U303" i="54" s="1"/>
  <c r="AA303" i="54" s="1"/>
  <c r="Q433" i="54"/>
  <c r="T433" i="54" s="1"/>
  <c r="Z433" i="54" s="1"/>
  <c r="R433" i="54"/>
  <c r="U433" i="54" s="1"/>
  <c r="AA433" i="54" s="1"/>
  <c r="P433" i="54"/>
  <c r="S433" i="54" s="1"/>
  <c r="Y433" i="54" s="1"/>
  <c r="R334" i="54"/>
  <c r="U334" i="54" s="1"/>
  <c r="AA334" i="54" s="1"/>
  <c r="Q334" i="54"/>
  <c r="T334" i="54" s="1"/>
  <c r="Z334" i="54" s="1"/>
  <c r="P334" i="54"/>
  <c r="S334" i="54" s="1"/>
  <c r="Y334" i="54" s="1"/>
  <c r="Q31" i="54"/>
  <c r="T31" i="54" s="1"/>
  <c r="Z31" i="54" s="1"/>
  <c r="R31" i="54"/>
  <c r="U31" i="54" s="1"/>
  <c r="AA31" i="54" s="1"/>
  <c r="P31" i="54"/>
  <c r="S31" i="54" s="1"/>
  <c r="Y31" i="54" s="1"/>
  <c r="P35" i="54"/>
  <c r="S35" i="54" s="1"/>
  <c r="Y35" i="54" s="1"/>
  <c r="R35" i="54"/>
  <c r="U35" i="54" s="1"/>
  <c r="AA35" i="54" s="1"/>
  <c r="Q35" i="54"/>
  <c r="T35" i="54" s="1"/>
  <c r="Z35" i="54" s="1"/>
  <c r="R39" i="54"/>
  <c r="U39" i="54" s="1"/>
  <c r="AA39" i="54" s="1"/>
  <c r="Q39" i="54"/>
  <c r="T39" i="54" s="1"/>
  <c r="Z39" i="54" s="1"/>
  <c r="P39" i="54"/>
  <c r="S39" i="54" s="1"/>
  <c r="Y39" i="54" s="1"/>
  <c r="R43" i="54"/>
  <c r="U43" i="54" s="1"/>
  <c r="AA43" i="54" s="1"/>
  <c r="P43" i="54"/>
  <c r="S43" i="54" s="1"/>
  <c r="Y43" i="54" s="1"/>
  <c r="Q43" i="54"/>
  <c r="T43" i="54" s="1"/>
  <c r="Z43" i="54" s="1"/>
  <c r="R395" i="54"/>
  <c r="U395" i="54" s="1"/>
  <c r="AA395" i="54" s="1"/>
  <c r="P395" i="54"/>
  <c r="S395" i="54" s="1"/>
  <c r="Y395" i="54" s="1"/>
  <c r="Q395" i="54"/>
  <c r="T395" i="54" s="1"/>
  <c r="Z395" i="54" s="1"/>
  <c r="R330" i="54"/>
  <c r="U330" i="54" s="1"/>
  <c r="AA330" i="54" s="1"/>
  <c r="Q330" i="54"/>
  <c r="T330" i="54" s="1"/>
  <c r="Z330" i="54" s="1"/>
  <c r="P330" i="54"/>
  <c r="S330" i="54" s="1"/>
  <c r="Y330" i="54" s="1"/>
  <c r="R306" i="54"/>
  <c r="U306" i="54" s="1"/>
  <c r="AA306" i="54" s="1"/>
  <c r="P306" i="54"/>
  <c r="S306" i="54" s="1"/>
  <c r="Y306" i="54" s="1"/>
  <c r="Q306" i="54"/>
  <c r="T306" i="54" s="1"/>
  <c r="Z306" i="54" s="1"/>
  <c r="R366" i="54"/>
  <c r="U366" i="54" s="1"/>
  <c r="AA366" i="54" s="1"/>
  <c r="Q366" i="54"/>
  <c r="T366" i="54" s="1"/>
  <c r="Z366" i="54" s="1"/>
  <c r="P366" i="54"/>
  <c r="S366" i="54" s="1"/>
  <c r="Y366" i="54" s="1"/>
  <c r="AB182" i="54"/>
  <c r="AB365" i="54"/>
  <c r="AB267" i="54"/>
  <c r="AB166" i="54"/>
  <c r="AB190" i="54"/>
  <c r="M3" i="54"/>
  <c r="L439" i="54"/>
  <c r="AB57" i="54" l="1"/>
  <c r="AB360" i="54"/>
  <c r="AB128" i="54"/>
  <c r="AB48" i="54"/>
  <c r="AB231" i="54"/>
  <c r="AB273" i="54"/>
  <c r="AB78" i="54"/>
  <c r="AB422" i="54"/>
  <c r="AB9" i="54"/>
  <c r="AB171" i="54"/>
  <c r="AB318" i="54"/>
  <c r="AB127" i="54"/>
  <c r="AB28" i="54"/>
  <c r="AB246" i="54"/>
  <c r="AB398" i="54"/>
  <c r="AB172" i="54"/>
  <c r="AB364" i="54"/>
  <c r="AB62" i="54"/>
  <c r="AB159" i="54"/>
  <c r="AB221" i="54"/>
  <c r="AB107" i="54"/>
  <c r="AB274" i="54"/>
  <c r="AB392" i="54"/>
  <c r="AB178" i="54"/>
  <c r="AB65" i="54"/>
  <c r="AB382" i="54"/>
  <c r="AB209" i="54"/>
  <c r="AB123" i="54"/>
  <c r="AB249" i="54"/>
  <c r="AB161" i="54"/>
  <c r="AB54" i="54"/>
  <c r="AB234" i="54"/>
  <c r="AB432" i="54"/>
  <c r="AB262" i="54"/>
  <c r="AB407" i="54"/>
  <c r="AB110" i="54"/>
  <c r="AB53" i="54"/>
  <c r="AB46" i="54"/>
  <c r="AB50" i="54"/>
  <c r="AB226" i="54"/>
  <c r="AB47" i="54"/>
  <c r="AB119" i="54"/>
  <c r="AB416" i="54"/>
  <c r="AB403" i="54"/>
  <c r="AB271" i="54"/>
  <c r="AB230" i="54"/>
  <c r="AB210" i="54"/>
  <c r="AB390" i="54"/>
  <c r="AB205" i="54"/>
  <c r="AB361" i="54"/>
  <c r="AB58" i="54"/>
  <c r="AB255" i="54"/>
  <c r="AB68" i="54"/>
  <c r="AB374" i="54"/>
  <c r="AB248" i="54"/>
  <c r="AB309" i="54"/>
  <c r="AB283" i="54"/>
  <c r="AB194" i="54"/>
  <c r="AB359" i="54"/>
  <c r="AB11" i="54"/>
  <c r="AB427" i="54"/>
  <c r="AB195" i="54"/>
  <c r="AB141" i="54"/>
  <c r="AB103" i="54"/>
  <c r="AB83" i="54"/>
  <c r="AB270" i="54"/>
  <c r="AB163" i="54"/>
  <c r="AB304" i="54"/>
  <c r="AB265" i="54"/>
  <c r="AB417" i="54"/>
  <c r="AB175" i="54"/>
  <c r="AB126" i="54"/>
  <c r="AB133" i="54"/>
  <c r="AB117" i="54"/>
  <c r="AB258" i="54"/>
  <c r="AB55" i="54"/>
  <c r="AB213" i="54"/>
  <c r="AB115" i="54"/>
  <c r="AB24" i="54"/>
  <c r="AB204" i="54"/>
  <c r="AB179" i="54"/>
  <c r="AB73" i="54"/>
  <c r="AB420" i="54"/>
  <c r="AB86" i="54"/>
  <c r="AB69" i="54"/>
  <c r="AB254" i="54"/>
  <c r="AB401" i="54"/>
  <c r="AB99" i="54"/>
  <c r="AB169" i="54"/>
  <c r="AB335" i="54"/>
  <c r="AB218" i="54"/>
  <c r="AB428" i="54"/>
  <c r="AB177" i="54"/>
  <c r="AB406" i="54"/>
  <c r="AB18" i="54"/>
  <c r="AB217" i="54"/>
  <c r="AB70" i="54"/>
  <c r="AB125" i="54"/>
  <c r="AB381" i="54"/>
  <c r="AB222" i="54"/>
  <c r="AB168" i="54"/>
  <c r="AB96" i="54"/>
  <c r="AB5" i="54"/>
  <c r="AB342" i="54"/>
  <c r="AB187" i="54"/>
  <c r="AB131" i="54"/>
  <c r="AB263" i="54"/>
  <c r="AB94" i="54"/>
  <c r="AB225" i="54"/>
  <c r="AB377" i="54"/>
  <c r="AB307" i="54"/>
  <c r="AB238" i="54"/>
  <c r="AB193" i="54"/>
  <c r="AB93" i="54"/>
  <c r="AB347" i="54"/>
  <c r="AB319" i="54"/>
  <c r="AB287" i="54"/>
  <c r="AB16" i="54"/>
  <c r="AB63" i="54"/>
  <c r="AB290" i="54"/>
  <c r="AB358" i="54"/>
  <c r="AB289" i="54"/>
  <c r="AB389" i="54"/>
  <c r="AB20" i="54"/>
  <c r="AB239" i="54"/>
  <c r="AB278" i="54"/>
  <c r="AB266" i="54"/>
  <c r="AB253" i="54"/>
  <c r="AB140" i="54"/>
  <c r="AB100" i="54"/>
  <c r="AB167" i="54"/>
  <c r="AB8" i="54"/>
  <c r="AB280" i="54"/>
  <c r="AB146" i="54"/>
  <c r="AB425" i="54"/>
  <c r="AB353" i="54"/>
  <c r="AB181" i="54"/>
  <c r="AB89" i="54"/>
  <c r="AB288" i="54"/>
  <c r="AB313" i="54"/>
  <c r="AB386" i="54"/>
  <c r="AB113" i="54"/>
  <c r="AB367" i="54"/>
  <c r="AB212" i="54"/>
  <c r="AB279" i="54"/>
  <c r="AB419" i="54"/>
  <c r="AB85" i="54"/>
  <c r="AB260" i="54"/>
  <c r="AB356" i="54"/>
  <c r="AB75" i="54"/>
  <c r="AB332" i="54"/>
  <c r="AB157" i="54"/>
  <c r="AB394" i="54"/>
  <c r="AB414" i="54"/>
  <c r="AB393" i="54"/>
  <c r="AB152" i="54"/>
  <c r="AB436" i="54"/>
  <c r="AB199" i="54"/>
  <c r="AB269" i="54"/>
  <c r="AB12" i="54"/>
  <c r="AB256" i="54"/>
  <c r="AB354" i="54"/>
  <c r="AB84" i="54"/>
  <c r="AB224" i="54"/>
  <c r="AB158" i="54"/>
  <c r="AB164" i="54"/>
  <c r="AB183" i="54"/>
  <c r="AB197" i="54"/>
  <c r="AB345" i="54"/>
  <c r="AB233" i="54"/>
  <c r="AB180" i="54"/>
  <c r="AB147" i="54"/>
  <c r="AB156" i="54"/>
  <c r="AB188" i="54"/>
  <c r="AB82" i="54"/>
  <c r="AB228" i="54"/>
  <c r="AB259" i="54"/>
  <c r="AB362" i="54"/>
  <c r="AB67" i="54"/>
  <c r="AB321" i="54"/>
  <c r="AB51" i="54"/>
  <c r="AB219" i="54"/>
  <c r="AB369" i="54"/>
  <c r="AB373" i="54"/>
  <c r="AB241" i="54"/>
  <c r="AB81" i="54"/>
  <c r="AB384" i="54"/>
  <c r="AB235" i="54"/>
  <c r="AB418" i="54"/>
  <c r="AB155" i="54"/>
  <c r="AB72" i="54"/>
  <c r="AB142" i="54"/>
  <c r="AB276" i="54"/>
  <c r="AB396" i="54"/>
  <c r="AB350" i="54"/>
  <c r="AB59" i="54"/>
  <c r="AB380" i="54"/>
  <c r="AB264" i="54"/>
  <c r="AB340" i="54"/>
  <c r="AB118" i="54"/>
  <c r="AB415" i="54"/>
  <c r="AB151" i="54"/>
  <c r="AB202" i="54"/>
  <c r="AB240" i="54"/>
  <c r="AB6" i="54"/>
  <c r="AB79" i="54"/>
  <c r="AB409" i="54"/>
  <c r="AB22" i="54"/>
  <c r="AB282" i="54"/>
  <c r="AB121" i="54"/>
  <c r="AB426" i="54"/>
  <c r="AB176" i="54"/>
  <c r="AB71" i="54"/>
  <c r="AB252" i="54"/>
  <c r="AB296" i="54"/>
  <c r="AB192" i="54"/>
  <c r="AB91" i="54"/>
  <c r="AB120" i="54"/>
  <c r="AB215" i="54"/>
  <c r="AB371" i="54"/>
  <c r="AB136" i="54"/>
  <c r="AB61" i="54"/>
  <c r="AB208" i="54"/>
  <c r="AB275" i="54"/>
  <c r="AB191" i="54"/>
  <c r="AB284" i="54"/>
  <c r="AB391" i="54"/>
  <c r="AB372" i="54"/>
  <c r="AB145" i="54"/>
  <c r="AB132" i="54"/>
  <c r="AB60" i="54"/>
  <c r="AB281" i="54"/>
  <c r="AB411" i="54"/>
  <c r="AB310" i="54"/>
  <c r="AB92" i="54"/>
  <c r="AB80" i="54"/>
  <c r="AB102" i="54"/>
  <c r="AB196" i="54"/>
  <c r="AB124" i="54"/>
  <c r="AB134" i="54"/>
  <c r="AB129" i="54"/>
  <c r="AB236" i="54"/>
  <c r="AB165" i="54"/>
  <c r="AB29" i="54"/>
  <c r="AB13" i="54"/>
  <c r="AB149" i="54"/>
  <c r="AB286" i="54"/>
  <c r="AB88" i="54"/>
  <c r="AB76" i="54"/>
  <c r="AB211" i="54"/>
  <c r="AB277" i="54"/>
  <c r="AB376" i="54"/>
  <c r="AB245" i="54"/>
  <c r="AB408" i="54"/>
  <c r="AB272" i="54"/>
  <c r="AB106" i="54"/>
  <c r="AB160" i="54"/>
  <c r="AB138" i="54"/>
  <c r="AB220" i="54"/>
  <c r="AB405" i="54"/>
  <c r="AB227" i="54"/>
  <c r="AB268" i="54"/>
  <c r="AB237" i="54"/>
  <c r="AB299" i="54"/>
  <c r="AB251" i="54"/>
  <c r="AB148" i="54"/>
  <c r="AB104" i="54"/>
  <c r="AB173" i="54"/>
  <c r="AB162" i="54"/>
  <c r="AB302" i="54"/>
  <c r="AB108" i="54"/>
  <c r="AB97" i="54"/>
  <c r="AB424" i="54"/>
  <c r="AB435" i="54"/>
  <c r="AB143" i="54"/>
  <c r="AB87" i="54"/>
  <c r="AB112" i="54"/>
  <c r="AB363" i="54"/>
  <c r="AB300" i="54"/>
  <c r="AB144" i="54"/>
  <c r="AB185" i="54"/>
  <c r="AB153" i="54"/>
  <c r="AB410" i="54"/>
  <c r="AB189" i="54"/>
  <c r="AB285" i="54"/>
  <c r="AB154" i="54"/>
  <c r="AB348" i="54"/>
  <c r="AB388" i="54"/>
  <c r="AB21" i="54"/>
  <c r="AB130" i="54"/>
  <c r="AB17" i="54"/>
  <c r="AB150" i="54"/>
  <c r="AB243" i="54"/>
  <c r="AB385" i="54"/>
  <c r="AB352" i="54"/>
  <c r="AB430" i="54"/>
  <c r="AB25" i="54"/>
  <c r="AB19" i="54"/>
  <c r="AB261" i="54"/>
  <c r="AB137" i="54"/>
  <c r="AB232" i="54"/>
  <c r="AB216" i="54"/>
  <c r="AB200" i="54"/>
  <c r="AB184" i="54"/>
  <c r="AB114" i="54"/>
  <c r="AB98" i="54"/>
  <c r="AB109" i="54"/>
  <c r="AB95" i="54"/>
  <c r="AB174" i="54"/>
  <c r="AB77" i="54"/>
  <c r="AB52" i="54"/>
  <c r="AB327" i="54"/>
  <c r="AB368" i="54"/>
  <c r="AB223" i="54"/>
  <c r="AB207" i="54"/>
  <c r="AB64" i="54"/>
  <c r="AB438" i="54"/>
  <c r="AB49" i="54"/>
  <c r="AB203" i="54"/>
  <c r="AB56" i="54"/>
  <c r="AB324" i="54"/>
  <c r="AB7" i="54"/>
  <c r="AB170" i="54"/>
  <c r="AB346" i="54"/>
  <c r="AB357" i="54"/>
  <c r="Y10" i="54"/>
  <c r="AB10" i="54" s="1"/>
  <c r="AA27" i="54"/>
  <c r="AB27" i="54" s="1"/>
  <c r="Y101" i="54"/>
  <c r="AB101" i="54" s="1"/>
  <c r="Y116" i="54"/>
  <c r="AB116" i="54" s="1"/>
  <c r="Y402" i="54"/>
  <c r="AB402" i="54" s="1"/>
  <c r="AA434" i="54"/>
  <c r="AB434" i="54" s="1"/>
  <c r="Z375" i="54"/>
  <c r="Y244" i="54"/>
  <c r="AB244" i="54" s="1"/>
  <c r="Y105" i="54"/>
  <c r="AB105" i="54" s="1"/>
  <c r="Y400" i="54"/>
  <c r="AB400" i="54" s="1"/>
  <c r="Z45" i="54"/>
  <c r="AB45" i="54" s="1"/>
  <c r="AB298" i="54"/>
  <c r="AB314" i="54"/>
  <c r="AB336" i="54"/>
  <c r="AB343" i="54"/>
  <c r="AB341" i="54"/>
  <c r="AB4" i="54"/>
  <c r="AB43" i="54"/>
  <c r="AB39" i="54"/>
  <c r="AB31" i="54"/>
  <c r="AB433" i="54"/>
  <c r="AB338" i="54"/>
  <c r="AB42" i="54"/>
  <c r="AB379" i="54"/>
  <c r="AB32" i="54"/>
  <c r="AB399" i="54"/>
  <c r="AB326" i="54"/>
  <c r="AB317" i="54"/>
  <c r="AB292" i="54"/>
  <c r="AB387" i="54"/>
  <c r="AB293" i="54"/>
  <c r="AB312" i="54"/>
  <c r="AB413" i="54"/>
  <c r="AB315" i="54"/>
  <c r="AB291" i="54"/>
  <c r="AB322" i="54"/>
  <c r="AB423" i="54"/>
  <c r="AB412" i="54"/>
  <c r="AB437" i="54"/>
  <c r="AB331" i="54"/>
  <c r="AB325" i="54"/>
  <c r="AB370" i="54"/>
  <c r="AB355" i="54"/>
  <c r="AB316" i="54"/>
  <c r="AB339" i="54"/>
  <c r="AB323" i="54"/>
  <c r="AB23" i="54"/>
  <c r="AB26" i="54"/>
  <c r="AB15" i="54"/>
  <c r="AB337" i="54"/>
  <c r="AB308" i="54"/>
  <c r="AB344" i="54"/>
  <c r="AB295" i="54"/>
  <c r="AB320" i="54"/>
  <c r="AB351" i="54"/>
  <c r="AB421" i="54"/>
  <c r="AB429" i="54"/>
  <c r="AB40" i="54"/>
  <c r="AB366" i="54"/>
  <c r="AB306" i="54"/>
  <c r="AB330" i="54"/>
  <c r="AB395" i="54"/>
  <c r="AB35" i="54"/>
  <c r="AB334" i="54"/>
  <c r="AB303" i="54"/>
  <c r="AB397" i="54"/>
  <c r="AB38" i="54"/>
  <c r="AB34" i="54"/>
  <c r="AB30" i="54"/>
  <c r="AB328" i="54"/>
  <c r="AB349" i="54"/>
  <c r="AB404" i="54"/>
  <c r="AB41" i="54"/>
  <c r="AB37" i="54"/>
  <c r="AB33" i="54"/>
  <c r="AB294" i="54"/>
  <c r="AB329" i="54"/>
  <c r="AB44" i="54"/>
  <c r="AB36" i="54"/>
  <c r="N3" i="54"/>
  <c r="M439" i="54"/>
  <c r="AB375" i="54" l="1"/>
  <c r="O3" i="54"/>
  <c r="N439" i="54"/>
  <c r="Q3" i="54" l="1"/>
  <c r="T3" i="54" s="1"/>
  <c r="Z3" i="54" s="1"/>
  <c r="Z439" i="54" s="1"/>
  <c r="O439" i="54"/>
  <c r="P3" i="54"/>
  <c r="S3" i="54" s="1"/>
  <c r="R3" i="54"/>
  <c r="U3" i="54" s="1"/>
  <c r="AA3" i="54" s="1"/>
  <c r="AA439" i="54" s="1"/>
  <c r="Y3" i="54" l="1"/>
  <c r="Y439" i="54" s="1"/>
  <c r="S439" i="54"/>
  <c r="U439" i="54"/>
  <c r="T439" i="54"/>
  <c r="AB3" i="54" l="1"/>
  <c r="AB439" i="54" s="1"/>
</calcChain>
</file>

<file path=xl/sharedStrings.xml><?xml version="1.0" encoding="utf-8"?>
<sst xmlns="http://schemas.openxmlformats.org/spreadsheetml/2006/main" count="1571" uniqueCount="766">
  <si>
    <t>SAC</t>
  </si>
  <si>
    <t>Study Area Name</t>
  </si>
  <si>
    <t>OXFORD WEST TEL CO</t>
  </si>
  <si>
    <t>OXFORD COUNTY TEL</t>
  </si>
  <si>
    <t>GRANITE STATE TEL</t>
  </si>
  <si>
    <t>DUNBARTON TEL CO</t>
  </si>
  <si>
    <t>FRANKLIN TEL CO - VT</t>
  </si>
  <si>
    <t>TOPSHAM TEL CO</t>
  </si>
  <si>
    <t>WAITSFIELD/FAYSTON</t>
  </si>
  <si>
    <t>VERMONT TEL. CO-VT</t>
  </si>
  <si>
    <t>CASSADAGA TEL CORP</t>
  </si>
  <si>
    <t>CHAMPLAIN TEL CO</t>
  </si>
  <si>
    <t>CROWN POINT TEL CORP</t>
  </si>
  <si>
    <t>DUNKIRK &amp; FREDONIA</t>
  </si>
  <si>
    <t>GERMANTOWN TEL CO</t>
  </si>
  <si>
    <t>ONEIDA COUNTY RURAL</t>
  </si>
  <si>
    <t>ONTARIO TEL CO, INC.</t>
  </si>
  <si>
    <t>STATE TEL CO</t>
  </si>
  <si>
    <t>TRUMANSBURG TEL CO.</t>
  </si>
  <si>
    <t>CITIZENS - KECKSBURG</t>
  </si>
  <si>
    <t>HICKORY TEL CO</t>
  </si>
  <si>
    <t>IRONTON TEL CO</t>
  </si>
  <si>
    <t>LACKAWAXEN TELECOM</t>
  </si>
  <si>
    <t>LAUREL HIGHLAND TEL</t>
  </si>
  <si>
    <t>ARMSTRONG TEL CO-PA</t>
  </si>
  <si>
    <t>ARMSTRONG TEL NORTH</t>
  </si>
  <si>
    <t>PALMERTON TEL CO</t>
  </si>
  <si>
    <t>PENNSYLVANIA TEL CO</t>
  </si>
  <si>
    <t>SOUTH CANAAN TEL CO</t>
  </si>
  <si>
    <t>YUKON - WALTZ TEL CO</t>
  </si>
  <si>
    <t>ARMSTRONG TEL OF MD</t>
  </si>
  <si>
    <t>BUGGS ISLAND COOP</t>
  </si>
  <si>
    <t>BURKE'S GARDEN TEL</t>
  </si>
  <si>
    <t>NEW HOPE TEL COOP</t>
  </si>
  <si>
    <t>SHENANDOAH TEL CO</t>
  </si>
  <si>
    <t>ITS TELECOMM. SYS.</t>
  </si>
  <si>
    <t>VALLEY TEL CO, LLC</t>
  </si>
  <si>
    <t>BRANTLEY TEL CO</t>
  </si>
  <si>
    <t>BULLOCH COUNTY RURAL</t>
  </si>
  <si>
    <t>DARIEN TEL CO</t>
  </si>
  <si>
    <t>ELLIJAY TEL CO</t>
  </si>
  <si>
    <t>GLENWOOD TEL CO</t>
  </si>
  <si>
    <t>HART TEL CO</t>
  </si>
  <si>
    <t>PEMBROKE TEL CO</t>
  </si>
  <si>
    <t>PLANTERS RURAL COOP</t>
  </si>
  <si>
    <t>PUBLIC SERVICE TEL</t>
  </si>
  <si>
    <t>RINGGOLD TEL CO</t>
  </si>
  <si>
    <t>TRENTON TEL CO</t>
  </si>
  <si>
    <t>WAVERLY HALL, LLC</t>
  </si>
  <si>
    <t>ATLANTIC MEMBERSHIP</t>
  </si>
  <si>
    <t>BARNARDSVILLE TEL CO</t>
  </si>
  <si>
    <t>CITIZENS TEL CO</t>
  </si>
  <si>
    <t>ELLERBE TEL CO</t>
  </si>
  <si>
    <t>RANDOLPH MEMBERSHIP</t>
  </si>
  <si>
    <t>SALUDA MOUNTAIN TEL</t>
  </si>
  <si>
    <t>SERVICE TEL CO</t>
  </si>
  <si>
    <t>SKYLINE MEMBERSHIP</t>
  </si>
  <si>
    <t>STAR MEMBERSHIP CORP</t>
  </si>
  <si>
    <t>SURRY MEMBERSHIP</t>
  </si>
  <si>
    <t>TRI COUNTY TEL MEMBR</t>
  </si>
  <si>
    <t>WILKES MEMBERSHIP</t>
  </si>
  <si>
    <t>YADKIN VALLEY TEL</t>
  </si>
  <si>
    <t>BLUFFTON TEL. CO.</t>
  </si>
  <si>
    <t>CHESNEE TEL CO</t>
  </si>
  <si>
    <t>CHESTER TEL CO - SC</t>
  </si>
  <si>
    <t>FARMERS TEL COOP</t>
  </si>
  <si>
    <t>FORT MILL TEL CO</t>
  </si>
  <si>
    <t>HARGRAY TEL CO</t>
  </si>
  <si>
    <t>HOME TEL CO</t>
  </si>
  <si>
    <t>HORRY TEL COOP</t>
  </si>
  <si>
    <t>LANCASTER TEL CO</t>
  </si>
  <si>
    <t>LOCKHART TEL CO INC</t>
  </si>
  <si>
    <t>PALMETTO RURAL COOP</t>
  </si>
  <si>
    <t>PIEDMONT RURAL COOP</t>
  </si>
  <si>
    <t>PBT TELECOM, INC.</t>
  </si>
  <si>
    <t>RIDGEWAY TEL CO</t>
  </si>
  <si>
    <t>SANDHILL TEL COOP</t>
  </si>
  <si>
    <t>CASTLEBERRY TEL CO</t>
  </si>
  <si>
    <t>FARMERS TELECOM COOP</t>
  </si>
  <si>
    <t>HAYNEVILLE TEL CO</t>
  </si>
  <si>
    <t>MON-CRE TEL COOP</t>
  </si>
  <si>
    <t>MOUNDVILLE TEL CO</t>
  </si>
  <si>
    <t>PINE BELT TEL CO</t>
  </si>
  <si>
    <t>RAGLAND TEL CO</t>
  </si>
  <si>
    <t>BALLARD RURAL COOP</t>
  </si>
  <si>
    <t>BRANDENBURG TEL CO</t>
  </si>
  <si>
    <t>DUO COUNTY TEL COOP</t>
  </si>
  <si>
    <t>FOOTHILLS RURAL COOP</t>
  </si>
  <si>
    <t>GEARHEART-COALFIELDS</t>
  </si>
  <si>
    <t>LOGAN TEL. COOP. INC</t>
  </si>
  <si>
    <t>MOUNTAIN RURAL COOP</t>
  </si>
  <si>
    <t>PEOPLES RURAL COOP</t>
  </si>
  <si>
    <t>SOUTH CENTRAL RURAL</t>
  </si>
  <si>
    <t>THACKER/GRIGSBY TEL</t>
  </si>
  <si>
    <t>WEST KENTUCKY RURAL</t>
  </si>
  <si>
    <t>DELCAMBRE TEL CO</t>
  </si>
  <si>
    <t>EAST ASCENSION TEL</t>
  </si>
  <si>
    <t>KAPLAN TEL CO</t>
  </si>
  <si>
    <t>LAFOURCHE TEL CO</t>
  </si>
  <si>
    <t>NORTHEAST LOUISIANA</t>
  </si>
  <si>
    <t>RESERVE TEL CO</t>
  </si>
  <si>
    <t>STAR TEL CO</t>
  </si>
  <si>
    <t>NOXAPATER TEL CO</t>
  </si>
  <si>
    <t>SLEDGE TEL CO</t>
  </si>
  <si>
    <t>ARDMORE TEL CO</t>
  </si>
  <si>
    <t>BEN LOMAND RURAL</t>
  </si>
  <si>
    <t>BLEDSOE TEL COOP</t>
  </si>
  <si>
    <t>LORETTO TEL CO</t>
  </si>
  <si>
    <t>NORTH CENTRAL COOP</t>
  </si>
  <si>
    <t>TWIN LAKES TEL COOP</t>
  </si>
  <si>
    <t>THE ARTHUR MUTUAL</t>
  </si>
  <si>
    <t>AYERSVILLE TEL CO</t>
  </si>
  <si>
    <t>BASCOM MUTUAL TEL CO</t>
  </si>
  <si>
    <t>BENTON RIDGE TEL CO</t>
  </si>
  <si>
    <t>THE CHAMPAIGN TEL CO</t>
  </si>
  <si>
    <t>MCCLURE TEL CO</t>
  </si>
  <si>
    <t>CONNEAUT TEL CO</t>
  </si>
  <si>
    <t>DOYLESTOWN TEL CO</t>
  </si>
  <si>
    <t>FARMERS MUTUAL TEL</t>
  </si>
  <si>
    <t>FORT JENNINGS TEL CO</t>
  </si>
  <si>
    <t>GLANDORF TEL CO</t>
  </si>
  <si>
    <t>KALIDA TEL CO</t>
  </si>
  <si>
    <t>MINFORD TEL CO</t>
  </si>
  <si>
    <t>OTTOVILLE MUTUAL</t>
  </si>
  <si>
    <t>SHERWOOD MUTUAL TEL</t>
  </si>
  <si>
    <t>VAUGHNSVILLE TEL CO</t>
  </si>
  <si>
    <t>BLOOMINGDALE TEL CO</t>
  </si>
  <si>
    <t>CLIMAX TEL CO</t>
  </si>
  <si>
    <t>DEERFIELD FARMERS</t>
  </si>
  <si>
    <t>ACE TEL OF MICHIGAN</t>
  </si>
  <si>
    <t>LENNON TEL CO</t>
  </si>
  <si>
    <t>OGDEN TEL CO</t>
  </si>
  <si>
    <t>PIGEON TEL CO</t>
  </si>
  <si>
    <t>SPRINGPORT TEL CO</t>
  </si>
  <si>
    <t>WALDRON TEL CO</t>
  </si>
  <si>
    <t>WINN TEL CO</t>
  </si>
  <si>
    <t>CITIZENS TEL CORP</t>
  </si>
  <si>
    <t>CRAIGVILLE TEL CO</t>
  </si>
  <si>
    <t>DAVIESS-MARTIN/RTC</t>
  </si>
  <si>
    <t>GEETINGSVILLE TEL CO</t>
  </si>
  <si>
    <t>LIGONIER TEL CO</t>
  </si>
  <si>
    <t>MONON TEL CO</t>
  </si>
  <si>
    <t>MULBERRY COOP TEL CO</t>
  </si>
  <si>
    <t>NEW LISBON TEL CO</t>
  </si>
  <si>
    <t>NEW PARIS TEL INC</t>
  </si>
  <si>
    <t>NORTHWESTERN INDIANA</t>
  </si>
  <si>
    <t>PERRY-SPENCER RURAL</t>
  </si>
  <si>
    <t>ROCHESTER TEL CO</t>
  </si>
  <si>
    <t>SE INDIANA RURAL</t>
  </si>
  <si>
    <t>SWAYZEE TEL CO</t>
  </si>
  <si>
    <t>SWEETSER RURAL TEL</t>
  </si>
  <si>
    <t>WASHINGTON CTY RURAL</t>
  </si>
  <si>
    <t>YEOMAN TEL CO, INC</t>
  </si>
  <si>
    <t>CHIBARDUN TEL COOP</t>
  </si>
  <si>
    <t>CITIZENS TEL COOP-WI</t>
  </si>
  <si>
    <t>COCHRANE COOP TEL CO</t>
  </si>
  <si>
    <t>LAKEFIELD TEL CO</t>
  </si>
  <si>
    <t>LA VALLE TEL COOP</t>
  </si>
  <si>
    <t>LEMONWEIR VALLEY TEL</t>
  </si>
  <si>
    <t>MARQUETTE-ADAMS COOP</t>
  </si>
  <si>
    <t>NIAGARA TEL CO</t>
  </si>
  <si>
    <t>PRICE COUNTY TEL CO</t>
  </si>
  <si>
    <t>NORTHEAST TEL CO</t>
  </si>
  <si>
    <t>SHARON TEL CO</t>
  </si>
  <si>
    <t>SIREN TEL CO, INC</t>
  </si>
  <si>
    <t>SPRING VALLEY TEL CO</t>
  </si>
  <si>
    <t>W. WISCONSIN TELCOM</t>
  </si>
  <si>
    <t>WOOD COUNTY TEL CO</t>
  </si>
  <si>
    <t>EGYPTIAN COOP ASSN</t>
  </si>
  <si>
    <t>GRANDVIEW MUTUAL TEL</t>
  </si>
  <si>
    <t>GRIDLEY TEL CO</t>
  </si>
  <si>
    <t>HARRISONVILLE TEL CO</t>
  </si>
  <si>
    <t>HOME TEL CO-ST JACOB</t>
  </si>
  <si>
    <t>LA HARPE TEL CO</t>
  </si>
  <si>
    <t>LEAF RIVER TEL CO</t>
  </si>
  <si>
    <t>MCDONOUGH TEL COOP</t>
  </si>
  <si>
    <t>MADISON TEL CO</t>
  </si>
  <si>
    <t>MARSEILLES TEL CO</t>
  </si>
  <si>
    <t>METAMORA TEL CO</t>
  </si>
  <si>
    <t>MONTROSE MUTUAL TEL</t>
  </si>
  <si>
    <t>ONEIDA TEL EXCHANGE</t>
  </si>
  <si>
    <t>VIOLA HOME TEL CO</t>
  </si>
  <si>
    <t>ALPINE COMM.</t>
  </si>
  <si>
    <t>CASCADE COMM. CO.</t>
  </si>
  <si>
    <t>CLEAR LAKE INDEPEND</t>
  </si>
  <si>
    <t>COLO TEL CO</t>
  </si>
  <si>
    <t>DUMONT TEL CO</t>
  </si>
  <si>
    <t>DUNKERTON TEL COOP</t>
  </si>
  <si>
    <t>ELLSWORTH COOP ASSN</t>
  </si>
  <si>
    <t>MINBURN TELECOMM.</t>
  </si>
  <si>
    <t>FARMERS COOP TEL CO</t>
  </si>
  <si>
    <t>FARMERS &amp; MERCHANTS</t>
  </si>
  <si>
    <t>FARMERS MUTUAL COOP</t>
  </si>
  <si>
    <t>FARMERS TEL CO - BAT</t>
  </si>
  <si>
    <t>FARMERS TEL CO -RICE</t>
  </si>
  <si>
    <t>GOLDFIELD TEL CO</t>
  </si>
  <si>
    <t>GRISWOLD CO-OP TEL</t>
  </si>
  <si>
    <t>HUXLEY COMM. COOP.</t>
  </si>
  <si>
    <t>IAMO TEL CO - IA</t>
  </si>
  <si>
    <t>KALONA COOP TEL CO</t>
  </si>
  <si>
    <t>KEYSTONE FRMS COOP</t>
  </si>
  <si>
    <t>LA PORTE CITY TEL CO</t>
  </si>
  <si>
    <t>LEHIGH VALLEY COOP</t>
  </si>
  <si>
    <t>MINBURN TEL CO</t>
  </si>
  <si>
    <t>MUTUAL TEL CO</t>
  </si>
  <si>
    <t>MEDIAPOLIS TEL CO</t>
  </si>
  <si>
    <t>OGDEN TEL CO - IA</t>
  </si>
  <si>
    <t>PALO COOP TEL ASSN</t>
  </si>
  <si>
    <t>PANORA COMM COOP</t>
  </si>
  <si>
    <t>PRAIRIEBURG TEL CO</t>
  </si>
  <si>
    <t>PRESTON TEL CO</t>
  </si>
  <si>
    <t>RINGSTED TEL CO</t>
  </si>
  <si>
    <t>ROYAL TEL CO</t>
  </si>
  <si>
    <t>SOUTH SLOPE COOP TEL</t>
  </si>
  <si>
    <t>SPRINGVILLE COOP TEL</t>
  </si>
  <si>
    <t>STRATFORD MUTUAL TEL</t>
  </si>
  <si>
    <t>UNITED FARMERS TEL</t>
  </si>
  <si>
    <t>VAN HORNE COOP TEL</t>
  </si>
  <si>
    <t>VENTURA TEL CO, INC</t>
  </si>
  <si>
    <t>WELLMAN COOP TEL</t>
  </si>
  <si>
    <t>WEST LIBERTY TEL CO</t>
  </si>
  <si>
    <t>WILTON TEL CO</t>
  </si>
  <si>
    <t>ACE TEL ASSN-MN</t>
  </si>
  <si>
    <t>CITY OF BARNESVILLE</t>
  </si>
  <si>
    <t>CONSOLIDATED TEL CO</t>
  </si>
  <si>
    <t>EMILY COOP TEL CO</t>
  </si>
  <si>
    <t>MANCHESTER-HARTLAND</t>
  </si>
  <si>
    <t>SCOTT RICE -INTEGRA</t>
  </si>
  <si>
    <t>THREE RIVER TELCO</t>
  </si>
  <si>
    <t>CAMBRIDGE TEL CO -NE</t>
  </si>
  <si>
    <t>COZAD TEL CO</t>
  </si>
  <si>
    <t>DILLER TEL CO</t>
  </si>
  <si>
    <t>GLENWOOD TEL MEMBER</t>
  </si>
  <si>
    <t>HARTMAN TEL EXCH INC</t>
  </si>
  <si>
    <t>HEMINGFORD COOP TEL</t>
  </si>
  <si>
    <t>HENDERSON CO-OP TEL</t>
  </si>
  <si>
    <t>HERSHEY COOP TEL CO</t>
  </si>
  <si>
    <t>PLAINVIEW TEL CO</t>
  </si>
  <si>
    <t>STANTON TELECOM INC.</t>
  </si>
  <si>
    <t>WAUNETA TEL CO</t>
  </si>
  <si>
    <t>BENKELMAN TEL CO</t>
  </si>
  <si>
    <t>CONSOLIDATED TELCOM</t>
  </si>
  <si>
    <t>MIDSTATE TEL CO</t>
  </si>
  <si>
    <t>NORTHWEST COMM COOP</t>
  </si>
  <si>
    <t>RESERVATION TEL COOP</t>
  </si>
  <si>
    <t>W. RIVER TELECOM.</t>
  </si>
  <si>
    <t>MIDSTATE COMM.</t>
  </si>
  <si>
    <t>SRT COMMUNICATIONS</t>
  </si>
  <si>
    <t>CHEYENNE RIVER SIOUX</t>
  </si>
  <si>
    <t>BERESFORD MUNICIPAL</t>
  </si>
  <si>
    <t>CITY OF BROOKINGS</t>
  </si>
  <si>
    <t>CITY OF FAITH MUNIC</t>
  </si>
  <si>
    <t>JEFFERSON TEL CO -SD</t>
  </si>
  <si>
    <t>KENNEBEC TEL CO</t>
  </si>
  <si>
    <t>WEST RIVER(MOBRIDGE)</t>
  </si>
  <si>
    <t>RC TECHNOLOGIES</t>
  </si>
  <si>
    <t>SANTEL COMM. COOP.</t>
  </si>
  <si>
    <t>VALLEY TELECOMM.</t>
  </si>
  <si>
    <t>CENTRAL ARKANSAS TEL</t>
  </si>
  <si>
    <t>CLEVELAND COUNTY TEL</t>
  </si>
  <si>
    <t>DECATUR TEL CO INC</t>
  </si>
  <si>
    <t>LAVACA TEL CO-AR</t>
  </si>
  <si>
    <t>MADISON COUNTY TEL</t>
  </si>
  <si>
    <t>NORTH ARKANSAS TEL</t>
  </si>
  <si>
    <t>PRAIRIE GROVE TEL CO</t>
  </si>
  <si>
    <t>RICE BELT TEL CO</t>
  </si>
  <si>
    <t>SW ARKANSAS TEL COOP</t>
  </si>
  <si>
    <t>BLUE VALLEY TELE-COM</t>
  </si>
  <si>
    <t>COLUMBUS TELEPHONE</t>
  </si>
  <si>
    <t>COUNCIL GROVE TEL CO</t>
  </si>
  <si>
    <t>CUNNINGHAM TEL CO</t>
  </si>
  <si>
    <t>ELKHART TEL CO INC</t>
  </si>
  <si>
    <t>GOLDEN BELT TEL ASSN</t>
  </si>
  <si>
    <t>GORHAM TEL CO</t>
  </si>
  <si>
    <t>KANOKLA TEL ASSN-KS</t>
  </si>
  <si>
    <t>MADISON TEL., LLC</t>
  </si>
  <si>
    <t>PEOPLES TELECOM LLC</t>
  </si>
  <si>
    <t>PIONEER TEL ASSN INC</t>
  </si>
  <si>
    <t>CRAW-KAN TEL COOP</t>
  </si>
  <si>
    <t>RAINBOW TELECOM</t>
  </si>
  <si>
    <t>S &amp; T TEL COOP ASSN</t>
  </si>
  <si>
    <t>S. CENTRAL TEL - KS</t>
  </si>
  <si>
    <t>SOUTHERN KANSAS TEL</t>
  </si>
  <si>
    <t>TRI-COUNTY TEL ASSN</t>
  </si>
  <si>
    <t>UNITED TEL ASSN</t>
  </si>
  <si>
    <t>WAMEGO TEL CO INC</t>
  </si>
  <si>
    <t>WHEAT STATE TEL, INC</t>
  </si>
  <si>
    <t>WILSON TEL CO INC</t>
  </si>
  <si>
    <t>TOTAH COMMUNICATIONS</t>
  </si>
  <si>
    <t>IAMO TEL CO - MO</t>
  </si>
  <si>
    <t>ALMA COMM. CO.</t>
  </si>
  <si>
    <t>FARBER TEL CO</t>
  </si>
  <si>
    <t>GOODMAN TEL CO</t>
  </si>
  <si>
    <t>GRANBY TEL CO - MO</t>
  </si>
  <si>
    <t>KINGDOM TELEPHONE CO</t>
  </si>
  <si>
    <t>MCDONALD COUNTY TEL</t>
  </si>
  <si>
    <t>MILLER TEL CO - MO</t>
  </si>
  <si>
    <t>NE MISSOURI RURAL</t>
  </si>
  <si>
    <t>SENECA TEL CO</t>
  </si>
  <si>
    <t>LAVACA TEL CO-OK</t>
  </si>
  <si>
    <t>KANOKLA TEL ASSN-OK</t>
  </si>
  <si>
    <t>S. CENTRAL TEL - OK</t>
  </si>
  <si>
    <t>BEGGS TEL CO</t>
  </si>
  <si>
    <t>BIXBY TEL CO</t>
  </si>
  <si>
    <t>CANADIAN VALLEY TEL</t>
  </si>
  <si>
    <t>CENTRAL OKLAHOMA TEL</t>
  </si>
  <si>
    <t>CHICKASAW TEL CO</t>
  </si>
  <si>
    <t>GRAND TEL CO INC</t>
  </si>
  <si>
    <t>MEDICINE PARK TEL CO</t>
  </si>
  <si>
    <t>PANHANDLE TEL COOP</t>
  </si>
  <si>
    <t>PINE TELEPHONE CO</t>
  </si>
  <si>
    <t>SHIDLER TEL CO</t>
  </si>
  <si>
    <t>TERRAL TEL CO</t>
  </si>
  <si>
    <t>WYANDOTTE TEL CO</t>
  </si>
  <si>
    <t>BLOSSOM TEL CO</t>
  </si>
  <si>
    <t>BIG BEND TEL CO INC</t>
  </si>
  <si>
    <t>BRAZORIA TEL CO</t>
  </si>
  <si>
    <t>COMMUNITY TEL CO</t>
  </si>
  <si>
    <t>DELL TEL. CO-OP - TX</t>
  </si>
  <si>
    <t>EASTEX TEL COOP INC</t>
  </si>
  <si>
    <t>ELECTRA TELEPHONE CO</t>
  </si>
  <si>
    <t>BORDER TO BORDER</t>
  </si>
  <si>
    <t>GUADALUPE VALLEY TEL</t>
  </si>
  <si>
    <t>ALENCO COMMUNICATION</t>
  </si>
  <si>
    <t>ETS TEL. CO., INC.</t>
  </si>
  <si>
    <t>LA WARD TEL EXCHANGE</t>
  </si>
  <si>
    <t>LAKE LIVINGSTON TEL</t>
  </si>
  <si>
    <t>LIPAN TEL CO</t>
  </si>
  <si>
    <t>LIVINGSTON TEL CO</t>
  </si>
  <si>
    <t>MUENSTER DBA NORTEX</t>
  </si>
  <si>
    <t>PEOPLES TEL COOP -TX</t>
  </si>
  <si>
    <t>TATUM TEL CO</t>
  </si>
  <si>
    <t>VALLEY TEL CO-OP -TX</t>
  </si>
  <si>
    <t>SAN CARLOS APACHE</t>
  </si>
  <si>
    <t>GILA RIVER TELECOM.</t>
  </si>
  <si>
    <t>FORT MOJAVE TEL, INC</t>
  </si>
  <si>
    <t>MIDVALE-AZ</t>
  </si>
  <si>
    <t>NUNN TEL CO</t>
  </si>
  <si>
    <t>ALBION TEL CO-ATC</t>
  </si>
  <si>
    <t>CUSTER TEL COOP</t>
  </si>
  <si>
    <t>FILER MUTUAL TEL -ID</t>
  </si>
  <si>
    <t>MIDVALE TEL EXCH INC</t>
  </si>
  <si>
    <t>DIRECT COMM-ROCKLAND</t>
  </si>
  <si>
    <t>INTERBEL TEL COOP</t>
  </si>
  <si>
    <t>3-RIVERS TEL COOP</t>
  </si>
  <si>
    <t>TRIANGLE TEL COOP</t>
  </si>
  <si>
    <t>MESCALERO APACHE</t>
  </si>
  <si>
    <t>DELL TEL CO-OP - NM</t>
  </si>
  <si>
    <t>BACA VALLEY TEL CO</t>
  </si>
  <si>
    <t>ENMR TEL COOP INC-NM</t>
  </si>
  <si>
    <t>LA JICARITA RURAL</t>
  </si>
  <si>
    <t>LEACO RURAL TEL COOP</t>
  </si>
  <si>
    <t>PENASCO VALLEY TEL</t>
  </si>
  <si>
    <t>SACRED WIND</t>
  </si>
  <si>
    <t>MANTI TEL CO</t>
  </si>
  <si>
    <t>SOUTH CENTRAL UTAH</t>
  </si>
  <si>
    <t>TRI COUNTY TEL ASSN</t>
  </si>
  <si>
    <t>HAT ISLAND TEL CO</t>
  </si>
  <si>
    <t>HOOD CANAL TEL CO</t>
  </si>
  <si>
    <t>KALAMA TEL CO</t>
  </si>
  <si>
    <t>MASHELL TELECOM INC</t>
  </si>
  <si>
    <t>TENINO TELEPHONE CO</t>
  </si>
  <si>
    <t>TOLEDO TELEPHONE CO</t>
  </si>
  <si>
    <t>WESTERN WAHKIAKUM</t>
  </si>
  <si>
    <t>WHIDBEY TEL CO.</t>
  </si>
  <si>
    <t>BEAVER CREEK COOP</t>
  </si>
  <si>
    <t>CANBY TEL ASSN</t>
  </si>
  <si>
    <t>CLEAR CREEK MUTUAL</t>
  </si>
  <si>
    <t>COLTON TEL CO</t>
  </si>
  <si>
    <t>EAGLE TEL SYSTEMS</t>
  </si>
  <si>
    <t>MOLALLA TEL CO.</t>
  </si>
  <si>
    <t>MONITOR COOP TEL</t>
  </si>
  <si>
    <t>NEHALEM TELECOMM.</t>
  </si>
  <si>
    <t>OREGON-IDAHO UTIL.</t>
  </si>
  <si>
    <t>PEOPLES TEL CO. - OR</t>
  </si>
  <si>
    <t>SCIO MUTUAL TEL ASSN</t>
  </si>
  <si>
    <t>STAYTON COOP TEL CO</t>
  </si>
  <si>
    <t>CALAVERAS TEL CO</t>
  </si>
  <si>
    <t>THE PONDEROSA TEL CO</t>
  </si>
  <si>
    <t>SIERRA TELEPHONE CO</t>
  </si>
  <si>
    <t>THE SISKIYOU TEL CO</t>
  </si>
  <si>
    <t>VOLCANO TEL CO</t>
  </si>
  <si>
    <t>CHURCHILL-CC COMM.</t>
  </si>
  <si>
    <t>HUMBOLDT TEL CO</t>
  </si>
  <si>
    <t>FMTC-I35, INC.</t>
  </si>
  <si>
    <t>UNITEL, INC.</t>
  </si>
  <si>
    <t>ALTEVA WARWICK</t>
  </si>
  <si>
    <t>SHENANDOAH - NR</t>
  </si>
  <si>
    <t>KNOLOGY - VALLEY</t>
  </si>
  <si>
    <t>COMPORIUM, INC.</t>
  </si>
  <si>
    <t>KNOLOGY TOTAL COMM</t>
  </si>
  <si>
    <t>UTC-TN-UNITED COMM</t>
  </si>
  <si>
    <t>WEST KY COOP-TN</t>
  </si>
  <si>
    <t>ACE-MI ALLENDALE</t>
  </si>
  <si>
    <t>BLANCHARD TEL. CO.</t>
  </si>
  <si>
    <t>ACE-MI DRENTHE</t>
  </si>
  <si>
    <t>ACE-MI OLD MISSION</t>
  </si>
  <si>
    <t>CLAY DBA ENDEAVOR</t>
  </si>
  <si>
    <t>HANCOCK DBA NINESTAR</t>
  </si>
  <si>
    <t>LIGHTSTREAM</t>
  </si>
  <si>
    <t>SMITHVILLE COMM.</t>
  </si>
  <si>
    <t>SUNMAN - ENHANCED</t>
  </si>
  <si>
    <t>CHEQUAMEGON COM
COOP</t>
  </si>
  <si>
    <t>LAKELAND-LUCK</t>
  </si>
  <si>
    <t>NELSON COMM COOP</t>
  </si>
  <si>
    <t>BAYLAND TEL, LLC</t>
  </si>
  <si>
    <t>WABASH COMM CO-OP</t>
  </si>
  <si>
    <t>FMTC-I35 (SWT)</t>
  </si>
  <si>
    <t>SO. SLOPE-SWISHER</t>
  </si>
  <si>
    <t>TRI-CO/CROSSLAKE</t>
  </si>
  <si>
    <t>HARTINGTON TELECOM</t>
  </si>
  <si>
    <t>GLENWOOD NET SRV</t>
  </si>
  <si>
    <t>SE NEBRASKA COMM INC</t>
  </si>
  <si>
    <t>BPS Tel. Co.</t>
  </si>
  <si>
    <t>Ozark Tel. Co.</t>
  </si>
  <si>
    <t>GANADO TEL.</t>
  </si>
  <si>
    <t>SOUTHWEST TEXAS COMM</t>
  </si>
  <si>
    <t>BLANCA NETWORKS</t>
  </si>
  <si>
    <t>TRIANGLE-CMC</t>
  </si>
  <si>
    <t>Tularosa Basin Tel.</t>
  </si>
  <si>
    <t>DIRECTCOMM-CEDAR VAL</t>
  </si>
  <si>
    <t>EMRY dba EMRY TELCOM</t>
  </si>
  <si>
    <t>SKYLINE TELECOM CO.</t>
  </si>
  <si>
    <t>ST. JOHN TEL.</t>
  </si>
  <si>
    <t>GERVAIS-DATAVISION</t>
  </si>
  <si>
    <t>CANBY-MT ANGEL</t>
  </si>
  <si>
    <t>FORESTHILL-SEBASTIAN</t>
  </si>
  <si>
    <t>KERMAN TEL-SEBASTIAN</t>
  </si>
  <si>
    <t>TELEGUAM HOLDINGS</t>
  </si>
  <si>
    <t>Total 5-year CAF BLS projections</t>
  </si>
  <si>
    <t>2019-2023</t>
  </si>
  <si>
    <t xml:space="preserve">CAF BLS projections modeled using assumptions pursuant to 
Appendix D of the 2018 USF Reform Order </t>
  </si>
  <si>
    <t>BLS</t>
  </si>
  <si>
    <t>HCLS</t>
  </si>
  <si>
    <t>SVS</t>
  </si>
  <si>
    <t>Maine</t>
  </si>
  <si>
    <t>UNITY TEL CO., INC.</t>
  </si>
  <si>
    <t>New Hampshire</t>
  </si>
  <si>
    <t>Vermont</t>
  </si>
  <si>
    <t>New York</t>
  </si>
  <si>
    <t>WARWICK VALLEY-NJ</t>
  </si>
  <si>
    <t>New Jersey</t>
  </si>
  <si>
    <t>Pennsylvania</t>
  </si>
  <si>
    <t>Maryland</t>
  </si>
  <si>
    <t>Virginia</t>
  </si>
  <si>
    <t>SHENANDOAH TELEPHONE COMPANY - NR</t>
  </si>
  <si>
    <t>Florida</t>
  </si>
  <si>
    <t>Georgia</t>
  </si>
  <si>
    <t>KNOLOGY OF THE VALLEY FORMERLY INTERSTATE</t>
  </si>
  <si>
    <t>North Carolina</t>
  </si>
  <si>
    <t>PIEDMONT MEMBERSHIP</t>
  </si>
  <si>
    <t>South Carolina</t>
  </si>
  <si>
    <t>ROCK HILL TEL CO</t>
  </si>
  <si>
    <t>Alabama</t>
  </si>
  <si>
    <t>KNOLOGY TOTAL COMMUNICATIONS</t>
  </si>
  <si>
    <t>Kentucky</t>
  </si>
  <si>
    <t>Louisiana</t>
  </si>
  <si>
    <t>LAKESIDE TEL. CO.</t>
  </si>
  <si>
    <t>Mississippi</t>
  </si>
  <si>
    <t>Tennessee</t>
  </si>
  <si>
    <t>UTC OF TN</t>
  </si>
  <si>
    <t>WEST KENTUCKY RURAL TELEPHONE</t>
  </si>
  <si>
    <t>Ohio</t>
  </si>
  <si>
    <t>ALLENDALE TEL CO</t>
  </si>
  <si>
    <t>Michigan</t>
  </si>
  <si>
    <t>BLANCHARD TEL ASSN</t>
  </si>
  <si>
    <t>DRENTHE TEL CO</t>
  </si>
  <si>
    <t>ACE TELEPHONE CO. OF MI, INC. (OLD MISSION)</t>
  </si>
  <si>
    <t>Indiana</t>
  </si>
  <si>
    <t>CLAY COUNTY RURAL TEL COOP D/B/A ENDEAVOR COMMUNICATIONS</t>
  </si>
  <si>
    <t>HANCOCK TELECOM</t>
  </si>
  <si>
    <t>PULASKI-WHITE RURAL</t>
  </si>
  <si>
    <t>SMITHVILLE TEL CO</t>
  </si>
  <si>
    <t>SUNMAN TELECOMM CORP</t>
  </si>
  <si>
    <t>CHEQUAMEGON COM COOP</t>
  </si>
  <si>
    <t>Wisconsin</t>
  </si>
  <si>
    <t>LUCK TEL CO</t>
  </si>
  <si>
    <t>MILLTOWN MUTUAL TEL</t>
  </si>
  <si>
    <t>NELSON TEL COOP</t>
  </si>
  <si>
    <t>BAYLAND TEL CO</t>
  </si>
  <si>
    <t>Illinois</t>
  </si>
  <si>
    <t>WABASH TEL COOP, INC</t>
  </si>
  <si>
    <t>Iowa</t>
  </si>
  <si>
    <t>SWISHER TEL CO</t>
  </si>
  <si>
    <t>VILLISCA FARMERS TEL</t>
  </si>
  <si>
    <t>Minnesota</t>
  </si>
  <si>
    <t>CROSSLAKE TEL CO</t>
  </si>
  <si>
    <t>Nebraska</t>
  </si>
  <si>
    <t>HARTINGTON TEL CO</t>
  </si>
  <si>
    <t>GLENWOOD NETWORK SERVICES, INC</t>
  </si>
  <si>
    <t>SE NEBRASKA TEL CO</t>
  </si>
  <si>
    <t>North Dakota</t>
  </si>
  <si>
    <t>South Dakota</t>
  </si>
  <si>
    <t>Arkansas</t>
  </si>
  <si>
    <t>Kansas</t>
  </si>
  <si>
    <t>BPS TEL. CO.</t>
  </si>
  <si>
    <t>Missouri</t>
  </si>
  <si>
    <t>OZARK TEL. CO.</t>
  </si>
  <si>
    <t>Oklahoma</t>
  </si>
  <si>
    <t>Texas</t>
  </si>
  <si>
    <t>GANADO TELEPHONE CO</t>
  </si>
  <si>
    <t>SOUTHWEST TEXAS TEL</t>
  </si>
  <si>
    <t>Arizona</t>
  </si>
  <si>
    <t>BLANCA TEL CO</t>
  </si>
  <si>
    <t>Colorado</t>
  </si>
  <si>
    <t>Idaho</t>
  </si>
  <si>
    <t>Montana</t>
  </si>
  <si>
    <t>CENTRAL MONTANA</t>
  </si>
  <si>
    <t>New Mexico</t>
  </si>
  <si>
    <t>TULAROSA BASIN TEL.</t>
  </si>
  <si>
    <t>DIRECT COMMUNICATIONS CEDAR VALLEY, LLC</t>
  </si>
  <si>
    <t>Utah</t>
  </si>
  <si>
    <t>EMRY DBA EMRY TELCOM</t>
  </si>
  <si>
    <t>Wyoming</t>
  </si>
  <si>
    <t>BEAVER CREEK TELEPHONE COMPANY</t>
  </si>
  <si>
    <t>Washington</t>
  </si>
  <si>
    <t>ST JOHN TEL CO</t>
  </si>
  <si>
    <t>Oregon</t>
  </si>
  <si>
    <t>GERVAIS TELEPHONE CO</t>
  </si>
  <si>
    <t>MT. ANGEL TEL CO.</t>
  </si>
  <si>
    <t>California</t>
  </si>
  <si>
    <t>FORESTHILL TEL CO.</t>
  </si>
  <si>
    <t>KERMAN TELEPHONE CO</t>
  </si>
  <si>
    <t>Nevada</t>
  </si>
  <si>
    <t>GTA TELECOM, LLC</t>
  </si>
  <si>
    <t>Guam</t>
  </si>
  <si>
    <t>State</t>
  </si>
  <si>
    <t>LINCOLNVILLE NETWRKS</t>
  </si>
  <si>
    <t>UNION RIVER TEL CO</t>
  </si>
  <si>
    <t>BRETTON WOODS TEL CO</t>
  </si>
  <si>
    <t>DIXVILLE TEL CO</t>
  </si>
  <si>
    <t>SHOREHAM TEL.</t>
  </si>
  <si>
    <t>HANCOCK TEL CO</t>
  </si>
  <si>
    <t>VENUS TEL CORP</t>
  </si>
  <si>
    <t>PEMBROKE TEL COOP</t>
  </si>
  <si>
    <t>SCOTT COUNTY COOP</t>
  </si>
  <si>
    <t>SPRUCE KNOB SENECA</t>
  </si>
  <si>
    <t>HARDY TELECOM</t>
  </si>
  <si>
    <t>NORTHEAST FLORIDA</t>
  </si>
  <si>
    <t>PROGRESSIVE RURAL</t>
  </si>
  <si>
    <t>WILKES TEL &amp; ELC CO</t>
  </si>
  <si>
    <t>N.ST. dba N. ST.COMM</t>
  </si>
  <si>
    <t>UNION SPRINGS TEL CO</t>
  </si>
  <si>
    <t>CAMERON TEL CO - LA</t>
  </si>
  <si>
    <t>ELIZABETH TEL CO</t>
  </si>
  <si>
    <t>DECATUR TEL CO -MS</t>
  </si>
  <si>
    <t>HIGHLAND TEL COOP-TN</t>
  </si>
  <si>
    <t>MILLINGTON RITTER</t>
  </si>
  <si>
    <t>BUCKLAND TEL. CO.</t>
  </si>
  <si>
    <t>THE NEW KNOXVILLE</t>
  </si>
  <si>
    <t>WABASH MUTUAL TEL CO</t>
  </si>
  <si>
    <t>ALLBAND COMM COOP</t>
  </si>
  <si>
    <t>BARAGA TEL CO</t>
  </si>
  <si>
    <t>BARRY COUNTY TEL CO</t>
  </si>
  <si>
    <t>FARMERS DBA CHAPIN</t>
  </si>
  <si>
    <t>KALEVA TEL CO</t>
  </si>
  <si>
    <t>AMHERST TEL CO</t>
  </si>
  <si>
    <t>BALDWIN TELECOM</t>
  </si>
  <si>
    <t>BELMONT TEL CO</t>
  </si>
  <si>
    <t>BERGEN TEL CO</t>
  </si>
  <si>
    <t>BLOOMER TEL CO</t>
  </si>
  <si>
    <t>CUBA CITY EXCHANGE</t>
  </si>
  <si>
    <t>HAGER TELECOM INC.</t>
  </si>
  <si>
    <t>LAKELAND-MILLTOWN</t>
  </si>
  <si>
    <t>INDIANHEAD TEL CO</t>
  </si>
  <si>
    <t>RICHLAND-GRANT COOP</t>
  </si>
  <si>
    <t>TRI-COUNTY COMM COOP</t>
  </si>
  <si>
    <t>VERNON COMM. COOP.</t>
  </si>
  <si>
    <t>ALHAMBRA-GRANTFORK</t>
  </si>
  <si>
    <t>CAMBRIDGE TEL CO -IL</t>
  </si>
  <si>
    <t>CLARKSVILLE MUTUAL</t>
  </si>
  <si>
    <t>GRAFTON TEL CO</t>
  </si>
  <si>
    <t>SHAWNEE TEL. CO.</t>
  </si>
  <si>
    <t>KINSMAN MUTUAL TEL</t>
  </si>
  <si>
    <t>LEONORE MUTUAL TEL</t>
  </si>
  <si>
    <t>MOULTRIE INDEPENDENT</t>
  </si>
  <si>
    <t>NEW WINDSOR TEL CO</t>
  </si>
  <si>
    <t>WOODHULL TEL CO</t>
  </si>
  <si>
    <t>REASNOR TEL. CO.</t>
  </si>
  <si>
    <t>ARCADIA TEL CO</t>
  </si>
  <si>
    <t>ATKINS TEL CO, INC</t>
  </si>
  <si>
    <t>BALDWIN-NASHVILLE</t>
  </si>
  <si>
    <t>BERNARD TEL CO INC</t>
  </si>
  <si>
    <t>BROOKLYN MUTUAL TEL</t>
  </si>
  <si>
    <t>CITIZENS MUTUAL TEL</t>
  </si>
  <si>
    <t>CLARENCE TEL CO</t>
  </si>
  <si>
    <t>C-M-L TEL COOP ASSN</t>
  </si>
  <si>
    <t>CORN BELT TEL CO</t>
  </si>
  <si>
    <t>F&amp;B COMMUNICATIONS</t>
  </si>
  <si>
    <t>RIVER VALLEY TELECOM</t>
  </si>
  <si>
    <t>GRAND MOUND COOP TEL</t>
  </si>
  <si>
    <t>HAWKEYE TEL CO</t>
  </si>
  <si>
    <t>HOSPERS TEL EXCH INC</t>
  </si>
  <si>
    <t>HUBBARD COOP ASSN</t>
  </si>
  <si>
    <t>LOST NATION-ELWOOD</t>
  </si>
  <si>
    <t>LYNNVILLE TEL. CO.</t>
  </si>
  <si>
    <t>MARNE &amp; ELK HORN TEL</t>
  </si>
  <si>
    <t>MILES COOP TEL ASSN</t>
  </si>
  <si>
    <t>MINERVA VALLEY TEL</t>
  </si>
  <si>
    <t>NORTHERN IOWA TEL CO</t>
  </si>
  <si>
    <t>COMM 1 NETWORK</t>
  </si>
  <si>
    <t>PALMER MUTUAL TEL CO</t>
  </si>
  <si>
    <t>RADCLIFFE TEL CO</t>
  </si>
  <si>
    <t>READLYN TEL CO</t>
  </si>
  <si>
    <t>RIVER VALLEY-RUTHVEN</t>
  </si>
  <si>
    <t>SEARSBORO TEL CO</t>
  </si>
  <si>
    <t>HEART OF IOWA COMM.</t>
  </si>
  <si>
    <t>COOP TEL EXCHANGE</t>
  </si>
  <si>
    <t>SULLY TEL ASSOC</t>
  </si>
  <si>
    <t>WALNUT TEL CO, INC</t>
  </si>
  <si>
    <t>WEBB-DICKENS TEL</t>
  </si>
  <si>
    <t>WEBSTER-CALHOUN COOP</t>
  </si>
  <si>
    <t>WEST IOWA TEL CO</t>
  </si>
  <si>
    <t>WINNEBAGO COOP-IA</t>
  </si>
  <si>
    <t>ACE TEL ASSN-IA</t>
  </si>
  <si>
    <t>ALLIANCE-HILLS IA</t>
  </si>
  <si>
    <t>KILLDUFF TEL. CO.</t>
  </si>
  <si>
    <t>GRAND RIVER MUT-IA</t>
  </si>
  <si>
    <t>WINNEBAGO COOP-MN</t>
  </si>
  <si>
    <t>ALBANY MUTUAL ASSN</t>
  </si>
  <si>
    <t>BENTON COOP TEL CO</t>
  </si>
  <si>
    <t>FEDERATED TEL COOP</t>
  </si>
  <si>
    <t>GARDEN VALLEY TECH</t>
  </si>
  <si>
    <t>GARDONVILLE COOP TEL</t>
  </si>
  <si>
    <t>HALSTAD TEL CO</t>
  </si>
  <si>
    <t>HARMONY TEL CO</t>
  </si>
  <si>
    <t>ALLIANCE-HILLS MN</t>
  </si>
  <si>
    <t>JOHNSON TEL CO</t>
  </si>
  <si>
    <t>KASSON &amp; MANTORVILLE</t>
  </si>
  <si>
    <t>LISMORE COOP TEL CO</t>
  </si>
  <si>
    <t>LONSDALE TEL CO</t>
  </si>
  <si>
    <t>RUNESTONE TEL ASSN</t>
  </si>
  <si>
    <t>PAUL BUNYAN RURAL</t>
  </si>
  <si>
    <t>SPRING GROVE COMM.</t>
  </si>
  <si>
    <t>UPSALA COOP TEL ASSN</t>
  </si>
  <si>
    <t>WEST CENTRAL TEL</t>
  </si>
  <si>
    <t>WOODSTOCK TEL CO</t>
  </si>
  <si>
    <t>WOLVERTON TEL CO</t>
  </si>
  <si>
    <t>ARAPAHOE TEL CO</t>
  </si>
  <si>
    <t>CLARKS TELECOM CO.</t>
  </si>
  <si>
    <t>HAMILTON TEL CO</t>
  </si>
  <si>
    <t>NORTHEAST NEBRASKA</t>
  </si>
  <si>
    <t>SODTOWN TEL CO</t>
  </si>
  <si>
    <t>NORTH DAKOTA TEL CO</t>
  </si>
  <si>
    <t>BEK COMM. COOP.</t>
  </si>
  <si>
    <t>DAKOTA CENTRAL COOP</t>
  </si>
  <si>
    <t>DICKEY RURAL COOP</t>
  </si>
  <si>
    <t>POLAR COMM MUT AID-A</t>
  </si>
  <si>
    <t>GRIGGS COUNTY TEL CO</t>
  </si>
  <si>
    <t>GRIGGS CTY (M&amp;L)</t>
  </si>
  <si>
    <t>POLAR COMM MUT AID</t>
  </si>
  <si>
    <t>RED RIVER COMM.</t>
  </si>
  <si>
    <t>UNITED TEL MUTUAL</t>
  </si>
  <si>
    <t>NEMONT TEL COOP - ND</t>
  </si>
  <si>
    <t>ALLIANCE-HILLS SD</t>
  </si>
  <si>
    <t>GOLDEN WEST-ARMOUR</t>
  </si>
  <si>
    <t>ALLIANCE-BALTIC</t>
  </si>
  <si>
    <t>INTERSTATE TELECOMM.</t>
  </si>
  <si>
    <t>ALLIANCE-SPLITROCK</t>
  </si>
  <si>
    <t>GOLDEN WEST TELECOM</t>
  </si>
  <si>
    <t>GOLDEN WEST-KADOKA</t>
  </si>
  <si>
    <t>TRIOTEL COMM-MCCOOK</t>
  </si>
  <si>
    <t>MIDSTATE COMM., INC.</t>
  </si>
  <si>
    <t>GOLDEN WEST-SIOUX VY</t>
  </si>
  <si>
    <t>INTERSTATE-SST</t>
  </si>
  <si>
    <t>VENTURE COMM. COOP</t>
  </si>
  <si>
    <t>TRIOTEL COMM(TRI-C)</t>
  </si>
  <si>
    <t>GOLDEN WEST-UNION</t>
  </si>
  <si>
    <t>GOLDEN WEST-VIVIAN</t>
  </si>
  <si>
    <t>WEST RIVER COOP</t>
  </si>
  <si>
    <t>SOUTH ARKANSAS TEL</t>
  </si>
  <si>
    <t>MAGAZINE TEL CO</t>
  </si>
  <si>
    <t>ARKWEST COMM., INC.</t>
  </si>
  <si>
    <t>H &amp; B COMMUNICATIONS</t>
  </si>
  <si>
    <t>LA HARPE TEL CO INC</t>
  </si>
  <si>
    <t>MOKAN DIAL INC-KS</t>
  </si>
  <si>
    <t>RURAL TEL-NEX-TECH</t>
  </si>
  <si>
    <t>TWIN VALLEY TEL INC</t>
  </si>
  <si>
    <t>CRAW-KAN TEL COOP-MO</t>
  </si>
  <si>
    <t>MOKAN DIAL INC-MO</t>
  </si>
  <si>
    <t>CHARITON VALLEY TEL</t>
  </si>
  <si>
    <t>CITIZENS TEL CO - MO</t>
  </si>
  <si>
    <t>FIDELITY TEL CO</t>
  </si>
  <si>
    <t>GREEN HILLS TEL CORP</t>
  </si>
  <si>
    <t>CHOCTAW TELEPHONE CO</t>
  </si>
  <si>
    <t>OREGON FARMERS MUT</t>
  </si>
  <si>
    <t>ROCK PORT TEL CO</t>
  </si>
  <si>
    <t>STEELVILLE TEL EXCH</t>
  </si>
  <si>
    <t>ATLAS TEL CO</t>
  </si>
  <si>
    <t>CHEROKEE TEL CO</t>
  </si>
  <si>
    <t>HINTON TEL CO</t>
  </si>
  <si>
    <t>OKLATEL COMM.</t>
  </si>
  <si>
    <t>SANTA ROSA TEL COOP</t>
  </si>
  <si>
    <t>CAMERON TEL CO TEXAS</t>
  </si>
  <si>
    <t>CAP ROCK TEL COOP</t>
  </si>
  <si>
    <t>COLEMAN COUNTY CO-OP</t>
  </si>
  <si>
    <t>CUMBY TEL COOP INC</t>
  </si>
  <si>
    <t>HILL COUNTRY COOP.</t>
  </si>
  <si>
    <t>SOUTH PLAINS TEL</t>
  </si>
  <si>
    <t>XIT RURAL TEL CO-OP</t>
  </si>
  <si>
    <t>TOHONO O'ODHAM UTIL.</t>
  </si>
  <si>
    <t>VALLEY TEL COOP-AZ</t>
  </si>
  <si>
    <t>TABLE TOP TEL CO</t>
  </si>
  <si>
    <t>SADDLEBACK COMM CO</t>
  </si>
  <si>
    <t>AGATE MUTUAL TEL CO</t>
  </si>
  <si>
    <t>EASTERN SLOPE RURAL</t>
  </si>
  <si>
    <t>FARMERS TEL CO - CO</t>
  </si>
  <si>
    <t>SOUTH PARK TEL. CO.</t>
  </si>
  <si>
    <t>PEETZ COOP TEL CO</t>
  </si>
  <si>
    <t>PHILLIPS COUNTY TEL</t>
  </si>
  <si>
    <t>PLAINS COOP TEL ASSN</t>
  </si>
  <si>
    <t>ROGGEN TEL COOP CO</t>
  </si>
  <si>
    <t>RYE TELEPHONE CO</t>
  </si>
  <si>
    <t>STONEHAM COOP TEL CO</t>
  </si>
  <si>
    <t>WIGGINS TEL ASSOC</t>
  </si>
  <si>
    <t>WILLARD TEL CO</t>
  </si>
  <si>
    <t>COLUMBINE DBA SILVER</t>
  </si>
  <si>
    <t>NEMONT TEL COOP-MT</t>
  </si>
  <si>
    <t>NORTHERN TEL COOP</t>
  </si>
  <si>
    <t>PROJECT TEL CO</t>
  </si>
  <si>
    <t>VALLEY TEL COOP - NM</t>
  </si>
  <si>
    <t>BEEHIVE TEL CO - UT</t>
  </si>
  <si>
    <t>ALL WEST COMM-UT</t>
  </si>
  <si>
    <t>RANGE TEL COOP - WY</t>
  </si>
  <si>
    <t>ALL WEST COMM.-WY</t>
  </si>
  <si>
    <t>DUBOIS TEL EXCHANGE</t>
  </si>
  <si>
    <t>SILVER STAR TEL-WY</t>
  </si>
  <si>
    <t>WESTGATE dba WEAVTEL</t>
  </si>
  <si>
    <t>INLAND TEL CO -WA</t>
  </si>
  <si>
    <t>HOME TELEPHONE CO</t>
  </si>
  <si>
    <t>NORTH STATE TEL CO.</t>
  </si>
  <si>
    <t>OREGON TEL CORP</t>
  </si>
  <si>
    <t>PINE TEL SYSTEM INC.</t>
  </si>
  <si>
    <t>ST PAUL COOP ASSN</t>
  </si>
  <si>
    <t>OREGON TEL CORP-MTE</t>
  </si>
  <si>
    <t>DUCOR TELEPHONE CO</t>
  </si>
  <si>
    <t>FILER MUTUAL TEL -NV</t>
  </si>
  <si>
    <t>AMERICAN SAMOA</t>
  </si>
  <si>
    <t>Totals</t>
  </si>
  <si>
    <t>Share of Column O attributed to BLS</t>
  </si>
  <si>
    <t>Share of Column O attributed to HCLS</t>
  </si>
  <si>
    <t>Share of Column O attributed to SVS</t>
  </si>
  <si>
    <t>Support Before BCM (excludes true-ups)</t>
  </si>
  <si>
    <t>BLS From July 2019-June 2020</t>
  </si>
  <si>
    <t>HCL Support From July 2019-December 2019</t>
  </si>
  <si>
    <t>HCL Support From January 2020-June 2020</t>
  </si>
  <si>
    <t>SVS  Support From July 2019-December 2019</t>
  </si>
  <si>
    <t>SVS  Support From January 2020-June 2020</t>
  </si>
  <si>
    <t>1st Year of NECA 5-Year Forecast</t>
  </si>
  <si>
    <t>Total</t>
  </si>
  <si>
    <t>Annual Minimum Threshold Analysis (excludes true-ups)</t>
  </si>
  <si>
    <t xml:space="preserve">Legacy Support (HCL + BLS + SVS) Before BCM </t>
  </si>
  <si>
    <t>Minimum Threshold: Lesser of Legacy Support and 1st Year of NECA 5-Year Forecast</t>
  </si>
  <si>
    <t xml:space="preserve">Legacy Support after Budget Adjustment and Minimum Threshold </t>
  </si>
  <si>
    <t xml:space="preserve">Total Support Reduction after Annual BCM Reconciliation </t>
  </si>
  <si>
    <t>BCM Program Reductions (excludes true-ups) After Annual Minimum Threshold Analysis</t>
  </si>
  <si>
    <t>Annual BCM Reconciliation Amount by Program (excludes true-ups)</t>
  </si>
  <si>
    <t>Determining Allocation Reductions Among Programs (excludes true-ups)</t>
  </si>
  <si>
    <t>Keep factor HCL/SVS 2nd half of access year</t>
  </si>
  <si>
    <t>Keep factor BLS and HCL/SVS 1st  half of access year</t>
  </si>
  <si>
    <t>Reduction factor BLS and HCL/SVS 1st  half of access year</t>
  </si>
  <si>
    <t>Reduction factor HCL/SVS 2nd half of access year</t>
  </si>
  <si>
    <t>Legacy Support after Budget Adjustment</t>
  </si>
  <si>
    <t>If SAC Support was Reduced Due to the BCM, the Full Reduction that would have occurred had there been No Minimum Threshold</t>
  </si>
  <si>
    <r>
      <rPr>
        <b/>
        <i/>
        <sz val="11"/>
        <color theme="1"/>
        <rFont val="Calibri"/>
        <family val="2"/>
        <scheme val="minor"/>
      </rPr>
      <t xml:space="preserve">*Note: </t>
    </r>
    <r>
      <rPr>
        <i/>
        <sz val="11"/>
        <color theme="1"/>
        <rFont val="Calibri"/>
        <family val="2"/>
        <scheme val="minor"/>
      </rPr>
      <t xml:space="preserve">Variances in columns (V-X) from USAC Detail Payment tool are due to values on the online tool being rounded to integers. </t>
    </r>
  </si>
  <si>
    <t>BCM Program Reductions (excludes true-ups) Before Annual Minimum Threshold Analysis*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</si>
</sst>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0_);\(0\)"/>
    <numFmt numFmtId="167" formatCode="&quot;$&quot;#,##0\ \ "/>
    <numFmt numFmtId="168" formatCode="&quot;$&quot;#,##0\ \ \ \ \ "/>
    <numFmt numFmtId="169" formatCode="&quot;$&quot;#,##0\ \ \ \ \ \ \ \ \ \ "/>
    <numFmt numFmtId="170" formatCode="&quot;$&quot;#,##0\ \ \ \ \ \ \ \ \ \ \ \ \ \ \ "/>
    <numFmt numFmtId="171" formatCode="&quot;$&quot;#,##0\ \ \ \ \ \ \ \ \ "/>
    <numFmt numFmtId="172" formatCode="&quot;$&quot;#,##0.00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theme="1"/>
      <name val="Calibri"/>
      <family val="2"/>
    </font>
    <font>
      <sz val="10"/>
      <name val="MS Sans Serif"/>
      <family val="2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sz val="11"/>
      <color theme="1"/>
      <name val="Calibri"/>
      <family val="2"/>
      <charset val="129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0"/>
      <color indexed="72"/>
      <name val="MS Sans Serif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rgb="FF000000"/>
      <name val="Calibri"/>
      <family val="2"/>
    </font>
    <font>
      <sz val="16"/>
      <color theme="1"/>
      <name val="Calibri"/>
      <family val="2"/>
      <scheme val="minor"/>
    </font>
    <font>
      <sz val="9.5"/>
      <color rgb="FF000000"/>
      <name val="Arial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8"/>
      </patternFill>
    </fill>
    <fill>
      <patternFill patternType="solid">
        <fgColor indexed="10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5388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0" fillId="0" borderId="0"/>
    <xf numFmtId="0" fontId="20" fillId="0" borderId="0"/>
    <xf numFmtId="44" fontId="21" fillId="0" borderId="0" applyFont="0" applyFill="0" applyBorder="0" applyAlignment="0" applyProtection="0"/>
    <xf numFmtId="0" fontId="1" fillId="10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1" fillId="10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1" fillId="1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1" fillId="18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1" fillId="22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" fillId="2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1" fillId="30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1" fillId="11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1" fillId="15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1" fillId="19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1" fillId="23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1" fillId="27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1" fillId="31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6" fillId="46" borderId="10" applyNumberFormat="0" applyAlignment="0" applyProtection="0"/>
    <xf numFmtId="0" fontId="26" fillId="46" borderId="10" applyNumberFormat="0" applyAlignment="0" applyProtection="0"/>
    <xf numFmtId="0" fontId="26" fillId="46" borderId="10" applyNumberFormat="0" applyAlignment="0" applyProtection="0"/>
    <xf numFmtId="0" fontId="26" fillId="46" borderId="10" applyNumberFormat="0" applyAlignment="0" applyProtection="0"/>
    <xf numFmtId="0" fontId="26" fillId="46" borderId="10" applyNumberFormat="0" applyAlignment="0" applyProtection="0"/>
    <xf numFmtId="0" fontId="27" fillId="47" borderId="11" applyNumberFormat="0" applyAlignment="0" applyProtection="0"/>
    <xf numFmtId="0" fontId="27" fillId="47" borderId="11" applyNumberFormat="0" applyAlignment="0" applyProtection="0"/>
    <xf numFmtId="0" fontId="27" fillId="47" borderId="11" applyNumberFormat="0" applyAlignment="0" applyProtection="0"/>
    <xf numFmtId="0" fontId="27" fillId="47" borderId="11" applyNumberFormat="0" applyAlignment="0" applyProtection="0"/>
    <xf numFmtId="0" fontId="27" fillId="47" borderId="1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>
      <alignment vertical="top"/>
    </xf>
    <xf numFmtId="43" fontId="20" fillId="0" borderId="0" applyFont="0" applyFill="0" applyBorder="0" applyAlignment="0" applyProtection="0">
      <alignment vertical="top"/>
    </xf>
    <xf numFmtId="0" fontId="20" fillId="0" borderId="0" applyNumberFormat="0" applyFill="0" applyBorder="0" applyAlignment="0" applyProtection="0">
      <alignment vertical="top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>
      <alignment vertical="top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>
      <alignment vertical="top"/>
    </xf>
    <xf numFmtId="43" fontId="20" fillId="0" borderId="0" applyFont="0" applyFill="0" applyBorder="0" applyAlignment="0" applyProtection="0">
      <alignment vertical="top"/>
    </xf>
    <xf numFmtId="43" fontId="20" fillId="0" borderId="0" applyFont="0" applyFill="0" applyBorder="0" applyAlignment="0" applyProtection="0">
      <alignment vertical="top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2" fontId="20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2" fontId="20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</xf>
    <xf numFmtId="43" fontId="1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</xf>
    <xf numFmtId="0" fontId="20" fillId="0" borderId="0" applyNumberFormat="0" applyFill="0" applyBorder="0" applyAlignment="0" applyProtection="0">
      <alignment vertical="top"/>
    </xf>
    <xf numFmtId="43" fontId="19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</xf>
    <xf numFmtId="0" fontId="20" fillId="0" borderId="0" applyNumberFormat="0" applyFill="0" applyBorder="0" applyAlignment="0" applyProtection="0">
      <alignment vertical="top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</xf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</xf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1" fontId="20" fillId="0" borderId="0">
      <alignment vertical="top"/>
    </xf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0" fillId="0" borderId="0" applyFont="0" applyFill="0" applyBorder="0" applyAlignment="0" applyProtection="0"/>
    <xf numFmtId="41" fontId="20" fillId="0" borderId="0">
      <alignment vertical="top"/>
    </xf>
    <xf numFmtId="44" fontId="2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1" fontId="20" fillId="0" borderId="0">
      <alignment vertical="top"/>
    </xf>
    <xf numFmtId="44" fontId="28" fillId="0" borderId="0" applyFont="0" applyFill="0" applyBorder="0" applyAlignment="0" applyProtection="0"/>
    <xf numFmtId="41" fontId="20" fillId="0" borderId="0">
      <alignment vertical="top"/>
    </xf>
    <xf numFmtId="44" fontId="2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4" fillId="0" borderId="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5" fillId="0" borderId="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6" fillId="0" borderId="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8" borderId="10" applyNumberFormat="0" applyAlignment="0" applyProtection="0"/>
    <xf numFmtId="0" fontId="38" fillId="38" borderId="10" applyNumberFormat="0" applyAlignment="0" applyProtection="0"/>
    <xf numFmtId="0" fontId="38" fillId="38" borderId="10" applyNumberFormat="0" applyAlignment="0" applyProtection="0"/>
    <xf numFmtId="0" fontId="38" fillId="38" borderId="10" applyNumberFormat="0" applyAlignment="0" applyProtection="0"/>
    <xf numFmtId="0" fontId="38" fillId="38" borderId="10" applyNumberFormat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13" fillId="0" borderId="6" applyNumberFormat="0" applyFill="0" applyAlignment="0" applyProtection="0"/>
    <xf numFmtId="0" fontId="39" fillId="0" borderId="15" applyNumberFormat="0" applyFill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30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30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3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30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30" fillId="0" borderId="0"/>
    <xf numFmtId="0" fontId="20" fillId="0" borderId="0">
      <alignment vertical="top"/>
    </xf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30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3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3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30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19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3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30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3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3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30" fillId="0" borderId="0"/>
    <xf numFmtId="0" fontId="19" fillId="0" borderId="0"/>
    <xf numFmtId="0" fontId="30" fillId="0" borderId="0"/>
    <xf numFmtId="0" fontId="19" fillId="0" borderId="0"/>
    <xf numFmtId="0" fontId="20" fillId="0" borderId="0"/>
    <xf numFmtId="0" fontId="20" fillId="0" borderId="0"/>
    <xf numFmtId="0" fontId="3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3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30" fillId="0" borderId="0"/>
    <xf numFmtId="0" fontId="20" fillId="0" borderId="0">
      <alignment vertical="top"/>
    </xf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0" fillId="0" borderId="0">
      <alignment vertical="top"/>
    </xf>
    <xf numFmtId="0" fontId="20" fillId="0" borderId="0">
      <alignment vertical="top"/>
    </xf>
    <xf numFmtId="0" fontId="30" fillId="0" borderId="0"/>
    <xf numFmtId="0" fontId="3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19" fillId="0" borderId="0"/>
    <xf numFmtId="0" fontId="19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0" fillId="0" borderId="0">
      <alignment vertical="top"/>
    </xf>
    <xf numFmtId="0" fontId="30" fillId="0" borderId="0"/>
    <xf numFmtId="0" fontId="20" fillId="0" borderId="0">
      <alignment vertical="top"/>
    </xf>
    <xf numFmtId="0" fontId="30" fillId="0" borderId="0"/>
    <xf numFmtId="0" fontId="30" fillId="0" borderId="0"/>
    <xf numFmtId="0" fontId="30" fillId="0" borderId="0"/>
    <xf numFmtId="0" fontId="20" fillId="0" borderId="0">
      <alignment vertical="top"/>
    </xf>
    <xf numFmtId="0" fontId="30" fillId="0" borderId="0"/>
    <xf numFmtId="0" fontId="20" fillId="0" borderId="0">
      <alignment vertical="top"/>
    </xf>
    <xf numFmtId="0" fontId="30" fillId="0" borderId="0"/>
    <xf numFmtId="0" fontId="30" fillId="0" borderId="0"/>
    <xf numFmtId="0" fontId="30" fillId="0" borderId="0"/>
    <xf numFmtId="0" fontId="20" fillId="0" borderId="0">
      <alignment vertical="top"/>
    </xf>
    <xf numFmtId="0" fontId="30" fillId="0" borderId="0"/>
    <xf numFmtId="0" fontId="20" fillId="0" borderId="0">
      <alignment vertical="top"/>
    </xf>
    <xf numFmtId="0" fontId="30" fillId="0" borderId="0"/>
    <xf numFmtId="0" fontId="30" fillId="0" borderId="0"/>
    <xf numFmtId="0" fontId="30" fillId="0" borderId="0"/>
    <xf numFmtId="0" fontId="20" fillId="0" borderId="0">
      <alignment vertical="top"/>
    </xf>
    <xf numFmtId="0" fontId="30" fillId="0" borderId="0"/>
    <xf numFmtId="0" fontId="20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20" fillId="0" borderId="0">
      <alignment vertical="top"/>
    </xf>
    <xf numFmtId="0" fontId="20" fillId="0" borderId="0">
      <alignment vertical="top"/>
    </xf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30" fillId="0" borderId="0"/>
    <xf numFmtId="0" fontId="30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20" fillId="0" borderId="0">
      <alignment vertical="top"/>
    </xf>
    <xf numFmtId="0" fontId="18" fillId="0" borderId="0"/>
    <xf numFmtId="0" fontId="18" fillId="0" borderId="0"/>
    <xf numFmtId="0" fontId="30" fillId="0" borderId="0"/>
    <xf numFmtId="0" fontId="18" fillId="0" borderId="0"/>
    <xf numFmtId="0" fontId="30" fillId="0" borderId="0"/>
    <xf numFmtId="0" fontId="19" fillId="0" borderId="0"/>
    <xf numFmtId="0" fontId="19" fillId="0" borderId="0"/>
    <xf numFmtId="0" fontId="20" fillId="0" borderId="0">
      <alignment vertical="top"/>
    </xf>
    <xf numFmtId="0" fontId="30" fillId="0" borderId="0"/>
    <xf numFmtId="0" fontId="18" fillId="0" borderId="0"/>
    <xf numFmtId="0" fontId="30" fillId="0" borderId="0"/>
    <xf numFmtId="0" fontId="3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3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3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41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41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41" fillId="0" borderId="0">
      <alignment vertical="center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31" fillId="0" borderId="0"/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31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31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41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41" fillId="0" borderId="0">
      <alignment vertical="center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31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31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31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19" fillId="0" borderId="0"/>
    <xf numFmtId="0" fontId="32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31" fillId="0" borderId="0"/>
    <xf numFmtId="0" fontId="32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32" fillId="0" borderId="0"/>
    <xf numFmtId="0" fontId="31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32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32" fillId="0" borderId="0"/>
    <xf numFmtId="0" fontId="31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31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19" fillId="0" borderId="0"/>
    <xf numFmtId="0" fontId="31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31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/>
    <xf numFmtId="0" fontId="31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/>
    <xf numFmtId="0" fontId="31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2" fillId="0" borderId="0"/>
    <xf numFmtId="0" fontId="41" fillId="0" borderId="0">
      <alignment vertical="center"/>
    </xf>
    <xf numFmtId="0" fontId="20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1" fillId="0" borderId="0">
      <alignment vertical="center"/>
    </xf>
    <xf numFmtId="0" fontId="20" fillId="0" borderId="0">
      <alignment vertical="top"/>
    </xf>
    <xf numFmtId="0" fontId="20" fillId="0" borderId="0">
      <alignment vertical="top"/>
    </xf>
    <xf numFmtId="0" fontId="41" fillId="0" borderId="0">
      <alignment vertical="center"/>
    </xf>
    <xf numFmtId="0" fontId="20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1" fillId="0" borderId="0">
      <alignment vertical="center"/>
    </xf>
    <xf numFmtId="0" fontId="20" fillId="0" borderId="0">
      <alignment vertical="top"/>
    </xf>
    <xf numFmtId="0" fontId="20" fillId="0" borderId="0">
      <alignment vertical="top"/>
    </xf>
    <xf numFmtId="0" fontId="41" fillId="0" borderId="0">
      <alignment vertical="center"/>
    </xf>
    <xf numFmtId="0" fontId="20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1" fillId="0" borderId="0">
      <alignment vertical="center"/>
    </xf>
    <xf numFmtId="0" fontId="20" fillId="0" borderId="0">
      <alignment vertical="top"/>
    </xf>
    <xf numFmtId="0" fontId="20" fillId="0" borderId="0">
      <alignment vertical="top"/>
    </xf>
    <xf numFmtId="0" fontId="41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41" fillId="0" borderId="0">
      <alignment vertical="center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2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30" fillId="0" borderId="0"/>
    <xf numFmtId="0" fontId="30" fillId="0" borderId="0"/>
    <xf numFmtId="0" fontId="19" fillId="0" borderId="0"/>
    <xf numFmtId="0" fontId="22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30" fillId="0" borderId="0"/>
    <xf numFmtId="0" fontId="31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30" fillId="0" borderId="0"/>
    <xf numFmtId="0" fontId="20" fillId="0" borderId="0">
      <alignment vertical="top"/>
    </xf>
    <xf numFmtId="0" fontId="22" fillId="0" borderId="0"/>
    <xf numFmtId="0" fontId="31" fillId="0" borderId="0"/>
    <xf numFmtId="0" fontId="20" fillId="0" borderId="0">
      <alignment vertical="top"/>
    </xf>
    <xf numFmtId="0" fontId="22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32" fillId="0" borderId="0"/>
    <xf numFmtId="0" fontId="19" fillId="0" borderId="0"/>
    <xf numFmtId="0" fontId="22" fillId="0" borderId="0"/>
    <xf numFmtId="0" fontId="20" fillId="0" borderId="0">
      <alignment vertical="top"/>
    </xf>
    <xf numFmtId="0" fontId="22" fillId="0" borderId="0"/>
    <xf numFmtId="0" fontId="19" fillId="0" borderId="0"/>
    <xf numFmtId="0" fontId="20" fillId="0" borderId="0">
      <alignment vertical="top"/>
    </xf>
    <xf numFmtId="0" fontId="19" fillId="0" borderId="0"/>
    <xf numFmtId="0" fontId="1" fillId="0" borderId="0">
      <alignment vertical="center"/>
    </xf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31" fillId="0" borderId="0"/>
    <xf numFmtId="0" fontId="19" fillId="0" borderId="0"/>
    <xf numFmtId="0" fontId="3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31" fillId="0" borderId="0"/>
    <xf numFmtId="0" fontId="20" fillId="0" borderId="0"/>
    <xf numFmtId="0" fontId="31" fillId="0" borderId="0"/>
    <xf numFmtId="0" fontId="19" fillId="0" borderId="0"/>
    <xf numFmtId="0" fontId="20" fillId="0" borderId="0"/>
    <xf numFmtId="0" fontId="19" fillId="0" borderId="0"/>
    <xf numFmtId="0" fontId="3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9" fillId="0" borderId="0"/>
    <xf numFmtId="0" fontId="20" fillId="0" borderId="0"/>
    <xf numFmtId="0" fontId="31" fillId="0" borderId="0"/>
    <xf numFmtId="0" fontId="19" fillId="0" borderId="0"/>
    <xf numFmtId="0" fontId="31" fillId="0" borderId="0"/>
    <xf numFmtId="0" fontId="19" fillId="0" borderId="0"/>
    <xf numFmtId="0" fontId="3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31" fillId="0" borderId="0"/>
    <xf numFmtId="0" fontId="20" fillId="0" borderId="0"/>
    <xf numFmtId="0" fontId="31" fillId="0" borderId="0"/>
    <xf numFmtId="0" fontId="19" fillId="0" borderId="0"/>
    <xf numFmtId="0" fontId="20" fillId="0" borderId="0"/>
    <xf numFmtId="0" fontId="19" fillId="0" borderId="0"/>
    <xf numFmtId="0" fontId="31" fillId="0" borderId="0"/>
    <xf numFmtId="0" fontId="20" fillId="0" borderId="0"/>
    <xf numFmtId="0" fontId="1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31" fillId="0" borderId="0"/>
    <xf numFmtId="0" fontId="19" fillId="0" borderId="0"/>
    <xf numFmtId="0" fontId="31" fillId="0" borderId="0"/>
    <xf numFmtId="0" fontId="19" fillId="0" borderId="0"/>
    <xf numFmtId="0" fontId="3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31" fillId="0" borderId="0"/>
    <xf numFmtId="0" fontId="20" fillId="0" borderId="0"/>
    <xf numFmtId="0" fontId="31" fillId="0" borderId="0"/>
    <xf numFmtId="0" fontId="19" fillId="0" borderId="0"/>
    <xf numFmtId="0" fontId="20" fillId="0" borderId="0"/>
    <xf numFmtId="0" fontId="19" fillId="0" borderId="0"/>
    <xf numFmtId="0" fontId="3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3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3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19" fillId="0" borderId="0"/>
    <xf numFmtId="0" fontId="1" fillId="0" borderId="0">
      <alignment vertical="center"/>
    </xf>
    <xf numFmtId="0" fontId="3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41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41" fillId="0" borderId="0">
      <alignment vertical="center"/>
    </xf>
    <xf numFmtId="0" fontId="41" fillId="0" borderId="0">
      <alignment vertical="center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41" fillId="0" borderId="0">
      <alignment vertical="center"/>
    </xf>
    <xf numFmtId="0" fontId="20" fillId="0" borderId="0"/>
    <xf numFmtId="0" fontId="41" fillId="0" borderId="0">
      <alignment vertical="center"/>
    </xf>
    <xf numFmtId="0" fontId="41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1" fillId="0" borderId="0">
      <alignment vertical="center"/>
    </xf>
    <xf numFmtId="0" fontId="32" fillId="0" borderId="0"/>
    <xf numFmtId="0" fontId="32" fillId="0" borderId="0"/>
    <xf numFmtId="0" fontId="41" fillId="0" borderId="0">
      <alignment vertical="center"/>
    </xf>
    <xf numFmtId="0" fontId="41" fillId="0" borderId="0">
      <alignment vertical="center"/>
    </xf>
    <xf numFmtId="0" fontId="32" fillId="0" borderId="0"/>
    <xf numFmtId="0" fontId="32" fillId="0" borderId="0"/>
    <xf numFmtId="0" fontId="41" fillId="0" borderId="0">
      <alignment vertical="center"/>
    </xf>
    <xf numFmtId="0" fontId="41" fillId="0" borderId="0">
      <alignment vertical="center"/>
    </xf>
    <xf numFmtId="0" fontId="32" fillId="0" borderId="0"/>
    <xf numFmtId="0" fontId="32" fillId="0" borderId="0"/>
    <xf numFmtId="0" fontId="41" fillId="0" borderId="0">
      <alignment vertical="center"/>
    </xf>
    <xf numFmtId="0" fontId="41" fillId="0" borderId="0">
      <alignment vertical="center"/>
    </xf>
    <xf numFmtId="0" fontId="32" fillId="0" borderId="0"/>
    <xf numFmtId="0" fontId="32" fillId="0" borderId="0"/>
    <xf numFmtId="0" fontId="41" fillId="0" borderId="0">
      <alignment vertical="center"/>
    </xf>
    <xf numFmtId="0" fontId="41" fillId="0" borderId="0">
      <alignment vertical="center"/>
    </xf>
    <xf numFmtId="0" fontId="32" fillId="0" borderId="0"/>
    <xf numFmtId="0" fontId="32" fillId="0" borderId="0"/>
    <xf numFmtId="0" fontId="41" fillId="0" borderId="0">
      <alignment vertical="center"/>
    </xf>
    <xf numFmtId="0" fontId="41" fillId="0" borderId="0">
      <alignment vertical="center"/>
    </xf>
    <xf numFmtId="0" fontId="32" fillId="0" borderId="0"/>
    <xf numFmtId="0" fontId="32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41" fillId="0" borderId="0">
      <alignment vertical="center"/>
    </xf>
    <xf numFmtId="0" fontId="41" fillId="0" borderId="0">
      <alignment vertical="center"/>
    </xf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32" fillId="0" borderId="0"/>
    <xf numFmtId="0" fontId="41" fillId="0" borderId="0">
      <alignment vertical="center"/>
    </xf>
    <xf numFmtId="0" fontId="41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41" fillId="0" borderId="0">
      <alignment vertical="center"/>
    </xf>
    <xf numFmtId="0" fontId="19" fillId="0" borderId="0"/>
    <xf numFmtId="0" fontId="19" fillId="0" borderId="0"/>
    <xf numFmtId="0" fontId="41" fillId="0" borderId="0">
      <alignment vertical="center"/>
    </xf>
    <xf numFmtId="0" fontId="41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41" fillId="0" borderId="0">
      <alignment vertical="center"/>
    </xf>
    <xf numFmtId="0" fontId="19" fillId="0" borderId="0"/>
    <xf numFmtId="0" fontId="19" fillId="0" borderId="0"/>
    <xf numFmtId="0" fontId="32" fillId="0" borderId="0"/>
    <xf numFmtId="0" fontId="41" fillId="0" borderId="0">
      <alignment vertical="center"/>
    </xf>
    <xf numFmtId="0" fontId="41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41" fillId="0" borderId="0">
      <alignment vertical="center"/>
    </xf>
    <xf numFmtId="0" fontId="41" fillId="0" borderId="0">
      <alignment vertical="center"/>
    </xf>
    <xf numFmtId="0" fontId="32" fillId="0" borderId="0"/>
    <xf numFmtId="0" fontId="32" fillId="0" borderId="0"/>
    <xf numFmtId="0" fontId="41" fillId="0" borderId="0">
      <alignment vertical="center"/>
    </xf>
    <xf numFmtId="0" fontId="41" fillId="0" borderId="0">
      <alignment vertical="center"/>
    </xf>
    <xf numFmtId="0" fontId="32" fillId="0" borderId="0"/>
    <xf numFmtId="0" fontId="32" fillId="0" borderId="0"/>
    <xf numFmtId="0" fontId="41" fillId="0" borderId="0">
      <alignment vertical="center"/>
    </xf>
    <xf numFmtId="0" fontId="41" fillId="0" borderId="0">
      <alignment vertical="center"/>
    </xf>
    <xf numFmtId="0" fontId="32" fillId="0" borderId="0"/>
    <xf numFmtId="0" fontId="32" fillId="0" borderId="0"/>
    <xf numFmtId="0" fontId="20" fillId="0" borderId="0"/>
    <xf numFmtId="0" fontId="20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41" fillId="0" borderId="0">
      <alignment vertical="center"/>
    </xf>
    <xf numFmtId="0" fontId="41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30" fillId="0" borderId="0"/>
    <xf numFmtId="0" fontId="19" fillId="0" borderId="0"/>
    <xf numFmtId="0" fontId="30" fillId="0" borderId="0"/>
    <xf numFmtId="0" fontId="41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41" fillId="0" borderId="0">
      <alignment vertical="center"/>
    </xf>
    <xf numFmtId="0" fontId="41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41" fillId="0" borderId="0">
      <alignment vertical="center"/>
    </xf>
    <xf numFmtId="0" fontId="19" fillId="0" borderId="0"/>
    <xf numFmtId="0" fontId="19" fillId="0" borderId="0"/>
    <xf numFmtId="0" fontId="41" fillId="0" borderId="0">
      <alignment vertical="center"/>
    </xf>
    <xf numFmtId="0" fontId="41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41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41" fillId="0" borderId="0">
      <alignment vertical="center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41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41" fillId="0" borderId="0">
      <alignment vertical="center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19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41" fillId="0" borderId="0">
      <alignment vertical="center"/>
    </xf>
    <xf numFmtId="0" fontId="41" fillId="0" borderId="0">
      <alignment vertical="center"/>
    </xf>
    <xf numFmtId="0" fontId="19" fillId="0" borderId="0"/>
    <xf numFmtId="0" fontId="41" fillId="0" borderId="0">
      <alignment vertical="center"/>
    </xf>
    <xf numFmtId="0" fontId="41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32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32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3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2" fillId="0" borderId="0"/>
    <xf numFmtId="0" fontId="22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3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>
      <alignment vertical="top"/>
    </xf>
    <xf numFmtId="0" fontId="20" fillId="0" borderId="0"/>
    <xf numFmtId="0" fontId="19" fillId="0" borderId="0"/>
    <xf numFmtId="0" fontId="41" fillId="0" borderId="0">
      <alignment vertical="center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31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31" fillId="0" borderId="0"/>
    <xf numFmtId="0" fontId="41" fillId="0" borderId="0">
      <alignment vertical="center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41" fillId="0" borderId="0">
      <alignment vertical="center"/>
    </xf>
    <xf numFmtId="0" fontId="20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1" fillId="0" borderId="0">
      <alignment vertical="center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0" fillId="0" borderId="0"/>
    <xf numFmtId="0" fontId="31" fillId="0" borderId="0"/>
    <xf numFmtId="0" fontId="30" fillId="0" borderId="0"/>
    <xf numFmtId="0" fontId="20" fillId="0" borderId="0">
      <alignment vertical="top"/>
    </xf>
    <xf numFmtId="0" fontId="30" fillId="0" borderId="0"/>
    <xf numFmtId="0" fontId="20" fillId="0" borderId="0">
      <alignment vertical="top"/>
    </xf>
    <xf numFmtId="0" fontId="20" fillId="0" borderId="0">
      <alignment vertical="top"/>
    </xf>
    <xf numFmtId="0" fontId="31" fillId="0" borderId="0"/>
    <xf numFmtId="0" fontId="18" fillId="0" borderId="0"/>
    <xf numFmtId="0" fontId="18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42" fillId="0" borderId="0" applyBorder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2" fillId="0" borderId="0" applyBorder="0">
      <protection locked="0"/>
    </xf>
    <xf numFmtId="0" fontId="31" fillId="0" borderId="0"/>
    <xf numFmtId="0" fontId="19" fillId="0" borderId="0"/>
    <xf numFmtId="0" fontId="42" fillId="0" borderId="0" applyBorder="0">
      <protection locked="0"/>
    </xf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3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42" fillId="0" borderId="0" applyBorder="0">
      <protection locked="0"/>
    </xf>
    <xf numFmtId="0" fontId="42" fillId="0" borderId="0" applyBorder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9" fillId="0" borderId="0"/>
    <xf numFmtId="0" fontId="30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42" fillId="0" borderId="0" applyBorder="0">
      <protection locked="0"/>
    </xf>
    <xf numFmtId="0" fontId="30" fillId="0" borderId="0"/>
    <xf numFmtId="0" fontId="1" fillId="0" borderId="0"/>
    <xf numFmtId="0" fontId="1" fillId="0" borderId="0"/>
    <xf numFmtId="0" fontId="1" fillId="0" borderId="0"/>
    <xf numFmtId="0" fontId="42" fillId="0" borderId="0" applyBorder="0">
      <protection locked="0"/>
    </xf>
    <xf numFmtId="0" fontId="1" fillId="0" borderId="0"/>
    <xf numFmtId="0" fontId="1" fillId="0" borderId="0"/>
    <xf numFmtId="0" fontId="1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30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3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31" fillId="0" borderId="0"/>
    <xf numFmtId="0" fontId="20" fillId="0" borderId="0">
      <alignment vertical="top"/>
    </xf>
    <xf numFmtId="0" fontId="31" fillId="0" borderId="0"/>
    <xf numFmtId="0" fontId="32" fillId="0" borderId="0"/>
    <xf numFmtId="0" fontId="20" fillId="0" borderId="0">
      <alignment vertical="top"/>
    </xf>
    <xf numFmtId="0" fontId="22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30" fillId="0" borderId="0"/>
    <xf numFmtId="0" fontId="1" fillId="0" borderId="0">
      <alignment vertical="center"/>
    </xf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30" fillId="0" borderId="0"/>
    <xf numFmtId="0" fontId="1" fillId="0" borderId="0">
      <alignment vertical="center"/>
    </xf>
    <xf numFmtId="0" fontId="19" fillId="0" borderId="0"/>
    <xf numFmtId="0" fontId="19" fillId="0" borderId="0"/>
    <xf numFmtId="0" fontId="3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32" fillId="0" borderId="0"/>
    <xf numFmtId="0" fontId="41" fillId="0" borderId="0">
      <alignment vertical="center"/>
    </xf>
    <xf numFmtId="0" fontId="41" fillId="0" borderId="0">
      <alignment vertical="center"/>
    </xf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9" fillId="0" borderId="0"/>
    <xf numFmtId="0" fontId="32" fillId="0" borderId="0"/>
    <xf numFmtId="0" fontId="19" fillId="0" borderId="0"/>
    <xf numFmtId="0" fontId="20" fillId="0" borderId="0">
      <alignment vertical="top"/>
    </xf>
    <xf numFmtId="0" fontId="31" fillId="0" borderId="0"/>
    <xf numFmtId="0" fontId="20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20" fillId="0" borderId="0">
      <alignment vertical="top"/>
    </xf>
    <xf numFmtId="0" fontId="19" fillId="0" borderId="0"/>
    <xf numFmtId="0" fontId="32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19" fillId="0" borderId="0">
      <alignment wrapText="1"/>
    </xf>
    <xf numFmtId="0" fontId="20" fillId="0" borderId="0"/>
    <xf numFmtId="0" fontId="20" fillId="0" borderId="0"/>
    <xf numFmtId="0" fontId="32" fillId="0" borderId="0"/>
    <xf numFmtId="0" fontId="19" fillId="0" borderId="0">
      <alignment wrapText="1"/>
    </xf>
    <xf numFmtId="0" fontId="20" fillId="0" borderId="0"/>
    <xf numFmtId="0" fontId="32" fillId="0" borderId="0"/>
    <xf numFmtId="0" fontId="20" fillId="0" borderId="0"/>
    <xf numFmtId="0" fontId="20" fillId="0" borderId="0"/>
    <xf numFmtId="0" fontId="19" fillId="0" borderId="0">
      <alignment wrapText="1"/>
    </xf>
    <xf numFmtId="0" fontId="20" fillId="0" borderId="0"/>
    <xf numFmtId="0" fontId="20" fillId="0" borderId="0"/>
    <xf numFmtId="0" fontId="32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32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3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41" fillId="0" borderId="0">
      <alignment vertical="center"/>
    </xf>
    <xf numFmtId="0" fontId="20" fillId="0" borderId="0">
      <alignment vertical="top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30" fillId="0" borderId="0"/>
    <xf numFmtId="0" fontId="19" fillId="0" borderId="0"/>
    <xf numFmtId="0" fontId="30" fillId="0" borderId="0"/>
    <xf numFmtId="0" fontId="32" fillId="0" borderId="0"/>
    <xf numFmtId="0" fontId="19" fillId="0" borderId="0"/>
    <xf numFmtId="0" fontId="3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31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31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3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20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32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32" fillId="0" borderId="0"/>
    <xf numFmtId="0" fontId="19" fillId="0" borderId="0"/>
    <xf numFmtId="0" fontId="3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32" fillId="0" borderId="0"/>
    <xf numFmtId="0" fontId="20" fillId="0" borderId="0">
      <alignment vertical="top"/>
    </xf>
    <xf numFmtId="0" fontId="32" fillId="0" borderId="0"/>
    <xf numFmtId="0" fontId="32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43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20" fillId="0" borderId="0"/>
    <xf numFmtId="0" fontId="21" fillId="0" borderId="0"/>
    <xf numFmtId="0" fontId="21" fillId="0" borderId="0"/>
    <xf numFmtId="0" fontId="20" fillId="0" borderId="0">
      <alignment vertical="top"/>
    </xf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20" fillId="0" borderId="0">
      <alignment vertical="top"/>
    </xf>
    <xf numFmtId="0" fontId="4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1" fillId="0" borderId="0">
      <alignment vertical="center"/>
    </xf>
    <xf numFmtId="0" fontId="41" fillId="0" borderId="0">
      <alignment vertical="center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1" fillId="0" borderId="0">
      <alignment vertical="center"/>
    </xf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4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41" fillId="0" borderId="0">
      <alignment vertical="center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4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>
      <alignment vertical="center"/>
    </xf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4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8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22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30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30" fillId="0" borderId="0"/>
    <xf numFmtId="0" fontId="19" fillId="0" borderId="0"/>
    <xf numFmtId="0" fontId="19" fillId="0" borderId="0"/>
    <xf numFmtId="0" fontId="1" fillId="0" borderId="0"/>
    <xf numFmtId="0" fontId="43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2" fillId="0" borderId="0" applyBorder="0">
      <protection locked="0"/>
    </xf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32" fillId="0" borderId="0"/>
    <xf numFmtId="0" fontId="19" fillId="0" borderId="0"/>
    <xf numFmtId="0" fontId="2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42" fillId="0" borderId="0" applyBorder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2" fillId="0" borderId="0" applyBorder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45" fillId="0" borderId="0"/>
    <xf numFmtId="0" fontId="1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42" fillId="0" borderId="0" applyBorder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42" fillId="0" borderId="0" applyBorder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2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42" fillId="0" borderId="0" applyBorder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2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46" fillId="0" borderId="0"/>
    <xf numFmtId="0" fontId="19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42" fillId="0" borderId="0" applyBorder="0">
      <protection locked="0"/>
    </xf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3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46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3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46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4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20" fillId="35" borderId="16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46" borderId="1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46" borderId="1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46" borderId="1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46" borderId="1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46" borderId="1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2" fontId="20" fillId="0" borderId="0">
      <alignment vertical="top"/>
    </xf>
    <xf numFmtId="0" fontId="1" fillId="0" borderId="0"/>
    <xf numFmtId="0" fontId="1" fillId="0" borderId="0"/>
    <xf numFmtId="0" fontId="1" fillId="0" borderId="0"/>
    <xf numFmtId="9" fontId="3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3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2" fontId="20" fillId="0" borderId="0">
      <alignment vertical="top"/>
    </xf>
    <xf numFmtId="0" fontId="1" fillId="0" borderId="0"/>
    <xf numFmtId="0" fontId="1" fillId="0" borderId="0"/>
    <xf numFmtId="0" fontId="1" fillId="0" borderId="0"/>
    <xf numFmtId="42" fontId="20" fillId="0" borderId="0">
      <alignment vertical="top"/>
    </xf>
    <xf numFmtId="0" fontId="1" fillId="0" borderId="0"/>
    <xf numFmtId="0" fontId="1" fillId="0" borderId="0"/>
    <xf numFmtId="0" fontId="1" fillId="0" borderId="0"/>
    <xf numFmtId="42" fontId="20" fillId="0" borderId="0">
      <alignment vertical="top"/>
    </xf>
    <xf numFmtId="0" fontId="1" fillId="0" borderId="0"/>
    <xf numFmtId="0" fontId="1" fillId="0" borderId="0"/>
    <xf numFmtId="0" fontId="1" fillId="0" borderId="0"/>
    <xf numFmtId="42" fontId="20" fillId="0" borderId="0">
      <alignment vertical="top"/>
    </xf>
    <xf numFmtId="0" fontId="1" fillId="0" borderId="0"/>
    <xf numFmtId="0" fontId="1" fillId="0" borderId="0"/>
    <xf numFmtId="0" fontId="1" fillId="0" borderId="0"/>
    <xf numFmtId="42" fontId="20" fillId="0" borderId="0">
      <alignment vertical="top"/>
    </xf>
    <xf numFmtId="0" fontId="1" fillId="0" borderId="0"/>
    <xf numFmtId="0" fontId="1" fillId="0" borderId="0"/>
    <xf numFmtId="0" fontId="1" fillId="0" borderId="0"/>
    <xf numFmtId="42" fontId="20" fillId="0" borderId="0">
      <alignment vertical="top"/>
    </xf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2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18" applyNumberFormat="0" applyFill="0" applyAlignment="0" applyProtection="0"/>
    <xf numFmtId="0" fontId="1" fillId="0" borderId="0"/>
    <xf numFmtId="0" fontId="1" fillId="0" borderId="0"/>
    <xf numFmtId="0" fontId="4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>
      <alignment vertical="top"/>
    </xf>
    <xf numFmtId="43" fontId="20" fillId="0" borderId="0" applyFont="0" applyFill="0" applyBorder="0" applyAlignment="0" applyProtection="0">
      <alignment vertical="top"/>
    </xf>
    <xf numFmtId="0" fontId="20" fillId="0" borderId="0" applyNumberFormat="0" applyFill="0" applyBorder="0" applyAlignment="0" applyProtection="0">
      <alignment vertical="top"/>
    </xf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>
      <alignment vertical="top"/>
    </xf>
    <xf numFmtId="43" fontId="20" fillId="0" borderId="0" applyFont="0" applyFill="0" applyBorder="0" applyAlignment="0" applyProtection="0">
      <alignment vertical="top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41" fontId="20" fillId="0" borderId="0">
      <alignment vertical="top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1" fontId="20" fillId="0" borderId="0">
      <alignment vertical="top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>
      <alignment wrapText="1"/>
    </xf>
    <xf numFmtId="0" fontId="20" fillId="0" borderId="0"/>
    <xf numFmtId="0" fontId="19" fillId="0" borderId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3" fillId="8" borderId="8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3" fillId="8" borderId="8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35" borderId="16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35" borderId="16" applyNumberFormat="0" applyFont="0" applyAlignment="0" applyProtection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35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20" fillId="35" borderId="16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20" fillId="35" borderId="16" applyNumberFormat="0" applyFont="0" applyAlignment="0" applyProtection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2" fontId="20" fillId="0" borderId="0">
      <alignment vertical="top"/>
    </xf>
    <xf numFmtId="42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2" fontId="20" fillId="0" borderId="0">
      <alignment vertical="top"/>
    </xf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>
      <alignment vertical="top"/>
    </xf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2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9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0" fillId="0" borderId="0">
      <alignment vertical="top"/>
    </xf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9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0" borderId="0"/>
    <xf numFmtId="0" fontId="51" fillId="0" borderId="0"/>
    <xf numFmtId="0" fontId="52" fillId="0" borderId="0">
      <alignment vertical="top"/>
    </xf>
    <xf numFmtId="0" fontId="55" fillId="0" borderId="0"/>
  </cellStyleXfs>
  <cellXfs count="116">
    <xf numFmtId="0" fontId="0" fillId="0" borderId="0" xfId="0"/>
    <xf numFmtId="0" fontId="0" fillId="0" borderId="0" xfId="0"/>
    <xf numFmtId="0" fontId="0" fillId="0" borderId="0" xfId="0" applyAlignment="1">
      <alignment shrinkToFit="1"/>
    </xf>
    <xf numFmtId="0" fontId="0" fillId="0" borderId="0" xfId="0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Fill="1" applyAlignment="1"/>
    <xf numFmtId="164" fontId="0" fillId="0" borderId="0" xfId="1" applyNumberFormat="1" applyFont="1" applyAlignment="1"/>
    <xf numFmtId="3" fontId="0" fillId="0" borderId="0" xfId="0" applyNumberFormat="1" applyAlignment="1"/>
    <xf numFmtId="44" fontId="0" fillId="0" borderId="0" xfId="0" applyNumberFormat="1" applyAlignment="1"/>
    <xf numFmtId="42" fontId="0" fillId="0" borderId="0" xfId="0" applyNumberFormat="1" applyBorder="1" applyAlignment="1"/>
    <xf numFmtId="0" fontId="2" fillId="0" borderId="0" xfId="0" applyFont="1" applyBorder="1" applyAlignment="1">
      <alignment horizontal="center"/>
    </xf>
    <xf numFmtId="0" fontId="2" fillId="0" borderId="21" xfId="0" applyFont="1" applyFill="1" applyBorder="1" applyAlignment="1">
      <alignment horizontal="center" wrapText="1"/>
    </xf>
    <xf numFmtId="0" fontId="0" fillId="0" borderId="0" xfId="0" applyBorder="1" applyAlignment="1">
      <alignment shrinkToFit="1"/>
    </xf>
    <xf numFmtId="0" fontId="2" fillId="0" borderId="0" xfId="0" applyFont="1" applyBorder="1" applyAlignment="1">
      <alignment shrinkToFit="1"/>
    </xf>
    <xf numFmtId="10" fontId="0" fillId="0" borderId="0" xfId="0" applyNumberFormat="1"/>
    <xf numFmtId="0" fontId="2" fillId="49" borderId="21" xfId="0" applyFont="1" applyFill="1" applyBorder="1" applyAlignment="1">
      <alignment horizontal="center" wrapText="1"/>
    </xf>
    <xf numFmtId="5" fontId="0" fillId="0" borderId="0" xfId="0" quotePrefix="1" applyNumberFormat="1" applyAlignment="1"/>
    <xf numFmtId="42" fontId="2" fillId="0" borderId="0" xfId="1" applyNumberFormat="1" applyFont="1" applyFill="1" applyBorder="1" applyAlignment="1">
      <alignment horizontal="center" wrapText="1"/>
    </xf>
    <xf numFmtId="165" fontId="0" fillId="0" borderId="0" xfId="0" applyNumberFormat="1" applyAlignment="1"/>
    <xf numFmtId="3" fontId="0" fillId="0" borderId="0" xfId="0" applyNumberFormat="1" applyBorder="1" applyAlignment="1"/>
    <xf numFmtId="0" fontId="2" fillId="49" borderId="20" xfId="0" applyFont="1" applyFill="1" applyBorder="1" applyAlignment="1">
      <alignment horizontal="center" wrapText="1"/>
    </xf>
    <xf numFmtId="0" fontId="2" fillId="49" borderId="25" xfId="0" applyFont="1" applyFill="1" applyBorder="1" applyAlignment="1">
      <alignment horizontal="center" wrapText="1"/>
    </xf>
    <xf numFmtId="165" fontId="0" fillId="0" borderId="19" xfId="0" applyNumberFormat="1" applyBorder="1" applyAlignment="1"/>
    <xf numFmtId="165" fontId="0" fillId="0" borderId="29" xfId="0" applyNumberFormat="1" applyBorder="1" applyAlignment="1"/>
    <xf numFmtId="0" fontId="54" fillId="0" borderId="24" xfId="0" applyFont="1" applyBorder="1" applyAlignment="1">
      <alignment horizontal="centerContinuous" vertical="center" wrapText="1"/>
    </xf>
    <xf numFmtId="0" fontId="54" fillId="0" borderId="30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" wrapText="1"/>
    </xf>
    <xf numFmtId="3" fontId="0" fillId="0" borderId="0" xfId="35383" applyNumberFormat="1" applyFont="1" applyBorder="1" applyAlignment="1"/>
    <xf numFmtId="0" fontId="54" fillId="0" borderId="21" xfId="0" applyFont="1" applyBorder="1" applyAlignment="1">
      <alignment horizontal="centerContinuous" vertical="center"/>
    </xf>
    <xf numFmtId="0" fontId="54" fillId="0" borderId="25" xfId="0" applyFont="1" applyBorder="1" applyAlignment="1">
      <alignment horizontal="centerContinuous" vertical="center"/>
    </xf>
    <xf numFmtId="0" fontId="54" fillId="0" borderId="20" xfId="0" applyFont="1" applyBorder="1" applyAlignment="1">
      <alignment horizontal="centerContinuous" vertical="center" wrapText="1"/>
    </xf>
    <xf numFmtId="0" fontId="54" fillId="0" borderId="23" xfId="0" applyFont="1" applyBorder="1" applyAlignment="1">
      <alignment horizontal="centerContinuous" vertical="center" wrapText="1"/>
    </xf>
    <xf numFmtId="3" fontId="54" fillId="0" borderId="21" xfId="0" applyNumberFormat="1" applyFont="1" applyBorder="1" applyAlignment="1">
      <alignment horizontal="centerContinuous" vertical="center" wrapText="1"/>
    </xf>
    <xf numFmtId="165" fontId="54" fillId="0" borderId="25" xfId="0" applyNumberFormat="1" applyFont="1" applyBorder="1" applyAlignment="1">
      <alignment horizontal="centerContinuous" vertical="center"/>
    </xf>
    <xf numFmtId="0" fontId="54" fillId="0" borderId="22" xfId="0" applyFont="1" applyBorder="1" applyAlignment="1">
      <alignment horizontal="centerContinuous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5" fontId="0" fillId="0" borderId="0" xfId="0" applyNumberFormat="1" applyAlignment="1"/>
    <xf numFmtId="44" fontId="2" fillId="0" borderId="20" xfId="1" applyFont="1" applyFill="1" applyBorder="1" applyAlignment="1">
      <alignment horizontal="center" wrapText="1"/>
    </xf>
    <xf numFmtId="42" fontId="2" fillId="0" borderId="21" xfId="1" applyNumberFormat="1" applyFont="1" applyFill="1" applyBorder="1" applyAlignment="1">
      <alignment horizontal="center" wrapText="1"/>
    </xf>
    <xf numFmtId="42" fontId="2" fillId="0" borderId="25" xfId="1" applyNumberFormat="1" applyFont="1" applyFill="1" applyBorder="1" applyAlignment="1">
      <alignment horizontal="center" wrapText="1"/>
    </xf>
    <xf numFmtId="0" fontId="2" fillId="49" borderId="24" xfId="0" applyFont="1" applyFill="1" applyBorder="1" applyAlignment="1">
      <alignment horizontal="center" wrapText="1"/>
    </xf>
    <xf numFmtId="0" fontId="2" fillId="49" borderId="23" xfId="0" applyFont="1" applyFill="1" applyBorder="1" applyAlignment="1">
      <alignment horizontal="center" wrapText="1"/>
    </xf>
    <xf numFmtId="0" fontId="2" fillId="49" borderId="22" xfId="0" applyFont="1" applyFill="1" applyBorder="1" applyAlignment="1">
      <alignment horizontal="center" wrapText="1"/>
    </xf>
    <xf numFmtId="166" fontId="0" fillId="0" borderId="26" xfId="0" applyNumberFormat="1" applyBorder="1" applyAlignment="1">
      <alignment horizontal="center"/>
    </xf>
    <xf numFmtId="44" fontId="0" fillId="0" borderId="0" xfId="0" applyNumberFormat="1" applyBorder="1" applyAlignment="1">
      <alignment horizontal="left" vertical="center" shrinkToFit="1"/>
    </xf>
    <xf numFmtId="44" fontId="0" fillId="0" borderId="0" xfId="0" applyNumberFormat="1" applyBorder="1" applyAlignment="1">
      <alignment horizontal="left" vertical="center"/>
    </xf>
    <xf numFmtId="0" fontId="54" fillId="0" borderId="24" xfId="0" applyFont="1" applyBorder="1" applyAlignment="1">
      <alignment horizontal="centerContinuous" vertical="center"/>
    </xf>
    <xf numFmtId="166" fontId="0" fillId="49" borderId="26" xfId="0" applyNumberFormat="1" applyFill="1" applyBorder="1" applyAlignment="1">
      <alignment horizontal="center"/>
    </xf>
    <xf numFmtId="44" fontId="0" fillId="49" borderId="0" xfId="0" applyNumberFormat="1" applyFill="1" applyBorder="1" applyAlignment="1">
      <alignment horizontal="left" vertical="center" shrinkToFit="1"/>
    </xf>
    <xf numFmtId="44" fontId="0" fillId="49" borderId="0" xfId="0" applyNumberFormat="1" applyFill="1" applyBorder="1" applyAlignment="1">
      <alignment horizontal="left" vertical="center"/>
    </xf>
    <xf numFmtId="0" fontId="0" fillId="0" borderId="26" xfId="0" applyBorder="1" applyAlignment="1"/>
    <xf numFmtId="0" fontId="0" fillId="0" borderId="0" xfId="0" applyBorder="1" applyAlignment="1"/>
    <xf numFmtId="0" fontId="2" fillId="49" borderId="21" xfId="0" applyFont="1" applyFill="1" applyBorder="1" applyAlignment="1">
      <alignment horizontal="left" wrapText="1"/>
    </xf>
    <xf numFmtId="167" fontId="0" fillId="0" borderId="26" xfId="0" applyNumberFormat="1" applyBorder="1" applyAlignment="1"/>
    <xf numFmtId="167" fontId="0" fillId="0" borderId="0" xfId="1" applyNumberFormat="1" applyFont="1" applyBorder="1" applyAlignment="1"/>
    <xf numFmtId="167" fontId="0" fillId="0" borderId="0" xfId="1" quotePrefix="1" applyNumberFormat="1" applyFont="1" applyBorder="1" applyAlignment="1"/>
    <xf numFmtId="167" fontId="0" fillId="0" borderId="27" xfId="0" applyNumberFormat="1" applyBorder="1" applyAlignment="1"/>
    <xf numFmtId="167" fontId="0" fillId="49" borderId="26" xfId="0" applyNumberFormat="1" applyFill="1" applyBorder="1" applyAlignment="1"/>
    <xf numFmtId="167" fontId="0" fillId="49" borderId="0" xfId="1" applyNumberFormat="1" applyFont="1" applyFill="1" applyBorder="1" applyAlignment="1"/>
    <xf numFmtId="167" fontId="0" fillId="49" borderId="0" xfId="1" quotePrefix="1" applyNumberFormat="1" applyFont="1" applyFill="1" applyBorder="1" applyAlignment="1"/>
    <xf numFmtId="167" fontId="0" fillId="49" borderId="27" xfId="0" applyNumberFormat="1" applyFill="1" applyBorder="1" applyAlignment="1"/>
    <xf numFmtId="167" fontId="0" fillId="0" borderId="28" xfId="0" applyNumberFormat="1" applyBorder="1" applyAlignment="1"/>
    <xf numFmtId="167" fontId="0" fillId="0" borderId="19" xfId="0" applyNumberFormat="1" applyBorder="1" applyAlignment="1"/>
    <xf numFmtId="168" fontId="0" fillId="0" borderId="27" xfId="0" applyNumberFormat="1" applyBorder="1" applyAlignment="1"/>
    <xf numFmtId="168" fontId="0" fillId="0" borderId="29" xfId="0" applyNumberFormat="1" applyBorder="1" applyAlignment="1"/>
    <xf numFmtId="170" fontId="0" fillId="0" borderId="26" xfId="0" applyNumberFormat="1" applyBorder="1" applyAlignment="1"/>
    <xf numFmtId="170" fontId="0" fillId="49" borderId="26" xfId="0" applyNumberFormat="1" applyFill="1" applyBorder="1" applyAlignment="1"/>
    <xf numFmtId="170" fontId="0" fillId="0" borderId="28" xfId="0" applyNumberFormat="1" applyBorder="1" applyAlignment="1"/>
    <xf numFmtId="9" fontId="0" fillId="0" borderId="0" xfId="0" quotePrefix="1" applyNumberFormat="1" applyBorder="1" applyAlignment="1">
      <alignment horizontal="center"/>
    </xf>
    <xf numFmtId="9" fontId="0" fillId="0" borderId="27" xfId="0" quotePrefix="1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9" fontId="0" fillId="49" borderId="0" xfId="0" applyNumberFormat="1" applyFill="1" applyBorder="1" applyAlignment="1">
      <alignment horizontal="center"/>
    </xf>
    <xf numFmtId="9" fontId="0" fillId="49" borderId="0" xfId="0" quotePrefix="1" applyNumberFormat="1" applyFill="1" applyBorder="1" applyAlignment="1">
      <alignment horizontal="center"/>
    </xf>
    <xf numFmtId="9" fontId="0" fillId="49" borderId="27" xfId="0" quotePrefix="1" applyNumberFormat="1" applyFill="1" applyBorder="1" applyAlignment="1">
      <alignment horizontal="center"/>
    </xf>
    <xf numFmtId="168" fontId="0" fillId="0" borderId="26" xfId="0" applyNumberFormat="1" applyBorder="1" applyAlignment="1"/>
    <xf numFmtId="168" fontId="0" fillId="0" borderId="0" xfId="0" applyNumberFormat="1" applyBorder="1" applyAlignment="1"/>
    <xf numFmtId="168" fontId="0" fillId="49" borderId="26" xfId="0" applyNumberFormat="1" applyFill="1" applyBorder="1" applyAlignment="1"/>
    <xf numFmtId="168" fontId="0" fillId="49" borderId="0" xfId="0" applyNumberFormat="1" applyFill="1" applyBorder="1" applyAlignment="1"/>
    <xf numFmtId="168" fontId="0" fillId="0" borderId="28" xfId="0" applyNumberFormat="1" applyBorder="1" applyAlignment="1"/>
    <xf numFmtId="168" fontId="0" fillId="0" borderId="19" xfId="0" applyNumberFormat="1" applyBorder="1" applyAlignment="1"/>
    <xf numFmtId="169" fontId="0" fillId="0" borderId="0" xfId="0" applyNumberFormat="1" applyBorder="1" applyAlignment="1"/>
    <xf numFmtId="169" fontId="0" fillId="0" borderId="27" xfId="0" applyNumberFormat="1" applyBorder="1" applyAlignment="1"/>
    <xf numFmtId="169" fontId="0" fillId="49" borderId="0" xfId="0" applyNumberFormat="1" applyFill="1" applyBorder="1" applyAlignment="1"/>
    <xf numFmtId="169" fontId="0" fillId="49" borderId="27" xfId="0" applyNumberFormat="1" applyFill="1" applyBorder="1" applyAlignment="1"/>
    <xf numFmtId="169" fontId="0" fillId="0" borderId="19" xfId="0" applyNumberFormat="1" applyBorder="1" applyAlignment="1"/>
    <xf numFmtId="169" fontId="0" fillId="0" borderId="29" xfId="0" applyNumberFormat="1" applyBorder="1" applyAlignment="1"/>
    <xf numFmtId="171" fontId="0" fillId="0" borderId="26" xfId="0" quotePrefix="1" applyNumberFormat="1" applyBorder="1" applyAlignment="1"/>
    <xf numFmtId="171" fontId="0" fillId="0" borderId="0" xfId="0" quotePrefix="1" applyNumberFormat="1" applyBorder="1" applyAlignment="1"/>
    <xf numFmtId="171" fontId="0" fillId="0" borderId="27" xfId="0" quotePrefix="1" applyNumberFormat="1" applyBorder="1" applyAlignment="1"/>
    <xf numFmtId="171" fontId="0" fillId="49" borderId="26" xfId="0" quotePrefix="1" applyNumberFormat="1" applyFill="1" applyBorder="1" applyAlignment="1"/>
    <xf numFmtId="171" fontId="0" fillId="49" borderId="0" xfId="0" quotePrefix="1" applyNumberFormat="1" applyFill="1" applyBorder="1" applyAlignment="1"/>
    <xf numFmtId="171" fontId="0" fillId="49" borderId="27" xfId="0" quotePrefix="1" applyNumberFormat="1" applyFill="1" applyBorder="1" applyAlignment="1"/>
    <xf numFmtId="171" fontId="0" fillId="0" borderId="28" xfId="0" applyNumberFormat="1" applyBorder="1" applyAlignment="1"/>
    <xf numFmtId="171" fontId="0" fillId="0" borderId="19" xfId="0" applyNumberFormat="1" applyBorder="1" applyAlignment="1"/>
    <xf numFmtId="171" fontId="0" fillId="0" borderId="29" xfId="0" applyNumberFormat="1" applyBorder="1" applyAlignment="1"/>
    <xf numFmtId="165" fontId="54" fillId="0" borderId="20" xfId="0" applyNumberFormat="1" applyFont="1" applyBorder="1" applyAlignment="1">
      <alignment horizontal="centerContinuous" vertical="center" wrapText="1"/>
    </xf>
    <xf numFmtId="165" fontId="54" fillId="0" borderId="21" xfId="0" applyNumberFormat="1" applyFont="1" applyBorder="1" applyAlignment="1">
      <alignment horizontal="centerContinuous" vertical="center" wrapText="1"/>
    </xf>
    <xf numFmtId="165" fontId="54" fillId="0" borderId="25" xfId="0" applyNumberFormat="1" applyFont="1" applyBorder="1" applyAlignment="1">
      <alignment horizontal="centerContinuous" vertical="center" wrapText="1"/>
    </xf>
    <xf numFmtId="172" fontId="53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/>
    </xf>
    <xf numFmtId="172" fontId="0" fillId="0" borderId="0" xfId="0" applyNumberFormat="1" applyFill="1"/>
    <xf numFmtId="172" fontId="0" fillId="0" borderId="0" xfId="0" applyNumberForma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56" fillId="0" borderId="21" xfId="0" applyFont="1" applyFill="1" applyBorder="1" applyAlignment="1">
      <alignment horizontal="center" wrapText="1"/>
    </xf>
    <xf numFmtId="171" fontId="0" fillId="0" borderId="0" xfId="0" applyNumberFormat="1" applyAlignment="1"/>
    <xf numFmtId="0" fontId="54" fillId="0" borderId="20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42" fontId="57" fillId="0" borderId="30" xfId="0" applyNumberFormat="1" applyFont="1" applyBorder="1" applyAlignment="1">
      <alignment horizontal="left" vertical="top" wrapText="1"/>
    </xf>
    <xf numFmtId="0" fontId="54" fillId="0" borderId="28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29" xfId="0" applyFont="1" applyBorder="1" applyAlignment="1">
      <alignment horizontal="center" vertical="center" wrapText="1"/>
    </xf>
    <xf numFmtId="172" fontId="53" fillId="0" borderId="0" xfId="0" applyNumberFormat="1" applyFont="1" applyFill="1" applyBorder="1" applyAlignment="1">
      <alignment horizontal="center" vertical="center" wrapText="1"/>
    </xf>
  </cellXfs>
  <cellStyles count="35388">
    <cellStyle name="20% - Accent1" xfId="19" builtinId="30" customBuiltin="1"/>
    <cellStyle name="20% - Accent1 2" xfId="50"/>
    <cellStyle name="20% - Accent1 2 2" xfId="51"/>
    <cellStyle name="20% - Accent1 2 2 2" xfId="52"/>
    <cellStyle name="20% - Accent1 2 2 2 2" xfId="53"/>
    <cellStyle name="20% - Accent1 2 2 2 2 2" xfId="29525"/>
    <cellStyle name="20% - Accent1 2 2 2 3" xfId="29524"/>
    <cellStyle name="20% - Accent1 2 2 3" xfId="54"/>
    <cellStyle name="20% - Accent1 2 2 3 2" xfId="29526"/>
    <cellStyle name="20% - Accent1 2 2 4" xfId="29523"/>
    <cellStyle name="20% - Accent1 2 3" xfId="55"/>
    <cellStyle name="20% - Accent1 2 3 2" xfId="56"/>
    <cellStyle name="20% - Accent1 2 3 2 2" xfId="29528"/>
    <cellStyle name="20% - Accent1 2 3 3" xfId="29527"/>
    <cellStyle name="20% - Accent1 2 4" xfId="57"/>
    <cellStyle name="20% - Accent1 2 4 2" xfId="29529"/>
    <cellStyle name="20% - Accent1 2 5" xfId="58"/>
    <cellStyle name="20% - Accent1 3" xfId="59"/>
    <cellStyle name="20% - Accent1 3 2" xfId="60"/>
    <cellStyle name="20% - Accent1 3 2 2" xfId="61"/>
    <cellStyle name="20% - Accent1 3 2 2 2" xfId="62"/>
    <cellStyle name="20% - Accent1 3 2 2 2 2" xfId="29532"/>
    <cellStyle name="20% - Accent1 3 2 2 3" xfId="29531"/>
    <cellStyle name="20% - Accent1 3 2 3" xfId="63"/>
    <cellStyle name="20% - Accent1 3 2 3 2" xfId="29533"/>
    <cellStyle name="20% - Accent1 3 2 4" xfId="29530"/>
    <cellStyle name="20% - Accent1 3 3" xfId="64"/>
    <cellStyle name="20% - Accent1 3 3 2" xfId="65"/>
    <cellStyle name="20% - Accent1 3 3 2 2" xfId="29535"/>
    <cellStyle name="20% - Accent1 3 3 3" xfId="29534"/>
    <cellStyle name="20% - Accent1 3 4" xfId="66"/>
    <cellStyle name="20% - Accent1 3 4 2" xfId="29536"/>
    <cellStyle name="20% - Accent1 3 5" xfId="67"/>
    <cellStyle name="20% - Accent1 4" xfId="68"/>
    <cellStyle name="20% - Accent1 4 2" xfId="69"/>
    <cellStyle name="20% - Accent1 4 2 2" xfId="29538"/>
    <cellStyle name="20% - Accent1 4 3" xfId="70"/>
    <cellStyle name="20% - Accent1 4 3 2" xfId="29539"/>
    <cellStyle name="20% - Accent1 4 4" xfId="29537"/>
    <cellStyle name="20% - Accent1 5" xfId="71"/>
    <cellStyle name="20% - Accent1 6" xfId="72"/>
    <cellStyle name="20% - Accent1 7" xfId="73"/>
    <cellStyle name="20% - Accent2" xfId="23" builtinId="34" customBuiltin="1"/>
    <cellStyle name="20% - Accent2 2" xfId="74"/>
    <cellStyle name="20% - Accent2 2 2" xfId="75"/>
    <cellStyle name="20% - Accent2 2 2 2" xfId="76"/>
    <cellStyle name="20% - Accent2 2 2 2 2" xfId="77"/>
    <cellStyle name="20% - Accent2 2 2 2 2 2" xfId="29542"/>
    <cellStyle name="20% - Accent2 2 2 2 3" xfId="29541"/>
    <cellStyle name="20% - Accent2 2 2 3" xfId="78"/>
    <cellStyle name="20% - Accent2 2 2 3 2" xfId="29543"/>
    <cellStyle name="20% - Accent2 2 2 4" xfId="29540"/>
    <cellStyle name="20% - Accent2 2 3" xfId="79"/>
    <cellStyle name="20% - Accent2 2 3 2" xfId="80"/>
    <cellStyle name="20% - Accent2 2 3 2 2" xfId="29545"/>
    <cellStyle name="20% - Accent2 2 3 3" xfId="29544"/>
    <cellStyle name="20% - Accent2 2 4" xfId="81"/>
    <cellStyle name="20% - Accent2 2 4 2" xfId="29546"/>
    <cellStyle name="20% - Accent2 2 5" xfId="82"/>
    <cellStyle name="20% - Accent2 3" xfId="83"/>
    <cellStyle name="20% - Accent2 3 2" xfId="84"/>
    <cellStyle name="20% - Accent2 3 2 2" xfId="85"/>
    <cellStyle name="20% - Accent2 3 2 2 2" xfId="86"/>
    <cellStyle name="20% - Accent2 3 2 2 2 2" xfId="29549"/>
    <cellStyle name="20% - Accent2 3 2 2 3" xfId="29548"/>
    <cellStyle name="20% - Accent2 3 2 3" xfId="87"/>
    <cellStyle name="20% - Accent2 3 2 3 2" xfId="29550"/>
    <cellStyle name="20% - Accent2 3 2 4" xfId="29547"/>
    <cellStyle name="20% - Accent2 3 3" xfId="88"/>
    <cellStyle name="20% - Accent2 3 3 2" xfId="89"/>
    <cellStyle name="20% - Accent2 3 3 2 2" xfId="29552"/>
    <cellStyle name="20% - Accent2 3 3 3" xfId="29551"/>
    <cellStyle name="20% - Accent2 3 4" xfId="90"/>
    <cellStyle name="20% - Accent2 3 4 2" xfId="29553"/>
    <cellStyle name="20% - Accent2 3 5" xfId="91"/>
    <cellStyle name="20% - Accent2 4" xfId="92"/>
    <cellStyle name="20% - Accent2 4 2" xfId="93"/>
    <cellStyle name="20% - Accent2 4 2 2" xfId="29555"/>
    <cellStyle name="20% - Accent2 4 3" xfId="94"/>
    <cellStyle name="20% - Accent2 4 3 2" xfId="29556"/>
    <cellStyle name="20% - Accent2 4 4" xfId="29554"/>
    <cellStyle name="20% - Accent2 5" xfId="95"/>
    <cellStyle name="20% - Accent2 6" xfId="96"/>
    <cellStyle name="20% - Accent2 7" xfId="97"/>
    <cellStyle name="20% - Accent3" xfId="27" builtinId="38" customBuiltin="1"/>
    <cellStyle name="20% - Accent3 2" xfId="98"/>
    <cellStyle name="20% - Accent3 2 2" xfId="99"/>
    <cellStyle name="20% - Accent3 2 2 2" xfId="100"/>
    <cellStyle name="20% - Accent3 2 2 2 2" xfId="101"/>
    <cellStyle name="20% - Accent3 2 2 2 2 2" xfId="29559"/>
    <cellStyle name="20% - Accent3 2 2 2 3" xfId="29558"/>
    <cellStyle name="20% - Accent3 2 2 3" xfId="102"/>
    <cellStyle name="20% - Accent3 2 2 3 2" xfId="29560"/>
    <cellStyle name="20% - Accent3 2 2 4" xfId="29557"/>
    <cellStyle name="20% - Accent3 2 3" xfId="103"/>
    <cellStyle name="20% - Accent3 2 3 2" xfId="104"/>
    <cellStyle name="20% - Accent3 2 3 2 2" xfId="29562"/>
    <cellStyle name="20% - Accent3 2 3 3" xfId="29561"/>
    <cellStyle name="20% - Accent3 2 4" xfId="105"/>
    <cellStyle name="20% - Accent3 2 4 2" xfId="29563"/>
    <cellStyle name="20% - Accent3 2 5" xfId="106"/>
    <cellStyle name="20% - Accent3 3" xfId="107"/>
    <cellStyle name="20% - Accent3 3 2" xfId="108"/>
    <cellStyle name="20% - Accent3 3 2 2" xfId="109"/>
    <cellStyle name="20% - Accent3 3 2 2 2" xfId="110"/>
    <cellStyle name="20% - Accent3 3 2 2 2 2" xfId="29566"/>
    <cellStyle name="20% - Accent3 3 2 2 3" xfId="29565"/>
    <cellStyle name="20% - Accent3 3 2 3" xfId="111"/>
    <cellStyle name="20% - Accent3 3 2 3 2" xfId="29567"/>
    <cellStyle name="20% - Accent3 3 2 4" xfId="29564"/>
    <cellStyle name="20% - Accent3 3 3" xfId="112"/>
    <cellStyle name="20% - Accent3 3 3 2" xfId="113"/>
    <cellStyle name="20% - Accent3 3 3 2 2" xfId="29569"/>
    <cellStyle name="20% - Accent3 3 3 3" xfId="29568"/>
    <cellStyle name="20% - Accent3 3 4" xfId="114"/>
    <cellStyle name="20% - Accent3 3 4 2" xfId="29570"/>
    <cellStyle name="20% - Accent3 3 5" xfId="115"/>
    <cellStyle name="20% - Accent3 4" xfId="116"/>
    <cellStyle name="20% - Accent3 4 2" xfId="117"/>
    <cellStyle name="20% - Accent3 4 2 2" xfId="29572"/>
    <cellStyle name="20% - Accent3 4 3" xfId="118"/>
    <cellStyle name="20% - Accent3 4 3 2" xfId="29573"/>
    <cellStyle name="20% - Accent3 4 4" xfId="29571"/>
    <cellStyle name="20% - Accent3 5" xfId="119"/>
    <cellStyle name="20% - Accent3 6" xfId="120"/>
    <cellStyle name="20% - Accent3 7" xfId="121"/>
    <cellStyle name="20% - Accent4" xfId="31" builtinId="42" customBuiltin="1"/>
    <cellStyle name="20% - Accent4 2" xfId="122"/>
    <cellStyle name="20% - Accent4 2 2" xfId="123"/>
    <cellStyle name="20% - Accent4 2 2 2" xfId="124"/>
    <cellStyle name="20% - Accent4 2 2 2 2" xfId="125"/>
    <cellStyle name="20% - Accent4 2 2 2 2 2" xfId="29576"/>
    <cellStyle name="20% - Accent4 2 2 2 3" xfId="29575"/>
    <cellStyle name="20% - Accent4 2 2 3" xfId="126"/>
    <cellStyle name="20% - Accent4 2 2 3 2" xfId="29577"/>
    <cellStyle name="20% - Accent4 2 2 4" xfId="29574"/>
    <cellStyle name="20% - Accent4 2 3" xfId="127"/>
    <cellStyle name="20% - Accent4 2 3 2" xfId="128"/>
    <cellStyle name="20% - Accent4 2 3 2 2" xfId="29579"/>
    <cellStyle name="20% - Accent4 2 3 3" xfId="29578"/>
    <cellStyle name="20% - Accent4 2 4" xfId="129"/>
    <cellStyle name="20% - Accent4 2 4 2" xfId="29580"/>
    <cellStyle name="20% - Accent4 2 5" xfId="130"/>
    <cellStyle name="20% - Accent4 3" xfId="131"/>
    <cellStyle name="20% - Accent4 3 2" xfId="132"/>
    <cellStyle name="20% - Accent4 3 2 2" xfId="133"/>
    <cellStyle name="20% - Accent4 3 2 2 2" xfId="134"/>
    <cellStyle name="20% - Accent4 3 2 2 2 2" xfId="29583"/>
    <cellStyle name="20% - Accent4 3 2 2 3" xfId="29582"/>
    <cellStyle name="20% - Accent4 3 2 3" xfId="135"/>
    <cellStyle name="20% - Accent4 3 2 3 2" xfId="29584"/>
    <cellStyle name="20% - Accent4 3 2 4" xfId="29581"/>
    <cellStyle name="20% - Accent4 3 3" xfId="136"/>
    <cellStyle name="20% - Accent4 3 3 2" xfId="137"/>
    <cellStyle name="20% - Accent4 3 3 2 2" xfId="29586"/>
    <cellStyle name="20% - Accent4 3 3 3" xfId="29585"/>
    <cellStyle name="20% - Accent4 3 4" xfId="138"/>
    <cellStyle name="20% - Accent4 3 4 2" xfId="29587"/>
    <cellStyle name="20% - Accent4 3 5" xfId="139"/>
    <cellStyle name="20% - Accent4 4" xfId="140"/>
    <cellStyle name="20% - Accent4 4 2" xfId="141"/>
    <cellStyle name="20% - Accent4 4 2 2" xfId="29589"/>
    <cellStyle name="20% - Accent4 4 3" xfId="142"/>
    <cellStyle name="20% - Accent4 4 3 2" xfId="29590"/>
    <cellStyle name="20% - Accent4 4 4" xfId="29588"/>
    <cellStyle name="20% - Accent4 5" xfId="143"/>
    <cellStyle name="20% - Accent4 6" xfId="144"/>
    <cellStyle name="20% - Accent4 7" xfId="145"/>
    <cellStyle name="20% - Accent5" xfId="35" builtinId="46" customBuiltin="1"/>
    <cellStyle name="20% - Accent5 2" xfId="146"/>
    <cellStyle name="20% - Accent5 2 2" xfId="147"/>
    <cellStyle name="20% - Accent5 2 2 2" xfId="148"/>
    <cellStyle name="20% - Accent5 2 2 2 2" xfId="149"/>
    <cellStyle name="20% - Accent5 2 2 2 2 2" xfId="29593"/>
    <cellStyle name="20% - Accent5 2 2 2 3" xfId="29592"/>
    <cellStyle name="20% - Accent5 2 2 3" xfId="150"/>
    <cellStyle name="20% - Accent5 2 2 3 2" xfId="29594"/>
    <cellStyle name="20% - Accent5 2 2 4" xfId="29591"/>
    <cellStyle name="20% - Accent5 2 3" xfId="151"/>
    <cellStyle name="20% - Accent5 2 3 2" xfId="152"/>
    <cellStyle name="20% - Accent5 2 3 2 2" xfId="29596"/>
    <cellStyle name="20% - Accent5 2 3 3" xfId="29595"/>
    <cellStyle name="20% - Accent5 2 4" xfId="153"/>
    <cellStyle name="20% - Accent5 2 4 2" xfId="29597"/>
    <cellStyle name="20% - Accent5 2 5" xfId="154"/>
    <cellStyle name="20% - Accent5 3" xfId="155"/>
    <cellStyle name="20% - Accent5 3 2" xfId="156"/>
    <cellStyle name="20% - Accent5 3 2 2" xfId="157"/>
    <cellStyle name="20% - Accent5 3 2 2 2" xfId="158"/>
    <cellStyle name="20% - Accent5 3 2 2 2 2" xfId="29600"/>
    <cellStyle name="20% - Accent5 3 2 2 3" xfId="29599"/>
    <cellStyle name="20% - Accent5 3 2 3" xfId="159"/>
    <cellStyle name="20% - Accent5 3 2 3 2" xfId="29601"/>
    <cellStyle name="20% - Accent5 3 2 4" xfId="29598"/>
    <cellStyle name="20% - Accent5 3 3" xfId="160"/>
    <cellStyle name="20% - Accent5 3 3 2" xfId="161"/>
    <cellStyle name="20% - Accent5 3 3 2 2" xfId="29603"/>
    <cellStyle name="20% - Accent5 3 3 3" xfId="29602"/>
    <cellStyle name="20% - Accent5 3 4" xfId="162"/>
    <cellStyle name="20% - Accent5 3 4 2" xfId="29604"/>
    <cellStyle name="20% - Accent5 3 5" xfId="163"/>
    <cellStyle name="20% - Accent5 4" xfId="164"/>
    <cellStyle name="20% - Accent5 4 2" xfId="165"/>
    <cellStyle name="20% - Accent5 4 2 2" xfId="29606"/>
    <cellStyle name="20% - Accent5 4 3" xfId="166"/>
    <cellStyle name="20% - Accent5 4 3 2" xfId="29607"/>
    <cellStyle name="20% - Accent5 4 4" xfId="29605"/>
    <cellStyle name="20% - Accent5 5" xfId="167"/>
    <cellStyle name="20% - Accent5 6" xfId="168"/>
    <cellStyle name="20% - Accent5 7" xfId="169"/>
    <cellStyle name="20% - Accent6" xfId="39" builtinId="50" customBuiltin="1"/>
    <cellStyle name="20% - Accent6 2" xfId="170"/>
    <cellStyle name="20% - Accent6 2 2" xfId="171"/>
    <cellStyle name="20% - Accent6 2 2 2" xfId="172"/>
    <cellStyle name="20% - Accent6 2 2 2 2" xfId="173"/>
    <cellStyle name="20% - Accent6 2 2 2 2 2" xfId="29610"/>
    <cellStyle name="20% - Accent6 2 2 2 3" xfId="29609"/>
    <cellStyle name="20% - Accent6 2 2 3" xfId="174"/>
    <cellStyle name="20% - Accent6 2 2 3 2" xfId="29611"/>
    <cellStyle name="20% - Accent6 2 2 4" xfId="29608"/>
    <cellStyle name="20% - Accent6 2 3" xfId="175"/>
    <cellStyle name="20% - Accent6 2 3 2" xfId="176"/>
    <cellStyle name="20% - Accent6 2 3 2 2" xfId="29613"/>
    <cellStyle name="20% - Accent6 2 3 3" xfId="29612"/>
    <cellStyle name="20% - Accent6 2 4" xfId="177"/>
    <cellStyle name="20% - Accent6 2 4 2" xfId="29614"/>
    <cellStyle name="20% - Accent6 2 5" xfId="178"/>
    <cellStyle name="20% - Accent6 3" xfId="179"/>
    <cellStyle name="20% - Accent6 3 2" xfId="180"/>
    <cellStyle name="20% - Accent6 3 2 2" xfId="181"/>
    <cellStyle name="20% - Accent6 3 2 2 2" xfId="182"/>
    <cellStyle name="20% - Accent6 3 2 2 2 2" xfId="29617"/>
    <cellStyle name="20% - Accent6 3 2 2 3" xfId="29616"/>
    <cellStyle name="20% - Accent6 3 2 3" xfId="183"/>
    <cellStyle name="20% - Accent6 3 2 3 2" xfId="29618"/>
    <cellStyle name="20% - Accent6 3 2 4" xfId="29615"/>
    <cellStyle name="20% - Accent6 3 3" xfId="184"/>
    <cellStyle name="20% - Accent6 3 3 2" xfId="185"/>
    <cellStyle name="20% - Accent6 3 3 2 2" xfId="29620"/>
    <cellStyle name="20% - Accent6 3 3 3" xfId="29619"/>
    <cellStyle name="20% - Accent6 3 4" xfId="186"/>
    <cellStyle name="20% - Accent6 3 4 2" xfId="29621"/>
    <cellStyle name="20% - Accent6 3 5" xfId="187"/>
    <cellStyle name="20% - Accent6 4" xfId="188"/>
    <cellStyle name="20% - Accent6 4 2" xfId="189"/>
    <cellStyle name="20% - Accent6 4 2 2" xfId="29623"/>
    <cellStyle name="20% - Accent6 4 3" xfId="190"/>
    <cellStyle name="20% - Accent6 4 3 2" xfId="29624"/>
    <cellStyle name="20% - Accent6 4 4" xfId="29622"/>
    <cellStyle name="20% - Accent6 5" xfId="191"/>
    <cellStyle name="20% - Accent6 6" xfId="192"/>
    <cellStyle name="20% - Accent6 7" xfId="193"/>
    <cellStyle name="40% - Accent1" xfId="20" builtinId="31" customBuiltin="1"/>
    <cellStyle name="40% - Accent1 2" xfId="194"/>
    <cellStyle name="40% - Accent1 2 2" xfId="195"/>
    <cellStyle name="40% - Accent1 2 2 2" xfId="196"/>
    <cellStyle name="40% - Accent1 2 2 2 2" xfId="197"/>
    <cellStyle name="40% - Accent1 2 2 2 2 2" xfId="29627"/>
    <cellStyle name="40% - Accent1 2 2 2 3" xfId="29626"/>
    <cellStyle name="40% - Accent1 2 2 3" xfId="198"/>
    <cellStyle name="40% - Accent1 2 2 3 2" xfId="29628"/>
    <cellStyle name="40% - Accent1 2 2 4" xfId="29625"/>
    <cellStyle name="40% - Accent1 2 3" xfId="199"/>
    <cellStyle name="40% - Accent1 2 3 2" xfId="200"/>
    <cellStyle name="40% - Accent1 2 3 2 2" xfId="29630"/>
    <cellStyle name="40% - Accent1 2 3 3" xfId="29629"/>
    <cellStyle name="40% - Accent1 2 4" xfId="201"/>
    <cellStyle name="40% - Accent1 2 4 2" xfId="29631"/>
    <cellStyle name="40% - Accent1 2 5" xfId="202"/>
    <cellStyle name="40% - Accent1 3" xfId="203"/>
    <cellStyle name="40% - Accent1 3 2" xfId="204"/>
    <cellStyle name="40% - Accent1 3 2 2" xfId="205"/>
    <cellStyle name="40% - Accent1 3 2 2 2" xfId="206"/>
    <cellStyle name="40% - Accent1 3 2 2 2 2" xfId="29634"/>
    <cellStyle name="40% - Accent1 3 2 2 3" xfId="29633"/>
    <cellStyle name="40% - Accent1 3 2 3" xfId="207"/>
    <cellStyle name="40% - Accent1 3 2 3 2" xfId="29635"/>
    <cellStyle name="40% - Accent1 3 2 4" xfId="29632"/>
    <cellStyle name="40% - Accent1 3 3" xfId="208"/>
    <cellStyle name="40% - Accent1 3 3 2" xfId="209"/>
    <cellStyle name="40% - Accent1 3 3 2 2" xfId="29637"/>
    <cellStyle name="40% - Accent1 3 3 3" xfId="29636"/>
    <cellStyle name="40% - Accent1 3 4" xfId="210"/>
    <cellStyle name="40% - Accent1 3 4 2" xfId="29638"/>
    <cellStyle name="40% - Accent1 3 5" xfId="211"/>
    <cellStyle name="40% - Accent1 4" xfId="212"/>
    <cellStyle name="40% - Accent1 4 2" xfId="213"/>
    <cellStyle name="40% - Accent1 4 2 2" xfId="29640"/>
    <cellStyle name="40% - Accent1 4 3" xfId="214"/>
    <cellStyle name="40% - Accent1 4 3 2" xfId="29641"/>
    <cellStyle name="40% - Accent1 4 4" xfId="29639"/>
    <cellStyle name="40% - Accent1 5" xfId="215"/>
    <cellStyle name="40% - Accent1 6" xfId="216"/>
    <cellStyle name="40% - Accent1 7" xfId="217"/>
    <cellStyle name="40% - Accent2" xfId="24" builtinId="35" customBuiltin="1"/>
    <cellStyle name="40% - Accent2 2" xfId="218"/>
    <cellStyle name="40% - Accent2 2 2" xfId="219"/>
    <cellStyle name="40% - Accent2 2 2 2" xfId="220"/>
    <cellStyle name="40% - Accent2 2 2 2 2" xfId="221"/>
    <cellStyle name="40% - Accent2 2 2 2 2 2" xfId="29644"/>
    <cellStyle name="40% - Accent2 2 2 2 3" xfId="29643"/>
    <cellStyle name="40% - Accent2 2 2 3" xfId="222"/>
    <cellStyle name="40% - Accent2 2 2 3 2" xfId="29645"/>
    <cellStyle name="40% - Accent2 2 2 4" xfId="29642"/>
    <cellStyle name="40% - Accent2 2 3" xfId="223"/>
    <cellStyle name="40% - Accent2 2 3 2" xfId="224"/>
    <cellStyle name="40% - Accent2 2 3 2 2" xfId="29647"/>
    <cellStyle name="40% - Accent2 2 3 3" xfId="29646"/>
    <cellStyle name="40% - Accent2 2 4" xfId="225"/>
    <cellStyle name="40% - Accent2 2 4 2" xfId="29648"/>
    <cellStyle name="40% - Accent2 2 5" xfId="226"/>
    <cellStyle name="40% - Accent2 3" xfId="227"/>
    <cellStyle name="40% - Accent2 3 2" xfId="228"/>
    <cellStyle name="40% - Accent2 3 2 2" xfId="229"/>
    <cellStyle name="40% - Accent2 3 2 2 2" xfId="230"/>
    <cellStyle name="40% - Accent2 3 2 2 2 2" xfId="29651"/>
    <cellStyle name="40% - Accent2 3 2 2 3" xfId="29650"/>
    <cellStyle name="40% - Accent2 3 2 3" xfId="231"/>
    <cellStyle name="40% - Accent2 3 2 3 2" xfId="29652"/>
    <cellStyle name="40% - Accent2 3 2 4" xfId="29649"/>
    <cellStyle name="40% - Accent2 3 3" xfId="232"/>
    <cellStyle name="40% - Accent2 3 3 2" xfId="233"/>
    <cellStyle name="40% - Accent2 3 3 2 2" xfId="29654"/>
    <cellStyle name="40% - Accent2 3 3 3" xfId="29653"/>
    <cellStyle name="40% - Accent2 3 4" xfId="234"/>
    <cellStyle name="40% - Accent2 3 4 2" xfId="29655"/>
    <cellStyle name="40% - Accent2 3 5" xfId="235"/>
    <cellStyle name="40% - Accent2 4" xfId="236"/>
    <cellStyle name="40% - Accent2 4 2" xfId="237"/>
    <cellStyle name="40% - Accent2 4 2 2" xfId="29657"/>
    <cellStyle name="40% - Accent2 4 3" xfId="238"/>
    <cellStyle name="40% - Accent2 4 3 2" xfId="29658"/>
    <cellStyle name="40% - Accent2 4 4" xfId="29656"/>
    <cellStyle name="40% - Accent2 5" xfId="239"/>
    <cellStyle name="40% - Accent2 6" xfId="240"/>
    <cellStyle name="40% - Accent2 7" xfId="241"/>
    <cellStyle name="40% - Accent3" xfId="28" builtinId="39" customBuiltin="1"/>
    <cellStyle name="40% - Accent3 2" xfId="242"/>
    <cellStyle name="40% - Accent3 2 2" xfId="243"/>
    <cellStyle name="40% - Accent3 2 2 2" xfId="244"/>
    <cellStyle name="40% - Accent3 2 2 2 2" xfId="245"/>
    <cellStyle name="40% - Accent3 2 2 2 2 2" xfId="29661"/>
    <cellStyle name="40% - Accent3 2 2 2 3" xfId="29660"/>
    <cellStyle name="40% - Accent3 2 2 3" xfId="246"/>
    <cellStyle name="40% - Accent3 2 2 3 2" xfId="29662"/>
    <cellStyle name="40% - Accent3 2 2 4" xfId="29659"/>
    <cellStyle name="40% - Accent3 2 3" xfId="247"/>
    <cellStyle name="40% - Accent3 2 3 2" xfId="248"/>
    <cellStyle name="40% - Accent3 2 3 2 2" xfId="29664"/>
    <cellStyle name="40% - Accent3 2 3 3" xfId="29663"/>
    <cellStyle name="40% - Accent3 2 4" xfId="249"/>
    <cellStyle name="40% - Accent3 2 4 2" xfId="29665"/>
    <cellStyle name="40% - Accent3 2 5" xfId="250"/>
    <cellStyle name="40% - Accent3 3" xfId="251"/>
    <cellStyle name="40% - Accent3 3 2" xfId="252"/>
    <cellStyle name="40% - Accent3 3 2 2" xfId="253"/>
    <cellStyle name="40% - Accent3 3 2 2 2" xfId="254"/>
    <cellStyle name="40% - Accent3 3 2 2 2 2" xfId="29668"/>
    <cellStyle name="40% - Accent3 3 2 2 3" xfId="29667"/>
    <cellStyle name="40% - Accent3 3 2 3" xfId="255"/>
    <cellStyle name="40% - Accent3 3 2 3 2" xfId="29669"/>
    <cellStyle name="40% - Accent3 3 2 4" xfId="29666"/>
    <cellStyle name="40% - Accent3 3 3" xfId="256"/>
    <cellStyle name="40% - Accent3 3 3 2" xfId="257"/>
    <cellStyle name="40% - Accent3 3 3 2 2" xfId="29671"/>
    <cellStyle name="40% - Accent3 3 3 3" xfId="29670"/>
    <cellStyle name="40% - Accent3 3 4" xfId="258"/>
    <cellStyle name="40% - Accent3 3 4 2" xfId="29672"/>
    <cellStyle name="40% - Accent3 3 5" xfId="259"/>
    <cellStyle name="40% - Accent3 4" xfId="260"/>
    <cellStyle name="40% - Accent3 4 2" xfId="261"/>
    <cellStyle name="40% - Accent3 4 2 2" xfId="29674"/>
    <cellStyle name="40% - Accent3 4 3" xfId="262"/>
    <cellStyle name="40% - Accent3 4 3 2" xfId="29675"/>
    <cellStyle name="40% - Accent3 4 4" xfId="29673"/>
    <cellStyle name="40% - Accent3 5" xfId="263"/>
    <cellStyle name="40% - Accent3 6" xfId="264"/>
    <cellStyle name="40% - Accent3 7" xfId="265"/>
    <cellStyle name="40% - Accent4" xfId="32" builtinId="43" customBuiltin="1"/>
    <cellStyle name="40% - Accent4 2" xfId="266"/>
    <cellStyle name="40% - Accent4 2 2" xfId="267"/>
    <cellStyle name="40% - Accent4 2 2 2" xfId="268"/>
    <cellStyle name="40% - Accent4 2 2 2 2" xfId="269"/>
    <cellStyle name="40% - Accent4 2 2 2 2 2" xfId="29678"/>
    <cellStyle name="40% - Accent4 2 2 2 3" xfId="29677"/>
    <cellStyle name="40% - Accent4 2 2 3" xfId="270"/>
    <cellStyle name="40% - Accent4 2 2 3 2" xfId="29679"/>
    <cellStyle name="40% - Accent4 2 2 4" xfId="29676"/>
    <cellStyle name="40% - Accent4 2 3" xfId="271"/>
    <cellStyle name="40% - Accent4 2 3 2" xfId="272"/>
    <cellStyle name="40% - Accent4 2 3 2 2" xfId="29681"/>
    <cellStyle name="40% - Accent4 2 3 3" xfId="29680"/>
    <cellStyle name="40% - Accent4 2 4" xfId="273"/>
    <cellStyle name="40% - Accent4 2 4 2" xfId="29682"/>
    <cellStyle name="40% - Accent4 2 5" xfId="274"/>
    <cellStyle name="40% - Accent4 3" xfId="275"/>
    <cellStyle name="40% - Accent4 3 2" xfId="276"/>
    <cellStyle name="40% - Accent4 3 2 2" xfId="277"/>
    <cellStyle name="40% - Accent4 3 2 2 2" xfId="278"/>
    <cellStyle name="40% - Accent4 3 2 2 2 2" xfId="29685"/>
    <cellStyle name="40% - Accent4 3 2 2 3" xfId="29684"/>
    <cellStyle name="40% - Accent4 3 2 3" xfId="279"/>
    <cellStyle name="40% - Accent4 3 2 3 2" xfId="29686"/>
    <cellStyle name="40% - Accent4 3 2 4" xfId="29683"/>
    <cellStyle name="40% - Accent4 3 3" xfId="280"/>
    <cellStyle name="40% - Accent4 3 3 2" xfId="281"/>
    <cellStyle name="40% - Accent4 3 3 2 2" xfId="29688"/>
    <cellStyle name="40% - Accent4 3 3 3" xfId="29687"/>
    <cellStyle name="40% - Accent4 3 4" xfId="282"/>
    <cellStyle name="40% - Accent4 3 4 2" xfId="29689"/>
    <cellStyle name="40% - Accent4 3 5" xfId="283"/>
    <cellStyle name="40% - Accent4 4" xfId="284"/>
    <cellStyle name="40% - Accent4 4 2" xfId="285"/>
    <cellStyle name="40% - Accent4 4 2 2" xfId="29691"/>
    <cellStyle name="40% - Accent4 4 3" xfId="286"/>
    <cellStyle name="40% - Accent4 4 3 2" xfId="29692"/>
    <cellStyle name="40% - Accent4 4 4" xfId="29690"/>
    <cellStyle name="40% - Accent4 5" xfId="287"/>
    <cellStyle name="40% - Accent4 6" xfId="288"/>
    <cellStyle name="40% - Accent4 7" xfId="289"/>
    <cellStyle name="40% - Accent5" xfId="36" builtinId="47" customBuiltin="1"/>
    <cellStyle name="40% - Accent5 2" xfId="290"/>
    <cellStyle name="40% - Accent5 2 2" xfId="291"/>
    <cellStyle name="40% - Accent5 2 2 2" xfId="292"/>
    <cellStyle name="40% - Accent5 2 2 2 2" xfId="293"/>
    <cellStyle name="40% - Accent5 2 2 2 2 2" xfId="29695"/>
    <cellStyle name="40% - Accent5 2 2 2 3" xfId="29694"/>
    <cellStyle name="40% - Accent5 2 2 3" xfId="294"/>
    <cellStyle name="40% - Accent5 2 2 3 2" xfId="29696"/>
    <cellStyle name="40% - Accent5 2 2 4" xfId="29693"/>
    <cellStyle name="40% - Accent5 2 3" xfId="295"/>
    <cellStyle name="40% - Accent5 2 3 2" xfId="296"/>
    <cellStyle name="40% - Accent5 2 3 2 2" xfId="29698"/>
    <cellStyle name="40% - Accent5 2 3 3" xfId="29697"/>
    <cellStyle name="40% - Accent5 2 4" xfId="297"/>
    <cellStyle name="40% - Accent5 2 4 2" xfId="29699"/>
    <cellStyle name="40% - Accent5 2 5" xfId="298"/>
    <cellStyle name="40% - Accent5 3" xfId="299"/>
    <cellStyle name="40% - Accent5 3 2" xfId="300"/>
    <cellStyle name="40% - Accent5 3 2 2" xfId="301"/>
    <cellStyle name="40% - Accent5 3 2 2 2" xfId="302"/>
    <cellStyle name="40% - Accent5 3 2 2 2 2" xfId="29702"/>
    <cellStyle name="40% - Accent5 3 2 2 3" xfId="29701"/>
    <cellStyle name="40% - Accent5 3 2 3" xfId="303"/>
    <cellStyle name="40% - Accent5 3 2 3 2" xfId="29703"/>
    <cellStyle name="40% - Accent5 3 2 4" xfId="29700"/>
    <cellStyle name="40% - Accent5 3 3" xfId="304"/>
    <cellStyle name="40% - Accent5 3 3 2" xfId="305"/>
    <cellStyle name="40% - Accent5 3 3 2 2" xfId="29705"/>
    <cellStyle name="40% - Accent5 3 3 3" xfId="29704"/>
    <cellStyle name="40% - Accent5 3 4" xfId="306"/>
    <cellStyle name="40% - Accent5 3 4 2" xfId="29706"/>
    <cellStyle name="40% - Accent5 3 5" xfId="307"/>
    <cellStyle name="40% - Accent5 4" xfId="308"/>
    <cellStyle name="40% - Accent5 4 2" xfId="309"/>
    <cellStyle name="40% - Accent5 4 2 2" xfId="29708"/>
    <cellStyle name="40% - Accent5 4 3" xfId="310"/>
    <cellStyle name="40% - Accent5 4 3 2" xfId="29709"/>
    <cellStyle name="40% - Accent5 4 4" xfId="29707"/>
    <cellStyle name="40% - Accent5 5" xfId="311"/>
    <cellStyle name="40% - Accent5 6" xfId="312"/>
    <cellStyle name="40% - Accent5 7" xfId="313"/>
    <cellStyle name="40% - Accent6" xfId="40" builtinId="51" customBuiltin="1"/>
    <cellStyle name="40% - Accent6 2" xfId="314"/>
    <cellStyle name="40% - Accent6 2 2" xfId="315"/>
    <cellStyle name="40% - Accent6 2 2 2" xfId="316"/>
    <cellStyle name="40% - Accent6 2 2 2 2" xfId="317"/>
    <cellStyle name="40% - Accent6 2 2 2 2 2" xfId="29712"/>
    <cellStyle name="40% - Accent6 2 2 2 3" xfId="29711"/>
    <cellStyle name="40% - Accent6 2 2 3" xfId="318"/>
    <cellStyle name="40% - Accent6 2 2 3 2" xfId="29713"/>
    <cellStyle name="40% - Accent6 2 2 4" xfId="29710"/>
    <cellStyle name="40% - Accent6 2 3" xfId="319"/>
    <cellStyle name="40% - Accent6 2 3 2" xfId="320"/>
    <cellStyle name="40% - Accent6 2 3 2 2" xfId="29715"/>
    <cellStyle name="40% - Accent6 2 3 3" xfId="29714"/>
    <cellStyle name="40% - Accent6 2 4" xfId="321"/>
    <cellStyle name="40% - Accent6 2 4 2" xfId="29716"/>
    <cellStyle name="40% - Accent6 2 5" xfId="322"/>
    <cellStyle name="40% - Accent6 3" xfId="323"/>
    <cellStyle name="40% - Accent6 3 2" xfId="324"/>
    <cellStyle name="40% - Accent6 3 2 2" xfId="325"/>
    <cellStyle name="40% - Accent6 3 2 2 2" xfId="326"/>
    <cellStyle name="40% - Accent6 3 2 2 2 2" xfId="29719"/>
    <cellStyle name="40% - Accent6 3 2 2 3" xfId="29718"/>
    <cellStyle name="40% - Accent6 3 2 3" xfId="327"/>
    <cellStyle name="40% - Accent6 3 2 3 2" xfId="29720"/>
    <cellStyle name="40% - Accent6 3 2 4" xfId="29717"/>
    <cellStyle name="40% - Accent6 3 3" xfId="328"/>
    <cellStyle name="40% - Accent6 3 3 2" xfId="329"/>
    <cellStyle name="40% - Accent6 3 3 2 2" xfId="29722"/>
    <cellStyle name="40% - Accent6 3 3 3" xfId="29721"/>
    <cellStyle name="40% - Accent6 3 4" xfId="330"/>
    <cellStyle name="40% - Accent6 3 4 2" xfId="29723"/>
    <cellStyle name="40% - Accent6 3 5" xfId="331"/>
    <cellStyle name="40% - Accent6 4" xfId="332"/>
    <cellStyle name="40% - Accent6 4 2" xfId="333"/>
    <cellStyle name="40% - Accent6 4 2 2" xfId="29725"/>
    <cellStyle name="40% - Accent6 4 3" xfId="334"/>
    <cellStyle name="40% - Accent6 4 3 2" xfId="29726"/>
    <cellStyle name="40% - Accent6 4 4" xfId="29724"/>
    <cellStyle name="40% - Accent6 5" xfId="335"/>
    <cellStyle name="40% - Accent6 6" xfId="336"/>
    <cellStyle name="40% - Accent6 7" xfId="337"/>
    <cellStyle name="60% - Accent1" xfId="21" builtinId="32" customBuiltin="1"/>
    <cellStyle name="60% - Accent1 2" xfId="338"/>
    <cellStyle name="60% - Accent1 2 2" xfId="339"/>
    <cellStyle name="60% - Accent1 3" xfId="340"/>
    <cellStyle name="60% - Accent1 3 2" xfId="341"/>
    <cellStyle name="60% - Accent1 4" xfId="342"/>
    <cellStyle name="60% - Accent2" xfId="25" builtinId="36" customBuiltin="1"/>
    <cellStyle name="60% - Accent2 2" xfId="343"/>
    <cellStyle name="60% - Accent2 2 2" xfId="344"/>
    <cellStyle name="60% - Accent2 3" xfId="345"/>
    <cellStyle name="60% - Accent2 3 2" xfId="346"/>
    <cellStyle name="60% - Accent2 4" xfId="347"/>
    <cellStyle name="60% - Accent3" xfId="29" builtinId="40" customBuiltin="1"/>
    <cellStyle name="60% - Accent3 2" xfId="348"/>
    <cellStyle name="60% - Accent3 2 2" xfId="349"/>
    <cellStyle name="60% - Accent3 3" xfId="350"/>
    <cellStyle name="60% - Accent3 3 2" xfId="351"/>
    <cellStyle name="60% - Accent3 4" xfId="352"/>
    <cellStyle name="60% - Accent4" xfId="33" builtinId="44" customBuiltin="1"/>
    <cellStyle name="60% - Accent4 2" xfId="353"/>
    <cellStyle name="60% - Accent4 2 2" xfId="354"/>
    <cellStyle name="60% - Accent4 3" xfId="355"/>
    <cellStyle name="60% - Accent4 3 2" xfId="356"/>
    <cellStyle name="60% - Accent4 4" xfId="357"/>
    <cellStyle name="60% - Accent5" xfId="37" builtinId="48" customBuiltin="1"/>
    <cellStyle name="60% - Accent5 2" xfId="358"/>
    <cellStyle name="60% - Accent5 2 2" xfId="359"/>
    <cellStyle name="60% - Accent5 3" xfId="360"/>
    <cellStyle name="60% - Accent5 3 2" xfId="361"/>
    <cellStyle name="60% - Accent5 4" xfId="362"/>
    <cellStyle name="60% - Accent6" xfId="41" builtinId="52" customBuiltin="1"/>
    <cellStyle name="60% - Accent6 2" xfId="363"/>
    <cellStyle name="60% - Accent6 2 2" xfId="364"/>
    <cellStyle name="60% - Accent6 3" xfId="365"/>
    <cellStyle name="60% - Accent6 3 2" xfId="366"/>
    <cellStyle name="60% - Accent6 4" xfId="367"/>
    <cellStyle name="Accent1" xfId="18" builtinId="29" customBuiltin="1"/>
    <cellStyle name="Accent1 2" xfId="368"/>
    <cellStyle name="Accent1 2 2" xfId="369"/>
    <cellStyle name="Accent1 3" xfId="370"/>
    <cellStyle name="Accent1 3 2" xfId="371"/>
    <cellStyle name="Accent1 4" xfId="372"/>
    <cellStyle name="Accent2" xfId="22" builtinId="33" customBuiltin="1"/>
    <cellStyle name="Accent2 2" xfId="373"/>
    <cellStyle name="Accent2 2 2" xfId="374"/>
    <cellStyle name="Accent2 3" xfId="375"/>
    <cellStyle name="Accent2 3 2" xfId="376"/>
    <cellStyle name="Accent2 4" xfId="377"/>
    <cellStyle name="Accent3" xfId="26" builtinId="37" customBuiltin="1"/>
    <cellStyle name="Accent3 2" xfId="378"/>
    <cellStyle name="Accent3 2 2" xfId="379"/>
    <cellStyle name="Accent3 3" xfId="380"/>
    <cellStyle name="Accent3 3 2" xfId="381"/>
    <cellStyle name="Accent3 4" xfId="382"/>
    <cellStyle name="Accent4" xfId="30" builtinId="41" customBuiltin="1"/>
    <cellStyle name="Accent4 2" xfId="383"/>
    <cellStyle name="Accent4 2 2" xfId="384"/>
    <cellStyle name="Accent4 3" xfId="385"/>
    <cellStyle name="Accent4 3 2" xfId="386"/>
    <cellStyle name="Accent4 4" xfId="387"/>
    <cellStyle name="Accent5" xfId="34" builtinId="45" customBuiltin="1"/>
    <cellStyle name="Accent5 2" xfId="388"/>
    <cellStyle name="Accent5 2 2" xfId="389"/>
    <cellStyle name="Accent5 3" xfId="390"/>
    <cellStyle name="Accent5 3 2" xfId="391"/>
    <cellStyle name="Accent5 4" xfId="392"/>
    <cellStyle name="Accent6" xfId="38" builtinId="49" customBuiltin="1"/>
    <cellStyle name="Accent6 2" xfId="393"/>
    <cellStyle name="Accent6 2 2" xfId="394"/>
    <cellStyle name="Accent6 3" xfId="395"/>
    <cellStyle name="Accent6 3 2" xfId="396"/>
    <cellStyle name="Accent6 4" xfId="397"/>
    <cellStyle name="Bad" xfId="8" builtinId="27" customBuiltin="1"/>
    <cellStyle name="Bad 2" xfId="398"/>
    <cellStyle name="Bad 2 2" xfId="399"/>
    <cellStyle name="Bad 3" xfId="400"/>
    <cellStyle name="Bad 3 2" xfId="401"/>
    <cellStyle name="Bad 4" xfId="402"/>
    <cellStyle name="Calculation" xfId="12" builtinId="22" customBuiltin="1"/>
    <cellStyle name="Calculation 2" xfId="403"/>
    <cellStyle name="Calculation 2 2" xfId="404"/>
    <cellStyle name="Calculation 3" xfId="405"/>
    <cellStyle name="Calculation 3 2" xfId="406"/>
    <cellStyle name="Calculation 4" xfId="407"/>
    <cellStyle name="Check Cell" xfId="14" builtinId="23" customBuiltin="1"/>
    <cellStyle name="Check Cell 2" xfId="408"/>
    <cellStyle name="Check Cell 2 2" xfId="409"/>
    <cellStyle name="Check Cell 3" xfId="410"/>
    <cellStyle name="Check Cell 3 2" xfId="411"/>
    <cellStyle name="Check Cell 4" xfId="412"/>
    <cellStyle name="Comma" xfId="35383" builtinId="3"/>
    <cellStyle name="Comma 10" xfId="413"/>
    <cellStyle name="Comma 11" xfId="414"/>
    <cellStyle name="Comma 12" xfId="415"/>
    <cellStyle name="Comma 13" xfId="42"/>
    <cellStyle name="Comma 2" xfId="416"/>
    <cellStyle name="Comma 2 10" xfId="417"/>
    <cellStyle name="Comma 2 10 2" xfId="418"/>
    <cellStyle name="Comma 2 10 2 2" xfId="35372"/>
    <cellStyle name="Comma 2 10 3" xfId="419"/>
    <cellStyle name="Comma 2 10 3 2" xfId="420"/>
    <cellStyle name="Comma 2 10 3 3" xfId="421"/>
    <cellStyle name="Comma 2 10 4" xfId="29727"/>
    <cellStyle name="Comma 2 11" xfId="422"/>
    <cellStyle name="Comma 2 11 2" xfId="29728"/>
    <cellStyle name="Comma 2 12" xfId="423"/>
    <cellStyle name="Comma 2 12 2" xfId="29729"/>
    <cellStyle name="Comma 2 13" xfId="424"/>
    <cellStyle name="Comma 2 13 2" xfId="29730"/>
    <cellStyle name="Comma 2 14" xfId="425"/>
    <cellStyle name="Comma 2 14 2" xfId="426"/>
    <cellStyle name="Comma 2 14 2 2" xfId="35358"/>
    <cellStyle name="Comma 2 14 3" xfId="427"/>
    <cellStyle name="Comma 2 14 4" xfId="29731"/>
    <cellStyle name="Comma 2 15" xfId="428"/>
    <cellStyle name="Comma 2 2" xfId="46"/>
    <cellStyle name="Comma 2 2 10" xfId="429"/>
    <cellStyle name="Comma 2 2 10 2" xfId="430"/>
    <cellStyle name="Comma 2 2 10 2 2" xfId="431"/>
    <cellStyle name="Comma 2 2 10 2 2 2" xfId="29734"/>
    <cellStyle name="Comma 2 2 10 2 3" xfId="29733"/>
    <cellStyle name="Comma 2 2 10 3" xfId="432"/>
    <cellStyle name="Comma 2 2 10 3 2" xfId="29735"/>
    <cellStyle name="Comma 2 2 10 4" xfId="29732"/>
    <cellStyle name="Comma 2 2 11" xfId="433"/>
    <cellStyle name="Comma 2 2 11 2" xfId="434"/>
    <cellStyle name="Comma 2 2 11 2 2" xfId="435"/>
    <cellStyle name="Comma 2 2 11 2 2 2" xfId="29738"/>
    <cellStyle name="Comma 2 2 11 2 3" xfId="29737"/>
    <cellStyle name="Comma 2 2 11 3" xfId="436"/>
    <cellStyle name="Comma 2 2 11 3 2" xfId="29739"/>
    <cellStyle name="Comma 2 2 11 4" xfId="29736"/>
    <cellStyle name="Comma 2 2 12" xfId="437"/>
    <cellStyle name="Comma 2 2 12 2" xfId="438"/>
    <cellStyle name="Comma 2 2 12 2 2" xfId="439"/>
    <cellStyle name="Comma 2 2 12 2 2 2" xfId="29742"/>
    <cellStyle name="Comma 2 2 12 2 3" xfId="29741"/>
    <cellStyle name="Comma 2 2 12 3" xfId="440"/>
    <cellStyle name="Comma 2 2 12 3 2" xfId="29743"/>
    <cellStyle name="Comma 2 2 12 4" xfId="29740"/>
    <cellStyle name="Comma 2 2 13" xfId="441"/>
    <cellStyle name="Comma 2 2 13 2" xfId="442"/>
    <cellStyle name="Comma 2 2 13 2 2" xfId="443"/>
    <cellStyle name="Comma 2 2 13 2 2 2" xfId="29746"/>
    <cellStyle name="Comma 2 2 13 2 3" xfId="29745"/>
    <cellStyle name="Comma 2 2 13 3" xfId="444"/>
    <cellStyle name="Comma 2 2 13 3 2" xfId="29747"/>
    <cellStyle name="Comma 2 2 13 4" xfId="29744"/>
    <cellStyle name="Comma 2 2 14" xfId="445"/>
    <cellStyle name="Comma 2 2 14 2" xfId="446"/>
    <cellStyle name="Comma 2 2 14 2 2" xfId="447"/>
    <cellStyle name="Comma 2 2 14 2 2 2" xfId="29750"/>
    <cellStyle name="Comma 2 2 14 2 3" xfId="29749"/>
    <cellStyle name="Comma 2 2 14 3" xfId="448"/>
    <cellStyle name="Comma 2 2 14 3 2" xfId="29751"/>
    <cellStyle name="Comma 2 2 14 4" xfId="29748"/>
    <cellStyle name="Comma 2 2 15" xfId="449"/>
    <cellStyle name="Comma 2 2 15 2" xfId="450"/>
    <cellStyle name="Comma 2 2 15 2 2" xfId="451"/>
    <cellStyle name="Comma 2 2 15 2 2 2" xfId="29754"/>
    <cellStyle name="Comma 2 2 15 2 3" xfId="29753"/>
    <cellStyle name="Comma 2 2 15 3" xfId="452"/>
    <cellStyle name="Comma 2 2 15 3 2" xfId="29755"/>
    <cellStyle name="Comma 2 2 15 4" xfId="29752"/>
    <cellStyle name="Comma 2 2 16" xfId="453"/>
    <cellStyle name="Comma 2 2 16 2" xfId="454"/>
    <cellStyle name="Comma 2 2 16 2 2" xfId="29757"/>
    <cellStyle name="Comma 2 2 16 3" xfId="29756"/>
    <cellStyle name="Comma 2 2 17" xfId="455"/>
    <cellStyle name="Comma 2 2 17 2" xfId="456"/>
    <cellStyle name="Comma 2 2 17 2 2" xfId="29759"/>
    <cellStyle name="Comma 2 2 17 3" xfId="29758"/>
    <cellStyle name="Comma 2 2 18" xfId="457"/>
    <cellStyle name="Comma 2 2 18 2" xfId="458"/>
    <cellStyle name="Comma 2 2 18 2 2" xfId="29761"/>
    <cellStyle name="Comma 2 2 18 3" xfId="29760"/>
    <cellStyle name="Comma 2 2 19" xfId="459"/>
    <cellStyle name="Comma 2 2 19 2" xfId="460"/>
    <cellStyle name="Comma 2 2 19 2 2" xfId="29763"/>
    <cellStyle name="Comma 2 2 19 3" xfId="29762"/>
    <cellStyle name="Comma 2 2 2" xfId="461"/>
    <cellStyle name="Comma 2 2 2 2" xfId="462"/>
    <cellStyle name="Comma 2 2 2 2 2" xfId="463"/>
    <cellStyle name="Comma 2 2 2 2 2 2" xfId="29766"/>
    <cellStyle name="Comma 2 2 2 2 3" xfId="29765"/>
    <cellStyle name="Comma 2 2 2 3" xfId="464"/>
    <cellStyle name="Comma 2 2 2 3 2" xfId="29767"/>
    <cellStyle name="Comma 2 2 2 4" xfId="29764"/>
    <cellStyle name="Comma 2 2 20" xfId="465"/>
    <cellStyle name="Comma 2 2 20 2" xfId="466"/>
    <cellStyle name="Comma 2 2 20 2 2" xfId="29769"/>
    <cellStyle name="Comma 2 2 20 3" xfId="29768"/>
    <cellStyle name="Comma 2 2 21" xfId="467"/>
    <cellStyle name="Comma 2 2 21 2" xfId="468"/>
    <cellStyle name="Comma 2 2 21 2 2" xfId="29771"/>
    <cellStyle name="Comma 2 2 21 3" xfId="29770"/>
    <cellStyle name="Comma 2 2 22" xfId="469"/>
    <cellStyle name="Comma 2 2 22 2" xfId="470"/>
    <cellStyle name="Comma 2 2 22 2 2" xfId="29773"/>
    <cellStyle name="Comma 2 2 22 3" xfId="29772"/>
    <cellStyle name="Comma 2 2 23" xfId="471"/>
    <cellStyle name="Comma 2 2 23 2" xfId="29774"/>
    <cellStyle name="Comma 2 2 24" xfId="472"/>
    <cellStyle name="Comma 2 2 24 2" xfId="29775"/>
    <cellStyle name="Comma 2 2 25" xfId="473"/>
    <cellStyle name="Comma 2 2 25 2" xfId="29776"/>
    <cellStyle name="Comma 2 2 26" xfId="474"/>
    <cellStyle name="Comma 2 2 3" xfId="475"/>
    <cellStyle name="Comma 2 2 3 2" xfId="476"/>
    <cellStyle name="Comma 2 2 3 2 2" xfId="477"/>
    <cellStyle name="Comma 2 2 3 2 2 2" xfId="29779"/>
    <cellStyle name="Comma 2 2 3 2 3" xfId="29778"/>
    <cellStyle name="Comma 2 2 3 3" xfId="478"/>
    <cellStyle name="Comma 2 2 3 3 2" xfId="29780"/>
    <cellStyle name="Comma 2 2 3 4" xfId="29777"/>
    <cellStyle name="Comma 2 2 4" xfId="479"/>
    <cellStyle name="Comma 2 2 4 2" xfId="480"/>
    <cellStyle name="Comma 2 2 4 2 2" xfId="481"/>
    <cellStyle name="Comma 2 2 4 2 2 2" xfId="29781"/>
    <cellStyle name="Comma 2 2 4 2 3" xfId="482"/>
    <cellStyle name="Comma 2 2 4 2 3 2" xfId="29782"/>
    <cellStyle name="Comma 2 2 4 2 4" xfId="483"/>
    <cellStyle name="Comma 2 2 4 3" xfId="484"/>
    <cellStyle name="Comma 2 2 4 3 2" xfId="485"/>
    <cellStyle name="Comma 2 2 4 3 2 2" xfId="29783"/>
    <cellStyle name="Comma 2 2 4 3 3" xfId="486"/>
    <cellStyle name="Comma 2 2 4 4" xfId="487"/>
    <cellStyle name="Comma 2 2 4 4 2" xfId="29784"/>
    <cellStyle name="Comma 2 2 4 5" xfId="488"/>
    <cellStyle name="Comma 2 2 4 5 2" xfId="29785"/>
    <cellStyle name="Comma 2 2 4 6" xfId="489"/>
    <cellStyle name="Comma 2 2 4 6 2" xfId="29786"/>
    <cellStyle name="Comma 2 2 4 7" xfId="490"/>
    <cellStyle name="Comma 2 2 5" xfId="491"/>
    <cellStyle name="Comma 2 2 5 2" xfId="492"/>
    <cellStyle name="Comma 2 2 5 2 2" xfId="493"/>
    <cellStyle name="Comma 2 2 5 2 2 2" xfId="29789"/>
    <cellStyle name="Comma 2 2 5 2 3" xfId="29788"/>
    <cellStyle name="Comma 2 2 5 3" xfId="494"/>
    <cellStyle name="Comma 2 2 5 3 2" xfId="29790"/>
    <cellStyle name="Comma 2 2 5 4" xfId="29787"/>
    <cellStyle name="Comma 2 2 6" xfId="495"/>
    <cellStyle name="Comma 2 2 6 2" xfId="496"/>
    <cellStyle name="Comma 2 2 6 2 2" xfId="497"/>
    <cellStyle name="Comma 2 2 6 2 2 2" xfId="29793"/>
    <cellStyle name="Comma 2 2 6 2 3" xfId="498"/>
    <cellStyle name="Comma 2 2 6 2 3 2" xfId="499"/>
    <cellStyle name="Comma 2 2 6 2 3 3" xfId="500"/>
    <cellStyle name="Comma 2 2 6 2 3 4" xfId="501"/>
    <cellStyle name="Comma 2 2 6 2 4" xfId="502"/>
    <cellStyle name="Comma 2 2 6 2 4 2" xfId="503"/>
    <cellStyle name="Comma 2 2 6 2 4 3" xfId="504"/>
    <cellStyle name="Comma 2 2 6 2 5" xfId="29792"/>
    <cellStyle name="Comma 2 2 6 3" xfId="505"/>
    <cellStyle name="Comma 2 2 6 3 2" xfId="29794"/>
    <cellStyle name="Comma 2 2 6 4" xfId="506"/>
    <cellStyle name="Comma 2 2 6 4 2" xfId="507"/>
    <cellStyle name="Comma 2 2 6 4 3" xfId="508"/>
    <cellStyle name="Comma 2 2 6 5" xfId="29791"/>
    <cellStyle name="Comma 2 2 7" xfId="509"/>
    <cellStyle name="Comma 2 2 7 2" xfId="510"/>
    <cellStyle name="Comma 2 2 7 2 2" xfId="511"/>
    <cellStyle name="Comma 2 2 7 2 2 2" xfId="29796"/>
    <cellStyle name="Comma 2 2 7 2 3" xfId="29795"/>
    <cellStyle name="Comma 2 2 7 3" xfId="512"/>
    <cellStyle name="Comma 2 2 7 3 2" xfId="29797"/>
    <cellStyle name="Comma 2 2 7 4" xfId="513"/>
    <cellStyle name="Comma 2 2 8" xfId="514"/>
    <cellStyle name="Comma 2 2 8 2" xfId="515"/>
    <cellStyle name="Comma 2 2 8 2 2" xfId="516"/>
    <cellStyle name="Comma 2 2 8 2 2 2" xfId="29800"/>
    <cellStyle name="Comma 2 2 8 2 3" xfId="29799"/>
    <cellStyle name="Comma 2 2 8 3" xfId="517"/>
    <cellStyle name="Comma 2 2 8 3 2" xfId="29801"/>
    <cellStyle name="Comma 2 2 8 4" xfId="29798"/>
    <cellStyle name="Comma 2 2 9" xfId="518"/>
    <cellStyle name="Comma 2 2 9 2" xfId="519"/>
    <cellStyle name="Comma 2 2 9 2 2" xfId="520"/>
    <cellStyle name="Comma 2 2 9 2 2 2" xfId="29804"/>
    <cellStyle name="Comma 2 2 9 2 3" xfId="29803"/>
    <cellStyle name="Comma 2 2 9 3" xfId="521"/>
    <cellStyle name="Comma 2 2 9 3 2" xfId="29805"/>
    <cellStyle name="Comma 2 2 9 4" xfId="29802"/>
    <cellStyle name="Comma 2 3" xfId="522"/>
    <cellStyle name="Comma 2 3 10" xfId="523"/>
    <cellStyle name="Comma 2 3 10 2" xfId="524"/>
    <cellStyle name="Comma 2 3 10 2 2" xfId="525"/>
    <cellStyle name="Comma 2 3 10 2 2 2" xfId="29808"/>
    <cellStyle name="Comma 2 3 10 2 3" xfId="29807"/>
    <cellStyle name="Comma 2 3 10 3" xfId="526"/>
    <cellStyle name="Comma 2 3 10 3 2" xfId="29809"/>
    <cellStyle name="Comma 2 3 10 4" xfId="29806"/>
    <cellStyle name="Comma 2 3 11" xfId="527"/>
    <cellStyle name="Comma 2 3 11 2" xfId="528"/>
    <cellStyle name="Comma 2 3 11 2 2" xfId="529"/>
    <cellStyle name="Comma 2 3 11 2 2 2" xfId="29812"/>
    <cellStyle name="Comma 2 3 11 2 3" xfId="29811"/>
    <cellStyle name="Comma 2 3 11 3" xfId="530"/>
    <cellStyle name="Comma 2 3 11 3 2" xfId="29813"/>
    <cellStyle name="Comma 2 3 11 4" xfId="29810"/>
    <cellStyle name="Comma 2 3 12" xfId="531"/>
    <cellStyle name="Comma 2 3 12 2" xfId="532"/>
    <cellStyle name="Comma 2 3 12 2 2" xfId="533"/>
    <cellStyle name="Comma 2 3 12 2 2 2" xfId="29816"/>
    <cellStyle name="Comma 2 3 12 2 3" xfId="29815"/>
    <cellStyle name="Comma 2 3 12 3" xfId="534"/>
    <cellStyle name="Comma 2 3 12 3 2" xfId="29817"/>
    <cellStyle name="Comma 2 3 12 4" xfId="29814"/>
    <cellStyle name="Comma 2 3 13" xfId="535"/>
    <cellStyle name="Comma 2 3 13 2" xfId="536"/>
    <cellStyle name="Comma 2 3 13 2 2" xfId="537"/>
    <cellStyle name="Comma 2 3 13 2 2 2" xfId="29820"/>
    <cellStyle name="Comma 2 3 13 2 3" xfId="29819"/>
    <cellStyle name="Comma 2 3 13 3" xfId="538"/>
    <cellStyle name="Comma 2 3 13 3 2" xfId="29821"/>
    <cellStyle name="Comma 2 3 13 4" xfId="29818"/>
    <cellStyle name="Comma 2 3 14" xfId="539"/>
    <cellStyle name="Comma 2 3 14 2" xfId="540"/>
    <cellStyle name="Comma 2 3 14 2 2" xfId="541"/>
    <cellStyle name="Comma 2 3 14 2 2 2" xfId="29824"/>
    <cellStyle name="Comma 2 3 14 2 3" xfId="29823"/>
    <cellStyle name="Comma 2 3 14 3" xfId="542"/>
    <cellStyle name="Comma 2 3 14 3 2" xfId="29825"/>
    <cellStyle name="Comma 2 3 14 4" xfId="29822"/>
    <cellStyle name="Comma 2 3 15" xfId="543"/>
    <cellStyle name="Comma 2 3 15 2" xfId="544"/>
    <cellStyle name="Comma 2 3 15 2 2" xfId="545"/>
    <cellStyle name="Comma 2 3 15 2 2 2" xfId="29828"/>
    <cellStyle name="Comma 2 3 15 2 3" xfId="29827"/>
    <cellStyle name="Comma 2 3 15 3" xfId="546"/>
    <cellStyle name="Comma 2 3 15 3 2" xfId="29829"/>
    <cellStyle name="Comma 2 3 15 4" xfId="29826"/>
    <cellStyle name="Comma 2 3 16" xfId="547"/>
    <cellStyle name="Comma 2 3 16 2" xfId="548"/>
    <cellStyle name="Comma 2 3 16 2 2" xfId="29831"/>
    <cellStyle name="Comma 2 3 16 3" xfId="29830"/>
    <cellStyle name="Comma 2 3 17" xfId="549"/>
    <cellStyle name="Comma 2 3 17 2" xfId="550"/>
    <cellStyle name="Comma 2 3 17 2 2" xfId="29833"/>
    <cellStyle name="Comma 2 3 17 3" xfId="29832"/>
    <cellStyle name="Comma 2 3 18" xfId="551"/>
    <cellStyle name="Comma 2 3 18 2" xfId="552"/>
    <cellStyle name="Comma 2 3 18 2 2" xfId="29835"/>
    <cellStyle name="Comma 2 3 18 3" xfId="29834"/>
    <cellStyle name="Comma 2 3 19" xfId="553"/>
    <cellStyle name="Comma 2 3 19 2" xfId="554"/>
    <cellStyle name="Comma 2 3 19 2 2" xfId="29837"/>
    <cellStyle name="Comma 2 3 19 3" xfId="29836"/>
    <cellStyle name="Comma 2 3 2" xfId="555"/>
    <cellStyle name="Comma 2 3 2 2" xfId="556"/>
    <cellStyle name="Comma 2 3 2 2 2" xfId="557"/>
    <cellStyle name="Comma 2 3 2 2 2 2" xfId="29839"/>
    <cellStyle name="Comma 2 3 2 2 3" xfId="29838"/>
    <cellStyle name="Comma 2 3 2 3" xfId="558"/>
    <cellStyle name="Comma 2 3 2 3 2" xfId="29840"/>
    <cellStyle name="Comma 2 3 2 4" xfId="559"/>
    <cellStyle name="Comma 2 3 2 4 2" xfId="560"/>
    <cellStyle name="Comma 2 3 2 4 2 2" xfId="35380"/>
    <cellStyle name="Comma 2 3 2 4 3" xfId="561"/>
    <cellStyle name="Comma 2 3 2 4 3 2" xfId="562"/>
    <cellStyle name="Comma 2 3 2 4 3 3" xfId="563"/>
    <cellStyle name="Comma 2 3 2 4 4" xfId="29841"/>
    <cellStyle name="Comma 2 3 2 5" xfId="564"/>
    <cellStyle name="Comma 2 3 20" xfId="565"/>
    <cellStyle name="Comma 2 3 20 2" xfId="566"/>
    <cellStyle name="Comma 2 3 20 2 2" xfId="29843"/>
    <cellStyle name="Comma 2 3 20 3" xfId="29842"/>
    <cellStyle name="Comma 2 3 21" xfId="567"/>
    <cellStyle name="Comma 2 3 21 2" xfId="568"/>
    <cellStyle name="Comma 2 3 21 2 2" xfId="29845"/>
    <cellStyle name="Comma 2 3 21 3" xfId="29844"/>
    <cellStyle name="Comma 2 3 22" xfId="569"/>
    <cellStyle name="Comma 2 3 22 2" xfId="570"/>
    <cellStyle name="Comma 2 3 22 2 2" xfId="29847"/>
    <cellStyle name="Comma 2 3 22 3" xfId="29846"/>
    <cellStyle name="Comma 2 3 23" xfId="571"/>
    <cellStyle name="Comma 2 3 23 2" xfId="572"/>
    <cellStyle name="Comma 2 3 23 3" xfId="573"/>
    <cellStyle name="Comma 2 3 23 3 2" xfId="29848"/>
    <cellStyle name="Comma 2 3 24" xfId="574"/>
    <cellStyle name="Comma 2 3 24 2" xfId="29849"/>
    <cellStyle name="Comma 2 3 25" xfId="575"/>
    <cellStyle name="Comma 2 3 25 2" xfId="576"/>
    <cellStyle name="Comma 2 3 25 2 2" xfId="35359"/>
    <cellStyle name="Comma 2 3 25 3" xfId="577"/>
    <cellStyle name="Comma 2 3 25 3 2" xfId="578"/>
    <cellStyle name="Comma 2 3 25 3 3" xfId="579"/>
    <cellStyle name="Comma 2 3 25 4" xfId="29850"/>
    <cellStyle name="Comma 2 3 26" xfId="580"/>
    <cellStyle name="Comma 2 3 3" xfId="581"/>
    <cellStyle name="Comma 2 3 3 2" xfId="582"/>
    <cellStyle name="Comma 2 3 3 2 2" xfId="583"/>
    <cellStyle name="Comma 2 3 3 2 2 2" xfId="29852"/>
    <cellStyle name="Comma 2 3 3 2 3" xfId="29851"/>
    <cellStyle name="Comma 2 3 3 3" xfId="584"/>
    <cellStyle name="Comma 2 3 3 3 2" xfId="29853"/>
    <cellStyle name="Comma 2 3 3 4" xfId="585"/>
    <cellStyle name="Comma 2 3 3 4 2" xfId="586"/>
    <cellStyle name="Comma 2 3 3 4 3" xfId="587"/>
    <cellStyle name="Comma 2 3 3 5" xfId="588"/>
    <cellStyle name="Comma 2 3 4" xfId="589"/>
    <cellStyle name="Comma 2 3 4 2" xfId="590"/>
    <cellStyle name="Comma 2 3 4 2 2" xfId="591"/>
    <cellStyle name="Comma 2 3 4 2 2 2" xfId="29856"/>
    <cellStyle name="Comma 2 3 4 2 3" xfId="29855"/>
    <cellStyle name="Comma 2 3 4 3" xfId="592"/>
    <cellStyle name="Comma 2 3 4 3 2" xfId="29857"/>
    <cellStyle name="Comma 2 3 4 4" xfId="29854"/>
    <cellStyle name="Comma 2 3 5" xfId="593"/>
    <cellStyle name="Comma 2 3 5 2" xfId="594"/>
    <cellStyle name="Comma 2 3 5 2 2" xfId="595"/>
    <cellStyle name="Comma 2 3 5 2 2 2" xfId="29859"/>
    <cellStyle name="Comma 2 3 5 2 3" xfId="29858"/>
    <cellStyle name="Comma 2 3 5 3" xfId="596"/>
    <cellStyle name="Comma 2 3 5 3 2" xfId="29860"/>
    <cellStyle name="Comma 2 3 5 4" xfId="597"/>
    <cellStyle name="Comma 2 3 5 4 2" xfId="598"/>
    <cellStyle name="Comma 2 3 5 4 2 2" xfId="35373"/>
    <cellStyle name="Comma 2 3 5 4 3" xfId="599"/>
    <cellStyle name="Comma 2 3 5 4 3 2" xfId="600"/>
    <cellStyle name="Comma 2 3 5 4 3 3" xfId="601"/>
    <cellStyle name="Comma 2 3 5 4 4" xfId="29861"/>
    <cellStyle name="Comma 2 3 5 5" xfId="602"/>
    <cellStyle name="Comma 2 3 6" xfId="603"/>
    <cellStyle name="Comma 2 3 6 2" xfId="604"/>
    <cellStyle name="Comma 2 3 6 2 2" xfId="605"/>
    <cellStyle name="Comma 2 3 6 2 2 2" xfId="29863"/>
    <cellStyle name="Comma 2 3 6 2 3" xfId="29862"/>
    <cellStyle name="Comma 2 3 6 3" xfId="606"/>
    <cellStyle name="Comma 2 3 6 3 2" xfId="29864"/>
    <cellStyle name="Comma 2 3 6 4" xfId="607"/>
    <cellStyle name="Comma 2 3 7" xfId="608"/>
    <cellStyle name="Comma 2 3 7 2" xfId="609"/>
    <cellStyle name="Comma 2 3 7 2 2" xfId="610"/>
    <cellStyle name="Comma 2 3 7 2 2 2" xfId="29867"/>
    <cellStyle name="Comma 2 3 7 2 3" xfId="29866"/>
    <cellStyle name="Comma 2 3 7 3" xfId="611"/>
    <cellStyle name="Comma 2 3 7 3 2" xfId="29868"/>
    <cellStyle name="Comma 2 3 7 4" xfId="29865"/>
    <cellStyle name="Comma 2 3 8" xfId="612"/>
    <cellStyle name="Comma 2 3 8 2" xfId="613"/>
    <cellStyle name="Comma 2 3 8 2 2" xfId="614"/>
    <cellStyle name="Comma 2 3 8 2 2 2" xfId="29871"/>
    <cellStyle name="Comma 2 3 8 2 3" xfId="29870"/>
    <cellStyle name="Comma 2 3 8 3" xfId="615"/>
    <cellStyle name="Comma 2 3 8 3 2" xfId="29872"/>
    <cellStyle name="Comma 2 3 8 4" xfId="29869"/>
    <cellStyle name="Comma 2 3 9" xfId="616"/>
    <cellStyle name="Comma 2 3 9 2" xfId="617"/>
    <cellStyle name="Comma 2 3 9 2 2" xfId="618"/>
    <cellStyle name="Comma 2 3 9 2 2 2" xfId="29875"/>
    <cellStyle name="Comma 2 3 9 2 3" xfId="29874"/>
    <cellStyle name="Comma 2 3 9 3" xfId="619"/>
    <cellStyle name="Comma 2 3 9 3 2" xfId="29876"/>
    <cellStyle name="Comma 2 3 9 4" xfId="29873"/>
    <cellStyle name="Comma 2 4" xfId="620"/>
    <cellStyle name="Comma 2 4 10" xfId="621"/>
    <cellStyle name="Comma 2 4 10 2" xfId="622"/>
    <cellStyle name="Comma 2 4 10 2 2" xfId="623"/>
    <cellStyle name="Comma 2 4 10 2 2 2" xfId="29879"/>
    <cellStyle name="Comma 2 4 10 2 3" xfId="29878"/>
    <cellStyle name="Comma 2 4 10 3" xfId="624"/>
    <cellStyle name="Comma 2 4 10 3 2" xfId="29880"/>
    <cellStyle name="Comma 2 4 10 4" xfId="29877"/>
    <cellStyle name="Comma 2 4 11" xfId="625"/>
    <cellStyle name="Comma 2 4 11 2" xfId="626"/>
    <cellStyle name="Comma 2 4 11 2 2" xfId="627"/>
    <cellStyle name="Comma 2 4 11 2 2 2" xfId="29883"/>
    <cellStyle name="Comma 2 4 11 2 3" xfId="29882"/>
    <cellStyle name="Comma 2 4 11 3" xfId="628"/>
    <cellStyle name="Comma 2 4 11 3 2" xfId="29884"/>
    <cellStyle name="Comma 2 4 11 4" xfId="29881"/>
    <cellStyle name="Comma 2 4 12" xfId="629"/>
    <cellStyle name="Comma 2 4 12 2" xfId="630"/>
    <cellStyle name="Comma 2 4 12 2 2" xfId="631"/>
    <cellStyle name="Comma 2 4 12 2 2 2" xfId="29887"/>
    <cellStyle name="Comma 2 4 12 2 3" xfId="29886"/>
    <cellStyle name="Comma 2 4 12 3" xfId="632"/>
    <cellStyle name="Comma 2 4 12 3 2" xfId="29888"/>
    <cellStyle name="Comma 2 4 12 4" xfId="29885"/>
    <cellStyle name="Comma 2 4 13" xfId="633"/>
    <cellStyle name="Comma 2 4 13 2" xfId="634"/>
    <cellStyle name="Comma 2 4 13 2 2" xfId="635"/>
    <cellStyle name="Comma 2 4 13 2 2 2" xfId="29891"/>
    <cellStyle name="Comma 2 4 13 2 3" xfId="29890"/>
    <cellStyle name="Comma 2 4 13 3" xfId="636"/>
    <cellStyle name="Comma 2 4 13 3 2" xfId="29892"/>
    <cellStyle name="Comma 2 4 13 4" xfId="29889"/>
    <cellStyle name="Comma 2 4 14" xfId="637"/>
    <cellStyle name="Comma 2 4 14 2" xfId="638"/>
    <cellStyle name="Comma 2 4 14 2 2" xfId="639"/>
    <cellStyle name="Comma 2 4 14 2 2 2" xfId="29895"/>
    <cellStyle name="Comma 2 4 14 2 3" xfId="29894"/>
    <cellStyle name="Comma 2 4 14 3" xfId="640"/>
    <cellStyle name="Comma 2 4 14 3 2" xfId="29896"/>
    <cellStyle name="Comma 2 4 14 4" xfId="29893"/>
    <cellStyle name="Comma 2 4 15" xfId="641"/>
    <cellStyle name="Comma 2 4 15 2" xfId="642"/>
    <cellStyle name="Comma 2 4 15 2 2" xfId="643"/>
    <cellStyle name="Comma 2 4 15 2 2 2" xfId="29899"/>
    <cellStyle name="Comma 2 4 15 2 3" xfId="29898"/>
    <cellStyle name="Comma 2 4 15 3" xfId="644"/>
    <cellStyle name="Comma 2 4 15 3 2" xfId="29900"/>
    <cellStyle name="Comma 2 4 15 4" xfId="29897"/>
    <cellStyle name="Comma 2 4 16" xfId="645"/>
    <cellStyle name="Comma 2 4 16 2" xfId="646"/>
    <cellStyle name="Comma 2 4 16 2 2" xfId="29902"/>
    <cellStyle name="Comma 2 4 16 3" xfId="29901"/>
    <cellStyle name="Comma 2 4 17" xfId="647"/>
    <cellStyle name="Comma 2 4 17 2" xfId="648"/>
    <cellStyle name="Comma 2 4 17 2 2" xfId="29904"/>
    <cellStyle name="Comma 2 4 17 3" xfId="29903"/>
    <cellStyle name="Comma 2 4 18" xfId="649"/>
    <cellStyle name="Comma 2 4 18 2" xfId="650"/>
    <cellStyle name="Comma 2 4 18 2 2" xfId="29906"/>
    <cellStyle name="Comma 2 4 18 3" xfId="29905"/>
    <cellStyle name="Comma 2 4 19" xfId="651"/>
    <cellStyle name="Comma 2 4 19 2" xfId="652"/>
    <cellStyle name="Comma 2 4 19 2 2" xfId="29908"/>
    <cellStyle name="Comma 2 4 19 3" xfId="29907"/>
    <cellStyle name="Comma 2 4 2" xfId="653"/>
    <cellStyle name="Comma 2 4 2 2" xfId="654"/>
    <cellStyle name="Comma 2 4 2 2 2" xfId="655"/>
    <cellStyle name="Comma 2 4 2 2 2 2" xfId="29911"/>
    <cellStyle name="Comma 2 4 2 2 3" xfId="29910"/>
    <cellStyle name="Comma 2 4 2 3" xfId="656"/>
    <cellStyle name="Comma 2 4 2 3 2" xfId="29912"/>
    <cellStyle name="Comma 2 4 2 4" xfId="29909"/>
    <cellStyle name="Comma 2 4 20" xfId="657"/>
    <cellStyle name="Comma 2 4 20 2" xfId="658"/>
    <cellStyle name="Comma 2 4 20 2 2" xfId="29914"/>
    <cellStyle name="Comma 2 4 20 3" xfId="29913"/>
    <cellStyle name="Comma 2 4 21" xfId="659"/>
    <cellStyle name="Comma 2 4 21 2" xfId="660"/>
    <cellStyle name="Comma 2 4 21 2 2" xfId="29916"/>
    <cellStyle name="Comma 2 4 21 3" xfId="29915"/>
    <cellStyle name="Comma 2 4 22" xfId="661"/>
    <cellStyle name="Comma 2 4 22 2" xfId="662"/>
    <cellStyle name="Comma 2 4 22 2 2" xfId="29918"/>
    <cellStyle name="Comma 2 4 22 3" xfId="29917"/>
    <cellStyle name="Comma 2 4 23" xfId="663"/>
    <cellStyle name="Comma 2 4 23 2" xfId="29919"/>
    <cellStyle name="Comma 2 4 24" xfId="664"/>
    <cellStyle name="Comma 2 4 24 2" xfId="665"/>
    <cellStyle name="Comma 2 4 24 2 2" xfId="35357"/>
    <cellStyle name="Comma 2 4 24 3" xfId="666"/>
    <cellStyle name="Comma 2 4 24 4" xfId="29920"/>
    <cellStyle name="Comma 2 4 25" xfId="667"/>
    <cellStyle name="Comma 2 4 3" xfId="668"/>
    <cellStyle name="Comma 2 4 3 2" xfId="669"/>
    <cellStyle name="Comma 2 4 3 2 2" xfId="670"/>
    <cellStyle name="Comma 2 4 3 2 2 2" xfId="29922"/>
    <cellStyle name="Comma 2 4 3 2 3" xfId="29921"/>
    <cellStyle name="Comma 2 4 3 3" xfId="671"/>
    <cellStyle name="Comma 2 4 3 3 2" xfId="29923"/>
    <cellStyle name="Comma 2 4 3 4" xfId="672"/>
    <cellStyle name="Comma 2 4 3 4 2" xfId="673"/>
    <cellStyle name="Comma 2 4 3 4 2 2" xfId="35370"/>
    <cellStyle name="Comma 2 4 3 4 3" xfId="674"/>
    <cellStyle name="Comma 2 4 3 4 4" xfId="29924"/>
    <cellStyle name="Comma 2 4 3 5" xfId="675"/>
    <cellStyle name="Comma 2 4 4" xfId="676"/>
    <cellStyle name="Comma 2 4 4 2" xfId="677"/>
    <cellStyle name="Comma 2 4 4 2 2" xfId="678"/>
    <cellStyle name="Comma 2 4 4 2 2 2" xfId="29926"/>
    <cellStyle name="Comma 2 4 4 2 3" xfId="29925"/>
    <cellStyle name="Comma 2 4 4 3" xfId="679"/>
    <cellStyle name="Comma 2 4 4 3 2" xfId="29927"/>
    <cellStyle name="Comma 2 4 4 4" xfId="680"/>
    <cellStyle name="Comma 2 4 4 4 2" xfId="681"/>
    <cellStyle name="Comma 2 4 4 4 3" xfId="682"/>
    <cellStyle name="Comma 2 4 4 5" xfId="683"/>
    <cellStyle name="Comma 2 4 5" xfId="684"/>
    <cellStyle name="Comma 2 4 5 2" xfId="685"/>
    <cellStyle name="Comma 2 4 5 2 2" xfId="686"/>
    <cellStyle name="Comma 2 4 5 2 2 2" xfId="29929"/>
    <cellStyle name="Comma 2 4 5 2 3" xfId="29928"/>
    <cellStyle name="Comma 2 4 5 3" xfId="687"/>
    <cellStyle name="Comma 2 4 5 3 2" xfId="29930"/>
    <cellStyle name="Comma 2 4 5 4" xfId="688"/>
    <cellStyle name="Comma 2 4 6" xfId="689"/>
    <cellStyle name="Comma 2 4 6 2" xfId="690"/>
    <cellStyle name="Comma 2 4 6 2 2" xfId="691"/>
    <cellStyle name="Comma 2 4 6 2 2 2" xfId="29933"/>
    <cellStyle name="Comma 2 4 6 2 3" xfId="29932"/>
    <cellStyle name="Comma 2 4 6 3" xfId="692"/>
    <cellStyle name="Comma 2 4 6 3 2" xfId="29934"/>
    <cellStyle name="Comma 2 4 6 4" xfId="29931"/>
    <cellStyle name="Comma 2 4 7" xfId="693"/>
    <cellStyle name="Comma 2 4 7 2" xfId="694"/>
    <cellStyle name="Comma 2 4 7 2 2" xfId="695"/>
    <cellStyle name="Comma 2 4 7 2 2 2" xfId="29937"/>
    <cellStyle name="Comma 2 4 7 2 3" xfId="29936"/>
    <cellStyle name="Comma 2 4 7 3" xfId="696"/>
    <cellStyle name="Comma 2 4 7 3 2" xfId="29938"/>
    <cellStyle name="Comma 2 4 7 4" xfId="29935"/>
    <cellStyle name="Comma 2 4 8" xfId="697"/>
    <cellStyle name="Comma 2 4 8 2" xfId="698"/>
    <cellStyle name="Comma 2 4 8 2 2" xfId="699"/>
    <cellStyle name="Comma 2 4 8 2 2 2" xfId="29941"/>
    <cellStyle name="Comma 2 4 8 2 3" xfId="29940"/>
    <cellStyle name="Comma 2 4 8 3" xfId="700"/>
    <cellStyle name="Comma 2 4 8 3 2" xfId="29942"/>
    <cellStyle name="Comma 2 4 8 4" xfId="29939"/>
    <cellStyle name="Comma 2 4 9" xfId="701"/>
    <cellStyle name="Comma 2 4 9 2" xfId="702"/>
    <cellStyle name="Comma 2 4 9 2 2" xfId="703"/>
    <cellStyle name="Comma 2 4 9 2 2 2" xfId="29945"/>
    <cellStyle name="Comma 2 4 9 2 3" xfId="29944"/>
    <cellStyle name="Comma 2 4 9 3" xfId="704"/>
    <cellStyle name="Comma 2 4 9 3 2" xfId="29946"/>
    <cellStyle name="Comma 2 4 9 4" xfId="29943"/>
    <cellStyle name="Comma 2 5" xfId="705"/>
    <cellStyle name="Comma 2 5 2" xfId="706"/>
    <cellStyle name="Comma 2 5 2 2" xfId="707"/>
    <cellStyle name="Comma 2 5 2 2 2" xfId="708"/>
    <cellStyle name="Comma 2 5 2 2 2 2" xfId="35346"/>
    <cellStyle name="Comma 2 5 2 2 3" xfId="709"/>
    <cellStyle name="Comma 2 5 2 2 4" xfId="710"/>
    <cellStyle name="Comma 2 5 2 3" xfId="29947"/>
    <cellStyle name="Comma 2 5 3" xfId="711"/>
    <cellStyle name="Comma 2 5 3 2" xfId="29948"/>
    <cellStyle name="Comma 2 5 4" xfId="712"/>
    <cellStyle name="Comma 2 5 4 2" xfId="713"/>
    <cellStyle name="Comma 2 5 4 2 2" xfId="35345"/>
    <cellStyle name="Comma 2 5 4 3" xfId="714"/>
    <cellStyle name="Comma 2 5 4 4" xfId="715"/>
    <cellStyle name="Comma 2 5 5" xfId="716"/>
    <cellStyle name="Comma 2 5 5 2" xfId="717"/>
    <cellStyle name="Comma 2 5 5 2 2" xfId="35344"/>
    <cellStyle name="Comma 2 5 5 3" xfId="718"/>
    <cellStyle name="Comma 2 5 5 4" xfId="719"/>
    <cellStyle name="Comma 2 5 6" xfId="720"/>
    <cellStyle name="Comma 2 5 6 2" xfId="721"/>
    <cellStyle name="Comma 2 6" xfId="722"/>
    <cellStyle name="Comma 2 6 2" xfId="723"/>
    <cellStyle name="Comma 2 6 2 2" xfId="724"/>
    <cellStyle name="Comma 2 6 2 2 2" xfId="29950"/>
    <cellStyle name="Comma 2 6 2 3" xfId="29949"/>
    <cellStyle name="Comma 2 6 3" xfId="725"/>
    <cellStyle name="Comma 2 6 3 2" xfId="29951"/>
    <cellStyle name="Comma 2 6 4" xfId="726"/>
    <cellStyle name="Comma 2 6 4 2" xfId="727"/>
    <cellStyle name="Comma 2 6 4 3" xfId="728"/>
    <cellStyle name="Comma 2 6 5" xfId="729"/>
    <cellStyle name="Comma 2 7" xfId="730"/>
    <cellStyle name="Comma 2 7 2" xfId="731"/>
    <cellStyle name="Comma 2 7 2 2" xfId="732"/>
    <cellStyle name="Comma 2 7 3" xfId="733"/>
    <cellStyle name="Comma 2 7 3 2" xfId="734"/>
    <cellStyle name="Comma 2 7 3 2 2" xfId="35356"/>
    <cellStyle name="Comma 2 7 3 3" xfId="29952"/>
    <cellStyle name="Comma 2 7 4" xfId="735"/>
    <cellStyle name="Comma 2 8" xfId="736"/>
    <cellStyle name="Comma 2 8 2" xfId="737"/>
    <cellStyle name="Comma 2 8 2 2" xfId="29954"/>
    <cellStyle name="Comma 2 8 3" xfId="29953"/>
    <cellStyle name="Comma 2 9" xfId="738"/>
    <cellStyle name="Comma 2 9 2" xfId="29955"/>
    <cellStyle name="Comma 3" xfId="739"/>
    <cellStyle name="Comma 3 10" xfId="740"/>
    <cellStyle name="Comma 3 2" xfId="741"/>
    <cellStyle name="Comma 3 2 2" xfId="742"/>
    <cellStyle name="Comma 3 2 2 2" xfId="743"/>
    <cellStyle name="Comma 3 2 2 3" xfId="744"/>
    <cellStyle name="Comma 3 2 2 4" xfId="745"/>
    <cellStyle name="Comma 3 2 3" xfId="746"/>
    <cellStyle name="Comma 3 2 3 2" xfId="747"/>
    <cellStyle name="Comma 3 2 3 2 2" xfId="35343"/>
    <cellStyle name="Comma 3 2 3 3" xfId="748"/>
    <cellStyle name="Comma 3 2 3 3 2" xfId="749"/>
    <cellStyle name="Comma 3 2 3 3 3" xfId="750"/>
    <cellStyle name="Comma 3 2 3 4" xfId="751"/>
    <cellStyle name="Comma 3 2 4" xfId="752"/>
    <cellStyle name="Comma 3 2 4 2" xfId="753"/>
    <cellStyle name="Comma 3 2 4 3" xfId="754"/>
    <cellStyle name="Comma 3 2 4 4" xfId="755"/>
    <cellStyle name="Comma 3 2 5" xfId="756"/>
    <cellStyle name="Comma 3 2 5 2" xfId="29957"/>
    <cellStyle name="Comma 3 2 6" xfId="757"/>
    <cellStyle name="Comma 3 2 6 2" xfId="758"/>
    <cellStyle name="Comma 3 2 6 3" xfId="759"/>
    <cellStyle name="Comma 3 2 6 4" xfId="760"/>
    <cellStyle name="Comma 3 2 7" xfId="29956"/>
    <cellStyle name="Comma 3 3" xfId="761"/>
    <cellStyle name="Comma 3 3 2" xfId="29958"/>
    <cellStyle name="Comma 3 4" xfId="762"/>
    <cellStyle name="Comma 3 4 2" xfId="763"/>
    <cellStyle name="Comma 3 4 2 2" xfId="764"/>
    <cellStyle name="Comma 3 4 2 3" xfId="765"/>
    <cellStyle name="Comma 3 4 3" xfId="766"/>
    <cellStyle name="Comma 3 5" xfId="767"/>
    <cellStyle name="Comma 3 5 2" xfId="29959"/>
    <cellStyle name="Comma 3 6" xfId="768"/>
    <cellStyle name="Comma 3 6 2" xfId="769"/>
    <cellStyle name="Comma 3 6 3" xfId="770"/>
    <cellStyle name="Comma 3 6 4" xfId="771"/>
    <cellStyle name="Comma 3 7" xfId="772"/>
    <cellStyle name="Comma 3 7 2" xfId="773"/>
    <cellStyle name="Comma 3 7 2 2" xfId="35342"/>
    <cellStyle name="Comma 3 7 3" xfId="774"/>
    <cellStyle name="Comma 3 7 3 2" xfId="775"/>
    <cellStyle name="Comma 3 7 3 3" xfId="776"/>
    <cellStyle name="Comma 3 7 4" xfId="777"/>
    <cellStyle name="Comma 3 8" xfId="778"/>
    <cellStyle name="Comma 3 8 2" xfId="779"/>
    <cellStyle name="Comma 3 8 3" xfId="780"/>
    <cellStyle name="Comma 3 8 4" xfId="781"/>
    <cellStyle name="Comma 3 9" xfId="782"/>
    <cellStyle name="Comma 3 9 2" xfId="783"/>
    <cellStyle name="Comma 3 9 2 2" xfId="35341"/>
    <cellStyle name="Comma 3 9 3" xfId="784"/>
    <cellStyle name="Comma 3 9 3 2" xfId="785"/>
    <cellStyle name="Comma 3 9 3 3" xfId="786"/>
    <cellStyle name="Comma 3 9 4" xfId="787"/>
    <cellStyle name="Comma 34" xfId="788"/>
    <cellStyle name="Comma 34 2" xfId="789"/>
    <cellStyle name="Comma 34 2 2" xfId="790"/>
    <cellStyle name="Comma 34 2 2 2" xfId="29962"/>
    <cellStyle name="Comma 34 2 3" xfId="29961"/>
    <cellStyle name="Comma 34 3" xfId="791"/>
    <cellStyle name="Comma 34 3 2" xfId="29963"/>
    <cellStyle name="Comma 34 4" xfId="29960"/>
    <cellStyle name="Comma 4" xfId="792"/>
    <cellStyle name="Comma 4 2" xfId="793"/>
    <cellStyle name="Comma 4 2 2" xfId="794"/>
    <cellStyle name="Comma 4 2 2 2" xfId="795"/>
    <cellStyle name="Comma 4 2 2 3" xfId="796"/>
    <cellStyle name="Comma 4 2 3" xfId="797"/>
    <cellStyle name="Comma 4 2 3 2" xfId="29964"/>
    <cellStyle name="Comma 4 2 4" xfId="798"/>
    <cellStyle name="Comma 4 2 5" xfId="799"/>
    <cellStyle name="Comma 4 2 6" xfId="800"/>
    <cellStyle name="Comma 4 3" xfId="801"/>
    <cellStyle name="Comma 4 3 2" xfId="29965"/>
    <cellStyle name="Comma 4 4" xfId="802"/>
    <cellStyle name="Comma 5" xfId="803"/>
    <cellStyle name="Comma 5 10" xfId="804"/>
    <cellStyle name="Comma 5 10 2" xfId="805"/>
    <cellStyle name="Comma 5 10 2 2" xfId="29967"/>
    <cellStyle name="Comma 5 10 3" xfId="29966"/>
    <cellStyle name="Comma 5 11" xfId="806"/>
    <cellStyle name="Comma 5 11 2" xfId="807"/>
    <cellStyle name="Comma 5 11 2 2" xfId="29969"/>
    <cellStyle name="Comma 5 11 3" xfId="29968"/>
    <cellStyle name="Comma 5 12" xfId="808"/>
    <cellStyle name="Comma 5 12 2" xfId="809"/>
    <cellStyle name="Comma 5 12 2 2" xfId="29971"/>
    <cellStyle name="Comma 5 12 3" xfId="29970"/>
    <cellStyle name="Comma 5 13" xfId="810"/>
    <cellStyle name="Comma 5 13 2" xfId="811"/>
    <cellStyle name="Comma 5 13 2 2" xfId="29973"/>
    <cellStyle name="Comma 5 13 3" xfId="29972"/>
    <cellStyle name="Comma 5 14" xfId="812"/>
    <cellStyle name="Comma 5 14 2" xfId="813"/>
    <cellStyle name="Comma 5 14 2 2" xfId="29975"/>
    <cellStyle name="Comma 5 14 3" xfId="29974"/>
    <cellStyle name="Comma 5 15" xfId="814"/>
    <cellStyle name="Comma 5 15 2" xfId="815"/>
    <cellStyle name="Comma 5 15 2 2" xfId="29977"/>
    <cellStyle name="Comma 5 15 3" xfId="29976"/>
    <cellStyle name="Comma 5 16" xfId="816"/>
    <cellStyle name="Comma 5 16 2" xfId="817"/>
    <cellStyle name="Comma 5 16 2 2" xfId="29979"/>
    <cellStyle name="Comma 5 16 3" xfId="29978"/>
    <cellStyle name="Comma 5 17" xfId="818"/>
    <cellStyle name="Comma 5 17 2" xfId="819"/>
    <cellStyle name="Comma 5 17 2 2" xfId="29981"/>
    <cellStyle name="Comma 5 17 3" xfId="29980"/>
    <cellStyle name="Comma 5 18" xfId="820"/>
    <cellStyle name="Comma 5 18 2" xfId="821"/>
    <cellStyle name="Comma 5 18 2 2" xfId="29983"/>
    <cellStyle name="Comma 5 18 3" xfId="29982"/>
    <cellStyle name="Comma 5 19" xfId="822"/>
    <cellStyle name="Comma 5 19 2" xfId="823"/>
    <cellStyle name="Comma 5 19 2 2" xfId="29985"/>
    <cellStyle name="Comma 5 19 3" xfId="29984"/>
    <cellStyle name="Comma 5 2" xfId="824"/>
    <cellStyle name="Comma 5 2 2" xfId="825"/>
    <cellStyle name="Comma 5 2 2 2" xfId="826"/>
    <cellStyle name="Comma 5 2 2 2 2" xfId="29986"/>
    <cellStyle name="Comma 5 2 2 3" xfId="827"/>
    <cellStyle name="Comma 5 2 3" xfId="828"/>
    <cellStyle name="Comma 5 2 3 2" xfId="829"/>
    <cellStyle name="Comma 5 2 3 2 2" xfId="29988"/>
    <cellStyle name="Comma 5 2 3 3" xfId="830"/>
    <cellStyle name="Comma 5 2 3 3 2" xfId="29989"/>
    <cellStyle name="Comma 5 2 3 4" xfId="29987"/>
    <cellStyle name="Comma 5 2 4" xfId="831"/>
    <cellStyle name="Comma 5 2 4 2" xfId="29990"/>
    <cellStyle name="Comma 5 2 5" xfId="832"/>
    <cellStyle name="Comma 5 20" xfId="833"/>
    <cellStyle name="Comma 5 20 2" xfId="834"/>
    <cellStyle name="Comma 5 20 2 2" xfId="29992"/>
    <cellStyle name="Comma 5 20 3" xfId="29991"/>
    <cellStyle name="Comma 5 21" xfId="835"/>
    <cellStyle name="Comma 5 21 2" xfId="836"/>
    <cellStyle name="Comma 5 21 2 2" xfId="29994"/>
    <cellStyle name="Comma 5 21 3" xfId="29993"/>
    <cellStyle name="Comma 5 22" xfId="837"/>
    <cellStyle name="Comma 5 22 2" xfId="838"/>
    <cellStyle name="Comma 5 22 2 2" xfId="29996"/>
    <cellStyle name="Comma 5 22 3" xfId="29995"/>
    <cellStyle name="Comma 5 23" xfId="839"/>
    <cellStyle name="Comma 5 23 2" xfId="840"/>
    <cellStyle name="Comma 5 23 2 2" xfId="29998"/>
    <cellStyle name="Comma 5 23 3" xfId="841"/>
    <cellStyle name="Comma 5 23 3 2" xfId="29999"/>
    <cellStyle name="Comma 5 23 4" xfId="29997"/>
    <cellStyle name="Comma 5 24" xfId="842"/>
    <cellStyle name="Comma 5 24 2" xfId="30000"/>
    <cellStyle name="Comma 5 25" xfId="843"/>
    <cellStyle name="Comma 5 3" xfId="844"/>
    <cellStyle name="Comma 5 3 2" xfId="845"/>
    <cellStyle name="Comma 5 3 2 2" xfId="846"/>
    <cellStyle name="Comma 5 3 2 2 2" xfId="30002"/>
    <cellStyle name="Comma 5 3 2 3" xfId="30001"/>
    <cellStyle name="Comma 5 3 3" xfId="847"/>
    <cellStyle name="Comma 5 3 3 2" xfId="848"/>
    <cellStyle name="Comma 5 3 3 2 2" xfId="849"/>
    <cellStyle name="Comma 5 3 3 2 3" xfId="850"/>
    <cellStyle name="Comma 5 3 3 3" xfId="851"/>
    <cellStyle name="Comma 5 3 3 3 2" xfId="30003"/>
    <cellStyle name="Comma 5 3 3 4" xfId="852"/>
    <cellStyle name="Comma 5 3 3 5" xfId="853"/>
    <cellStyle name="Comma 5 3 4" xfId="854"/>
    <cellStyle name="Comma 5 3 4 2" xfId="30004"/>
    <cellStyle name="Comma 5 3 5" xfId="855"/>
    <cellStyle name="Comma 5 4" xfId="856"/>
    <cellStyle name="Comma 5 4 2" xfId="857"/>
    <cellStyle name="Comma 5 4 2 2" xfId="858"/>
    <cellStyle name="Comma 5 4 2 2 2" xfId="30007"/>
    <cellStyle name="Comma 5 4 2 3" xfId="30006"/>
    <cellStyle name="Comma 5 4 3" xfId="859"/>
    <cellStyle name="Comma 5 4 3 2" xfId="30008"/>
    <cellStyle name="Comma 5 4 4" xfId="30005"/>
    <cellStyle name="Comma 5 5" xfId="860"/>
    <cellStyle name="Comma 5 5 2" xfId="861"/>
    <cellStyle name="Comma 5 5 2 2" xfId="862"/>
    <cellStyle name="Comma 5 5 2 2 2" xfId="30010"/>
    <cellStyle name="Comma 5 5 2 3" xfId="30009"/>
    <cellStyle name="Comma 5 5 3" xfId="863"/>
    <cellStyle name="Comma 5 5 3 2" xfId="30011"/>
    <cellStyle name="Comma 5 5 4" xfId="864"/>
    <cellStyle name="Comma 5 6" xfId="865"/>
    <cellStyle name="Comma 5 6 2" xfId="866"/>
    <cellStyle name="Comma 5 6 2 2" xfId="867"/>
    <cellStyle name="Comma 5 6 2 2 2" xfId="30014"/>
    <cellStyle name="Comma 5 6 2 3" xfId="30013"/>
    <cellStyle name="Comma 5 6 3" xfId="868"/>
    <cellStyle name="Comma 5 6 3 2" xfId="30015"/>
    <cellStyle name="Comma 5 6 4" xfId="30012"/>
    <cellStyle name="Comma 5 7" xfId="869"/>
    <cellStyle name="Comma 5 7 2" xfId="870"/>
    <cellStyle name="Comma 5 7 2 2" xfId="871"/>
    <cellStyle name="Comma 5 7 2 2 2" xfId="30018"/>
    <cellStyle name="Comma 5 7 2 3" xfId="30017"/>
    <cellStyle name="Comma 5 7 3" xfId="872"/>
    <cellStyle name="Comma 5 7 3 2" xfId="30019"/>
    <cellStyle name="Comma 5 7 4" xfId="30016"/>
    <cellStyle name="Comma 5 8" xfId="873"/>
    <cellStyle name="Comma 5 8 2" xfId="874"/>
    <cellStyle name="Comma 5 8 2 2" xfId="30021"/>
    <cellStyle name="Comma 5 8 3" xfId="30020"/>
    <cellStyle name="Comma 5 9" xfId="875"/>
    <cellStyle name="Comma 5 9 2" xfId="876"/>
    <cellStyle name="Comma 5 9 2 2" xfId="30023"/>
    <cellStyle name="Comma 5 9 3" xfId="30022"/>
    <cellStyle name="Comma 6" xfId="877"/>
    <cellStyle name="Comma 6 2" xfId="878"/>
    <cellStyle name="Comma 6 2 2" xfId="879"/>
    <cellStyle name="Comma 6 2 2 2" xfId="30024"/>
    <cellStyle name="Comma 6 2 3" xfId="880"/>
    <cellStyle name="Comma 6 2 3 2" xfId="30025"/>
    <cellStyle name="Comma 6 2 4" xfId="881"/>
    <cellStyle name="Comma 6 2 4 2" xfId="882"/>
    <cellStyle name="Comma 6 2 4 2 2" xfId="35379"/>
    <cellStyle name="Comma 6 2 4 3" xfId="883"/>
    <cellStyle name="Comma 6 2 4 3 2" xfId="884"/>
    <cellStyle name="Comma 6 2 4 3 3" xfId="885"/>
    <cellStyle name="Comma 6 2 4 4" xfId="30026"/>
    <cellStyle name="Comma 6 2 5" xfId="886"/>
    <cellStyle name="Comma 6 2 5 2" xfId="887"/>
    <cellStyle name="Comma 6 2 5 3" xfId="888"/>
    <cellStyle name="Comma 6 2 6" xfId="889"/>
    <cellStyle name="Comma 6 3" xfId="890"/>
    <cellStyle name="Comma 6 3 2" xfId="891"/>
    <cellStyle name="Comma 6 3 2 2" xfId="30027"/>
    <cellStyle name="Comma 6 3 3" xfId="892"/>
    <cellStyle name="Comma 6 4" xfId="893"/>
    <cellStyle name="Comma 6 4 2" xfId="894"/>
    <cellStyle name="Comma 6 4 2 2" xfId="30029"/>
    <cellStyle name="Comma 6 4 3" xfId="30028"/>
    <cellStyle name="Comma 6 5" xfId="895"/>
    <cellStyle name="Comma 7" xfId="896"/>
    <cellStyle name="Comma 7 2" xfId="897"/>
    <cellStyle name="Comma 7 2 2" xfId="35355"/>
    <cellStyle name="Comma 7 3" xfId="898"/>
    <cellStyle name="Comma 7 4" xfId="899"/>
    <cellStyle name="Comma 8" xfId="900"/>
    <cellStyle name="Comma 8 2" xfId="901"/>
    <cellStyle name="Comma 8 2 2" xfId="35382"/>
    <cellStyle name="Comma 8 3" xfId="902"/>
    <cellStyle name="Comma 8 4" xfId="903"/>
    <cellStyle name="Comma 9" xfId="904"/>
    <cellStyle name="Currency" xfId="1" builtinId="4"/>
    <cellStyle name="Currency 10" xfId="905"/>
    <cellStyle name="Currency 10 2" xfId="906"/>
    <cellStyle name="Currency 10 2 2" xfId="35378"/>
    <cellStyle name="Currency 10 3" xfId="907"/>
    <cellStyle name="Currency 10 4" xfId="908"/>
    <cellStyle name="Currency 11" xfId="909"/>
    <cellStyle name="Currency 11 2" xfId="910"/>
    <cellStyle name="Currency 11 2 2" xfId="35377"/>
    <cellStyle name="Currency 11 3" xfId="911"/>
    <cellStyle name="Currency 11 4" xfId="912"/>
    <cellStyle name="Currency 12" xfId="913"/>
    <cellStyle name="Currency 13" xfId="914"/>
    <cellStyle name="Currency 14" xfId="915"/>
    <cellStyle name="Currency 15" xfId="916"/>
    <cellStyle name="Currency 16" xfId="43"/>
    <cellStyle name="Currency 2" xfId="917"/>
    <cellStyle name="Currency 2 10" xfId="918"/>
    <cellStyle name="Currency 2 2" xfId="919"/>
    <cellStyle name="Currency 2 2 2" xfId="920"/>
    <cellStyle name="Currency 2 2 2 2" xfId="921"/>
    <cellStyle name="Currency 2 2 2 2 2" xfId="30031"/>
    <cellStyle name="Currency 2 2 2 3" xfId="922"/>
    <cellStyle name="Currency 2 2 2 3 2" xfId="30032"/>
    <cellStyle name="Currency 2 2 2 4" xfId="923"/>
    <cellStyle name="Currency 2 2 2 4 2" xfId="30033"/>
    <cellStyle name="Currency 2 2 2 5" xfId="30030"/>
    <cellStyle name="Currency 2 2 3" xfId="924"/>
    <cellStyle name="Currency 2 2 3 2" xfId="925"/>
    <cellStyle name="Currency 2 2 3 2 2" xfId="926"/>
    <cellStyle name="Currency 2 2 3 2 3" xfId="927"/>
    <cellStyle name="Currency 2 2 3 3" xfId="928"/>
    <cellStyle name="Currency 2 2 4" xfId="929"/>
    <cellStyle name="Currency 2 2 4 2" xfId="30034"/>
    <cellStyle name="Currency 2 2 5" xfId="930"/>
    <cellStyle name="Currency 2 2 5 2" xfId="30035"/>
    <cellStyle name="Currency 2 2 6" xfId="931"/>
    <cellStyle name="Currency 2 2 6 2" xfId="30036"/>
    <cellStyle name="Currency 2 2 7" xfId="932"/>
    <cellStyle name="Currency 2 2 7 2" xfId="30037"/>
    <cellStyle name="Currency 2 2 8" xfId="933"/>
    <cellStyle name="Currency 2 2 8 2" xfId="30038"/>
    <cellStyle name="Currency 2 2 9" xfId="934"/>
    <cellStyle name="Currency 2 2 9 2" xfId="935"/>
    <cellStyle name="Currency 2 3" xfId="936"/>
    <cellStyle name="Currency 2 3 2" xfId="937"/>
    <cellStyle name="Currency 2 3 2 2" xfId="30040"/>
    <cellStyle name="Currency 2 3 3" xfId="30039"/>
    <cellStyle name="Currency 2 4" xfId="45"/>
    <cellStyle name="Currency 2 4 2" xfId="938"/>
    <cellStyle name="Currency 2 4 2 2" xfId="939"/>
    <cellStyle name="Currency 2 4 2 2 2" xfId="940"/>
    <cellStyle name="Currency 2 4 2 2 3" xfId="941"/>
    <cellStyle name="Currency 2 4 2 3" xfId="942"/>
    <cellStyle name="Currency 2 4 2 3 2" xfId="35369"/>
    <cellStyle name="Currency 2 4 2 4" xfId="943"/>
    <cellStyle name="Currency 2 4 2 4 2" xfId="944"/>
    <cellStyle name="Currency 2 4 2 4 3" xfId="945"/>
    <cellStyle name="Currency 2 4 2 5" xfId="946"/>
    <cellStyle name="Currency 2 4 3" xfId="947"/>
    <cellStyle name="Currency 2 4 3 2" xfId="948"/>
    <cellStyle name="Currency 2 4 3 2 2" xfId="949"/>
    <cellStyle name="Currency 2 4 3 2 2 2" xfId="35368"/>
    <cellStyle name="Currency 2 4 3 2 3" xfId="950"/>
    <cellStyle name="Currency 2 4 3 2 4" xfId="951"/>
    <cellStyle name="Currency 2 4 3 3" xfId="952"/>
    <cellStyle name="Currency 2 4 3 3 2" xfId="953"/>
    <cellStyle name="Currency 2 4 3 3 2 2" xfId="35367"/>
    <cellStyle name="Currency 2 4 3 3 3" xfId="954"/>
    <cellStyle name="Currency 2 4 3 3 3 2" xfId="955"/>
    <cellStyle name="Currency 2 4 3 3 3 3" xfId="956"/>
    <cellStyle name="Currency 2 4 3 3 4" xfId="957"/>
    <cellStyle name="Currency 2 4 3 4" xfId="958"/>
    <cellStyle name="Currency 2 4 3 4 2" xfId="35354"/>
    <cellStyle name="Currency 2 4 3 5" xfId="959"/>
    <cellStyle name="Currency 2 4 3 6" xfId="960"/>
    <cellStyle name="Currency 2 4 4" xfId="961"/>
    <cellStyle name="Currency 2 4 4 2" xfId="962"/>
    <cellStyle name="Currency 2 4 4 3" xfId="963"/>
    <cellStyle name="Currency 2 4 4 4" xfId="964"/>
    <cellStyle name="Currency 2 4 5" xfId="965"/>
    <cellStyle name="Currency 2 4 5 2" xfId="966"/>
    <cellStyle name="Currency 2 4 5 2 2" xfId="35353"/>
    <cellStyle name="Currency 2 4 5 3" xfId="967"/>
    <cellStyle name="Currency 2 4 5 4" xfId="968"/>
    <cellStyle name="Currency 2 4 6" xfId="969"/>
    <cellStyle name="Currency 2 4 6 2" xfId="970"/>
    <cellStyle name="Currency 2 4 6 2 2" xfId="35376"/>
    <cellStyle name="Currency 2 4 6 3" xfId="971"/>
    <cellStyle name="Currency 2 4 6 3 2" xfId="972"/>
    <cellStyle name="Currency 2 4 6 3 3" xfId="973"/>
    <cellStyle name="Currency 2 4 6 4" xfId="974"/>
    <cellStyle name="Currency 2 4 7" xfId="975"/>
    <cellStyle name="Currency 2 5" xfId="976"/>
    <cellStyle name="Currency 2 5 2" xfId="977"/>
    <cellStyle name="Currency 2 5 2 2" xfId="978"/>
    <cellStyle name="Currency 2 5 2 2 2" xfId="979"/>
    <cellStyle name="Currency 2 5 2 2 2 2" xfId="35352"/>
    <cellStyle name="Currency 2 5 2 2 3" xfId="980"/>
    <cellStyle name="Currency 2 5 2 2 3 2" xfId="981"/>
    <cellStyle name="Currency 2 5 2 2 3 3" xfId="982"/>
    <cellStyle name="Currency 2 5 2 2 4" xfId="30041"/>
    <cellStyle name="Currency 2 5 2 3" xfId="983"/>
    <cellStyle name="Currency 2 5 2 4" xfId="984"/>
    <cellStyle name="Currency 2 5 2 5" xfId="985"/>
    <cellStyle name="Currency 2 5 3" xfId="986"/>
    <cellStyle name="Currency 2 5 3 2" xfId="987"/>
    <cellStyle name="Currency 2 5 3 3" xfId="988"/>
    <cellStyle name="Currency 2 5 3 4" xfId="989"/>
    <cellStyle name="Currency 2 5 4" xfId="990"/>
    <cellStyle name="Currency 2 5 4 2" xfId="991"/>
    <cellStyle name="Currency 2 5 4 3" xfId="992"/>
    <cellStyle name="Currency 2 5 4 4" xfId="993"/>
    <cellStyle name="Currency 2 5 5" xfId="994"/>
    <cellStyle name="Currency 2 5 5 2" xfId="995"/>
    <cellStyle name="Currency 2 5 5 2 2" xfId="35351"/>
    <cellStyle name="Currency 2 5 5 3" xfId="996"/>
    <cellStyle name="Currency 2 5 5 3 2" xfId="997"/>
    <cellStyle name="Currency 2 5 5 3 3" xfId="998"/>
    <cellStyle name="Currency 2 5 5 4" xfId="999"/>
    <cellStyle name="Currency 2 5 6" xfId="1000"/>
    <cellStyle name="Currency 2 5 6 2" xfId="35366"/>
    <cellStyle name="Currency 2 5 7" xfId="1001"/>
    <cellStyle name="Currency 2 5 7 2" xfId="1002"/>
    <cellStyle name="Currency 2 5 7 3" xfId="1003"/>
    <cellStyle name="Currency 2 5 8" xfId="1004"/>
    <cellStyle name="Currency 2 6" xfId="1005"/>
    <cellStyle name="Currency 2 6 2" xfId="1006"/>
    <cellStyle name="Currency 2 6 2 2" xfId="1007"/>
    <cellStyle name="Currency 2 6 2 3" xfId="1008"/>
    <cellStyle name="Currency 2 6 2 4" xfId="1009"/>
    <cellStyle name="Currency 2 6 3" xfId="1010"/>
    <cellStyle name="Currency 2 6 3 2" xfId="1011"/>
    <cellStyle name="Currency 2 6 3 3" xfId="1012"/>
    <cellStyle name="Currency 2 6 3 4" xfId="1013"/>
    <cellStyle name="Currency 2 6 4" xfId="1014"/>
    <cellStyle name="Currency 2 6 4 2" xfId="1015"/>
    <cellStyle name="Currency 2 6 4 3" xfId="1016"/>
    <cellStyle name="Currency 2 6 5" xfId="1017"/>
    <cellStyle name="Currency 2 6 5 2" xfId="35350"/>
    <cellStyle name="Currency 2 6 6" xfId="1018"/>
    <cellStyle name="Currency 2 6 7" xfId="1019"/>
    <cellStyle name="Currency 2 7" xfId="1020"/>
    <cellStyle name="Currency 2 7 2" xfId="1021"/>
    <cellStyle name="Currency 2 7 3" xfId="1022"/>
    <cellStyle name="Currency 2 7 4" xfId="1023"/>
    <cellStyle name="Currency 2 8" xfId="1024"/>
    <cellStyle name="Currency 2 8 2" xfId="1025"/>
    <cellStyle name="Currency 2 8 2 2" xfId="1026"/>
    <cellStyle name="Currency 2 8 2 2 2" xfId="1027"/>
    <cellStyle name="Currency 2 8 2 2 2 2" xfId="35371"/>
    <cellStyle name="Currency 2 8 2 2 3" xfId="1028"/>
    <cellStyle name="Currency 2 8 2 2 4" xfId="1029"/>
    <cellStyle name="Currency 2 8 2 3" xfId="1030"/>
    <cellStyle name="Currency 2 8 2 4" xfId="1031"/>
    <cellStyle name="Currency 2 8 2 5" xfId="1032"/>
    <cellStyle name="Currency 2 8 3" xfId="1033"/>
    <cellStyle name="Currency 2 8 3 2" xfId="1034"/>
    <cellStyle name="Currency 2 8 3 3" xfId="1035"/>
    <cellStyle name="Currency 2 8 3 4" xfId="1036"/>
    <cellStyle name="Currency 2 8 4" xfId="1037"/>
    <cellStyle name="Currency 2 8 4 2" xfId="1038"/>
    <cellStyle name="Currency 2 8 4 2 2" xfId="35365"/>
    <cellStyle name="Currency 2 8 4 3" xfId="1039"/>
    <cellStyle name="Currency 2 8 4 4" xfId="1040"/>
    <cellStyle name="Currency 2 8 5" xfId="1041"/>
    <cellStyle name="Currency 2 8 5 2" xfId="1042"/>
    <cellStyle name="Currency 2 8 6" xfId="1043"/>
    <cellStyle name="Currency 2 8 7" xfId="1044"/>
    <cellStyle name="Currency 2 9" xfId="1045"/>
    <cellStyle name="Currency 2 9 2" xfId="1046"/>
    <cellStyle name="Currency 2 9 3" xfId="1047"/>
    <cellStyle name="Currency 2 9 4" xfId="1048"/>
    <cellStyle name="Currency 3" xfId="49"/>
    <cellStyle name="Currency 3 2" xfId="1049"/>
    <cellStyle name="Currency 3 2 10" xfId="30042"/>
    <cellStyle name="Currency 3 2 2" xfId="1050"/>
    <cellStyle name="Currency 3 2 2 2" xfId="1051"/>
    <cellStyle name="Currency 3 2 2 2 2" xfId="30044"/>
    <cellStyle name="Currency 3 2 2 3" xfId="30043"/>
    <cellStyle name="Currency 3 2 3" xfId="1052"/>
    <cellStyle name="Currency 3 2 3 2" xfId="1053"/>
    <cellStyle name="Currency 3 2 3 3" xfId="1054"/>
    <cellStyle name="Currency 3 2 3 4" xfId="1055"/>
    <cellStyle name="Currency 3 2 4" xfId="1056"/>
    <cellStyle name="Currency 3 2 5" xfId="1057"/>
    <cellStyle name="Currency 3 2 5 2" xfId="30045"/>
    <cellStyle name="Currency 3 2 6" xfId="1058"/>
    <cellStyle name="Currency 3 2 6 2" xfId="1059"/>
    <cellStyle name="Currency 3 2 6 3" xfId="1060"/>
    <cellStyle name="Currency 3 2 6 4" xfId="1061"/>
    <cellStyle name="Currency 3 2 7" xfId="1062"/>
    <cellStyle name="Currency 3 2 8" xfId="1063"/>
    <cellStyle name="Currency 3 2 8 2" xfId="1064"/>
    <cellStyle name="Currency 3 2 8 3" xfId="1065"/>
    <cellStyle name="Currency 3 2 8 4" xfId="1066"/>
    <cellStyle name="Currency 3 2 9" xfId="1067"/>
    <cellStyle name="Currency 3 2 9 2" xfId="1068"/>
    <cellStyle name="Currency 3 2 9 3" xfId="1069"/>
    <cellStyle name="Currency 3 3" xfId="1070"/>
    <cellStyle name="Currency 3 3 2" xfId="1071"/>
    <cellStyle name="Currency 3 3 2 2" xfId="30047"/>
    <cellStyle name="Currency 3 3 3" xfId="1072"/>
    <cellStyle name="Currency 3 3 3 2" xfId="1073"/>
    <cellStyle name="Currency 3 3 3 2 2" xfId="35349"/>
    <cellStyle name="Currency 3 3 3 3" xfId="1074"/>
    <cellStyle name="Currency 3 3 3 3 2" xfId="1075"/>
    <cellStyle name="Currency 3 3 3 3 3" xfId="1076"/>
    <cellStyle name="Currency 3 3 3 4" xfId="1077"/>
    <cellStyle name="Currency 3 3 4" xfId="1078"/>
    <cellStyle name="Currency 3 3 4 2" xfId="1079"/>
    <cellStyle name="Currency 3 3 4 2 2" xfId="35364"/>
    <cellStyle name="Currency 3 3 4 3" xfId="1080"/>
    <cellStyle name="Currency 3 3 4 3 2" xfId="1081"/>
    <cellStyle name="Currency 3 3 4 3 3" xfId="1082"/>
    <cellStyle name="Currency 3 3 4 4" xfId="1083"/>
    <cellStyle name="Currency 3 3 5" xfId="1084"/>
    <cellStyle name="Currency 3 3 5 2" xfId="1085"/>
    <cellStyle name="Currency 3 3 5 2 2" xfId="35363"/>
    <cellStyle name="Currency 3 3 5 3" xfId="1086"/>
    <cellStyle name="Currency 3 3 5 3 2" xfId="1087"/>
    <cellStyle name="Currency 3 3 5 3 3" xfId="1088"/>
    <cellStyle name="Currency 3 3 5 4" xfId="1089"/>
    <cellStyle name="Currency 3 3 6" xfId="30046"/>
    <cellStyle name="Currency 3 4" xfId="1090"/>
    <cellStyle name="Currency 3 4 2" xfId="30048"/>
    <cellStyle name="Currency 3 5" xfId="1091"/>
    <cellStyle name="Currency 3 5 2" xfId="1092"/>
    <cellStyle name="Currency 3 5 2 2" xfId="30049"/>
    <cellStyle name="Currency 3 5 3" xfId="1093"/>
    <cellStyle name="Currency 3 5 3 2" xfId="35348"/>
    <cellStyle name="Currency 3 5 4" xfId="1094"/>
    <cellStyle name="Currency 3 5 4 2" xfId="1095"/>
    <cellStyle name="Currency 3 5 4 3" xfId="1096"/>
    <cellStyle name="Currency 3 5 5" xfId="1097"/>
    <cellStyle name="Currency 3 6" xfId="1098"/>
    <cellStyle name="Currency 3 6 2" xfId="30050"/>
    <cellStyle name="Currency 3 7" xfId="1099"/>
    <cellStyle name="Currency 3 7 2" xfId="1100"/>
    <cellStyle name="Currency 3 7 2 2" xfId="35362"/>
    <cellStyle name="Currency 3 7 3" xfId="1101"/>
    <cellStyle name="Currency 3 7 3 2" xfId="1102"/>
    <cellStyle name="Currency 3 7 3 3" xfId="1103"/>
    <cellStyle name="Currency 3 7 4" xfId="30051"/>
    <cellStyle name="Currency 3 8" xfId="1104"/>
    <cellStyle name="Currency 4" xfId="1105"/>
    <cellStyle name="Currency 4 2" xfId="1106"/>
    <cellStyle name="Currency 4 2 2" xfId="1107"/>
    <cellStyle name="Currency 4 2 2 2" xfId="30053"/>
    <cellStyle name="Currency 4 2 3" xfId="1108"/>
    <cellStyle name="Currency 4 2 3 2" xfId="30054"/>
    <cellStyle name="Currency 4 2 4" xfId="30052"/>
    <cellStyle name="Currency 4 3" xfId="1109"/>
    <cellStyle name="Currency 4 3 2" xfId="30055"/>
    <cellStyle name="Currency 4 4" xfId="1110"/>
    <cellStyle name="Currency 4 4 2" xfId="1111"/>
    <cellStyle name="Currency 4 5" xfId="1112"/>
    <cellStyle name="Currency 4 5 2" xfId="1113"/>
    <cellStyle name="Currency 4 6" xfId="1114"/>
    <cellStyle name="Currency 5" xfId="1115"/>
    <cellStyle name="Currency 5 10" xfId="1116"/>
    <cellStyle name="Currency 5 10 2" xfId="1117"/>
    <cellStyle name="Currency 5 10 2 2" xfId="30058"/>
    <cellStyle name="Currency 5 10 3" xfId="30057"/>
    <cellStyle name="Currency 5 11" xfId="1118"/>
    <cellStyle name="Currency 5 11 2" xfId="1119"/>
    <cellStyle name="Currency 5 11 2 2" xfId="30060"/>
    <cellStyle name="Currency 5 11 3" xfId="30059"/>
    <cellStyle name="Currency 5 12" xfId="1120"/>
    <cellStyle name="Currency 5 12 2" xfId="1121"/>
    <cellStyle name="Currency 5 12 2 2" xfId="30062"/>
    <cellStyle name="Currency 5 12 3" xfId="30061"/>
    <cellStyle name="Currency 5 13" xfId="1122"/>
    <cellStyle name="Currency 5 13 2" xfId="1123"/>
    <cellStyle name="Currency 5 13 2 2" xfId="30064"/>
    <cellStyle name="Currency 5 13 3" xfId="30063"/>
    <cellStyle name="Currency 5 14" xfId="1124"/>
    <cellStyle name="Currency 5 14 2" xfId="1125"/>
    <cellStyle name="Currency 5 14 2 2" xfId="30066"/>
    <cellStyle name="Currency 5 14 3" xfId="30065"/>
    <cellStyle name="Currency 5 15" xfId="1126"/>
    <cellStyle name="Currency 5 15 2" xfId="1127"/>
    <cellStyle name="Currency 5 15 2 2" xfId="30068"/>
    <cellStyle name="Currency 5 15 3" xfId="30067"/>
    <cellStyle name="Currency 5 16" xfId="1128"/>
    <cellStyle name="Currency 5 16 2" xfId="1129"/>
    <cellStyle name="Currency 5 16 2 2" xfId="30070"/>
    <cellStyle name="Currency 5 16 3" xfId="30069"/>
    <cellStyle name="Currency 5 17" xfId="1130"/>
    <cellStyle name="Currency 5 17 2" xfId="1131"/>
    <cellStyle name="Currency 5 17 2 2" xfId="30072"/>
    <cellStyle name="Currency 5 17 3" xfId="30071"/>
    <cellStyle name="Currency 5 18" xfId="1132"/>
    <cellStyle name="Currency 5 18 2" xfId="1133"/>
    <cellStyle name="Currency 5 18 2 2" xfId="30074"/>
    <cellStyle name="Currency 5 18 3" xfId="30073"/>
    <cellStyle name="Currency 5 19" xfId="1134"/>
    <cellStyle name="Currency 5 19 2" xfId="1135"/>
    <cellStyle name="Currency 5 19 2 2" xfId="30076"/>
    <cellStyle name="Currency 5 19 3" xfId="30075"/>
    <cellStyle name="Currency 5 2" xfId="1136"/>
    <cellStyle name="Currency 5 2 2" xfId="1137"/>
    <cellStyle name="Currency 5 2 2 2" xfId="1138"/>
    <cellStyle name="Currency 5 2 2 2 2" xfId="30078"/>
    <cellStyle name="Currency 5 2 2 3" xfId="30077"/>
    <cellStyle name="Currency 5 2 3" xfId="1139"/>
    <cellStyle name="Currency 5 2 3 2" xfId="1140"/>
    <cellStyle name="Currency 5 2 3 2 2" xfId="1141"/>
    <cellStyle name="Currency 5 2 3 2 2 2" xfId="35340"/>
    <cellStyle name="Currency 5 2 3 2 3" xfId="1142"/>
    <cellStyle name="Currency 5 2 3 2 4" xfId="30080"/>
    <cellStyle name="Currency 5 2 3 3" xfId="1143"/>
    <cellStyle name="Currency 5 2 3 3 2" xfId="30081"/>
    <cellStyle name="Currency 5 2 3 4" xfId="1144"/>
    <cellStyle name="Currency 5 2 3 5" xfId="30079"/>
    <cellStyle name="Currency 5 2 4" xfId="1145"/>
    <cellStyle name="Currency 5 20" xfId="1146"/>
    <cellStyle name="Currency 5 20 2" xfId="1147"/>
    <cellStyle name="Currency 5 20 2 2" xfId="30083"/>
    <cellStyle name="Currency 5 20 3" xfId="30082"/>
    <cellStyle name="Currency 5 21" xfId="1148"/>
    <cellStyle name="Currency 5 21 2" xfId="1149"/>
    <cellStyle name="Currency 5 21 2 2" xfId="30085"/>
    <cellStyle name="Currency 5 21 3" xfId="30084"/>
    <cellStyle name="Currency 5 22" xfId="1150"/>
    <cellStyle name="Currency 5 22 2" xfId="1151"/>
    <cellStyle name="Currency 5 22 2 2" xfId="30087"/>
    <cellStyle name="Currency 5 22 3" xfId="30086"/>
    <cellStyle name="Currency 5 23" xfId="1152"/>
    <cellStyle name="Currency 5 23 2" xfId="1153"/>
    <cellStyle name="Currency 5 23 2 2" xfId="1154"/>
    <cellStyle name="Currency 5 23 2 2 2" xfId="35338"/>
    <cellStyle name="Currency 5 23 2 3" xfId="1155"/>
    <cellStyle name="Currency 5 23 2 3 2" xfId="1156"/>
    <cellStyle name="Currency 5 23 2 3 3" xfId="1157"/>
    <cellStyle name="Currency 5 23 2 4" xfId="30089"/>
    <cellStyle name="Currency 5 23 3" xfId="1158"/>
    <cellStyle name="Currency 5 23 3 2" xfId="30090"/>
    <cellStyle name="Currency 5 23 4" xfId="1159"/>
    <cellStyle name="Currency 5 23 4 2" xfId="35339"/>
    <cellStyle name="Currency 5 23 5" xfId="1160"/>
    <cellStyle name="Currency 5 23 5 2" xfId="1161"/>
    <cellStyle name="Currency 5 23 5 3" xfId="1162"/>
    <cellStyle name="Currency 5 23 6" xfId="30088"/>
    <cellStyle name="Currency 5 24" xfId="1163"/>
    <cellStyle name="Currency 5 24 2" xfId="30091"/>
    <cellStyle name="Currency 5 25" xfId="1164"/>
    <cellStyle name="Currency 5 25 2" xfId="30092"/>
    <cellStyle name="Currency 5 26" xfId="30056"/>
    <cellStyle name="Currency 5 3" xfId="1165"/>
    <cellStyle name="Currency 5 3 2" xfId="1166"/>
    <cellStyle name="Currency 5 3 2 2" xfId="1167"/>
    <cellStyle name="Currency 5 3 2 2 2" xfId="30095"/>
    <cellStyle name="Currency 5 3 2 3" xfId="30094"/>
    <cellStyle name="Currency 5 3 3" xfId="1168"/>
    <cellStyle name="Currency 5 3 3 2" xfId="30096"/>
    <cellStyle name="Currency 5 3 4" xfId="30093"/>
    <cellStyle name="Currency 5 4" xfId="1169"/>
    <cellStyle name="Currency 5 4 2" xfId="1170"/>
    <cellStyle name="Currency 5 4 2 2" xfId="1171"/>
    <cellStyle name="Currency 5 4 2 2 2" xfId="30098"/>
    <cellStyle name="Currency 5 4 2 3" xfId="30097"/>
    <cellStyle name="Currency 5 4 3" xfId="1172"/>
    <cellStyle name="Currency 5 4 3 2" xfId="30099"/>
    <cellStyle name="Currency 5 4 4" xfId="1173"/>
    <cellStyle name="Currency 5 4 4 2" xfId="30100"/>
    <cellStyle name="Currency 5 4 5" xfId="1174"/>
    <cellStyle name="Currency 5 5" xfId="1175"/>
    <cellStyle name="Currency 5 5 2" xfId="1176"/>
    <cellStyle name="Currency 5 5 2 2" xfId="1177"/>
    <cellStyle name="Currency 5 5 2 2 2" xfId="30103"/>
    <cellStyle name="Currency 5 5 2 3" xfId="30102"/>
    <cellStyle name="Currency 5 5 3" xfId="1178"/>
    <cellStyle name="Currency 5 5 3 2" xfId="30104"/>
    <cellStyle name="Currency 5 5 4" xfId="30101"/>
    <cellStyle name="Currency 5 6" xfId="1179"/>
    <cellStyle name="Currency 5 6 2" xfId="1180"/>
    <cellStyle name="Currency 5 6 2 2" xfId="1181"/>
    <cellStyle name="Currency 5 6 2 2 2" xfId="30107"/>
    <cellStyle name="Currency 5 6 2 3" xfId="30106"/>
    <cellStyle name="Currency 5 6 3" xfId="1182"/>
    <cellStyle name="Currency 5 6 3 2" xfId="30108"/>
    <cellStyle name="Currency 5 6 4" xfId="30105"/>
    <cellStyle name="Currency 5 7" xfId="1183"/>
    <cellStyle name="Currency 5 7 2" xfId="1184"/>
    <cellStyle name="Currency 5 7 2 2" xfId="1185"/>
    <cellStyle name="Currency 5 7 2 2 2" xfId="30111"/>
    <cellStyle name="Currency 5 7 2 3" xfId="30110"/>
    <cellStyle name="Currency 5 7 3" xfId="1186"/>
    <cellStyle name="Currency 5 7 3 2" xfId="30112"/>
    <cellStyle name="Currency 5 7 4" xfId="30109"/>
    <cellStyle name="Currency 5 8" xfId="1187"/>
    <cellStyle name="Currency 5 8 2" xfId="1188"/>
    <cellStyle name="Currency 5 8 2 2" xfId="30114"/>
    <cellStyle name="Currency 5 8 3" xfId="30113"/>
    <cellStyle name="Currency 5 9" xfId="1189"/>
    <cellStyle name="Currency 5 9 2" xfId="1190"/>
    <cellStyle name="Currency 5 9 2 2" xfId="30116"/>
    <cellStyle name="Currency 5 9 3" xfId="30115"/>
    <cellStyle name="Currency 6" xfId="1191"/>
    <cellStyle name="Currency 6 2" xfId="1192"/>
    <cellStyle name="Currency 6 2 2" xfId="1193"/>
    <cellStyle name="Currency 6 2 2 2" xfId="30117"/>
    <cellStyle name="Currency 6 2 3" xfId="1194"/>
    <cellStyle name="Currency 6 2 3 2" xfId="30118"/>
    <cellStyle name="Currency 6 2 4" xfId="1195"/>
    <cellStyle name="Currency 6 2 4 2" xfId="30119"/>
    <cellStyle name="Currency 6 2 5" xfId="1196"/>
    <cellStyle name="Currency 6 2 5 2" xfId="1197"/>
    <cellStyle name="Currency 6 2 5 2 2" xfId="35337"/>
    <cellStyle name="Currency 6 2 5 3" xfId="1198"/>
    <cellStyle name="Currency 6 2 5 4" xfId="30120"/>
    <cellStyle name="Currency 6 2 6" xfId="1199"/>
    <cellStyle name="Currency 6 3" xfId="1200"/>
    <cellStyle name="Currency 6 3 2" xfId="1201"/>
    <cellStyle name="Currency 6 3 2 2" xfId="30121"/>
    <cellStyle name="Currency 6 3 3" xfId="1202"/>
    <cellStyle name="Currency 6 3 3 2" xfId="30122"/>
    <cellStyle name="Currency 6 3 4" xfId="1203"/>
    <cellStyle name="Currency 6 3 4 2" xfId="30123"/>
    <cellStyle name="Currency 6 3 5" xfId="1204"/>
    <cellStyle name="Currency 6 3 5 2" xfId="1205"/>
    <cellStyle name="Currency 6 3 5 2 2" xfId="35336"/>
    <cellStyle name="Currency 6 3 5 3" xfId="1206"/>
    <cellStyle name="Currency 6 3 5 3 2" xfId="1207"/>
    <cellStyle name="Currency 6 3 5 3 3" xfId="1208"/>
    <cellStyle name="Currency 6 3 5 4" xfId="30124"/>
    <cellStyle name="Currency 6 3 6" xfId="1209"/>
    <cellStyle name="Currency 6 4" xfId="1210"/>
    <cellStyle name="Currency 6 4 2" xfId="1211"/>
    <cellStyle name="Currency 6 4 2 2" xfId="30125"/>
    <cellStyle name="Currency 6 4 3" xfId="1212"/>
    <cellStyle name="Currency 6 4 3 2" xfId="30126"/>
    <cellStyle name="Currency 6 4 4" xfId="1213"/>
    <cellStyle name="Currency 6 5" xfId="1214"/>
    <cellStyle name="Currency 6 5 2" xfId="1215"/>
    <cellStyle name="Currency 6 5 2 2" xfId="35360"/>
    <cellStyle name="Currency 6 5 3" xfId="1216"/>
    <cellStyle name="Currency 6 5 3 2" xfId="1217"/>
    <cellStyle name="Currency 6 5 3 3" xfId="1218"/>
    <cellStyle name="Currency 6 5 4" xfId="30127"/>
    <cellStyle name="Currency 6 6" xfId="1219"/>
    <cellStyle name="Currency 7" xfId="1220"/>
    <cellStyle name="Currency 7 2" xfId="1221"/>
    <cellStyle name="Currency 7 2 2" xfId="1222"/>
    <cellStyle name="Currency 7 2 2 2" xfId="1223"/>
    <cellStyle name="Currency 7 2 2 3" xfId="1224"/>
    <cellStyle name="Currency 7 2 3" xfId="1225"/>
    <cellStyle name="Currency 7 2 4" xfId="1226"/>
    <cellStyle name="Currency 7 2 5" xfId="1227"/>
    <cellStyle name="Currency 7 3" xfId="1228"/>
    <cellStyle name="Currency 7 3 2" xfId="1229"/>
    <cellStyle name="Currency 7 3 3" xfId="1230"/>
    <cellStyle name="Currency 7 3 4" xfId="1231"/>
    <cellStyle name="Currency 7 4" xfId="1232"/>
    <cellStyle name="Currency 7 4 2" xfId="1233"/>
    <cellStyle name="Currency 7 4 2 2" xfId="35375"/>
    <cellStyle name="Currency 7 4 3" xfId="1234"/>
    <cellStyle name="Currency 7 4 4" xfId="1235"/>
    <cellStyle name="Currency 7 5" xfId="1236"/>
    <cellStyle name="Currency 7 5 2" xfId="1237"/>
    <cellStyle name="Currency 7 5 3" xfId="1238"/>
    <cellStyle name="Currency 7 5 4" xfId="1239"/>
    <cellStyle name="Currency 7 6" xfId="1240"/>
    <cellStyle name="Currency 7 6 2" xfId="1241"/>
    <cellStyle name="Currency 7 6 3" xfId="1242"/>
    <cellStyle name="Currency 7 7" xfId="1243"/>
    <cellStyle name="Currency 8" xfId="1244"/>
    <cellStyle name="Currency 8 2" xfId="1245"/>
    <cellStyle name="Currency 8 3" xfId="1246"/>
    <cellStyle name="Currency 8 4" xfId="1247"/>
    <cellStyle name="Currency 9" xfId="1248"/>
    <cellStyle name="Currency 9 2" xfId="1249"/>
    <cellStyle name="Currency 9 2 2" xfId="35374"/>
    <cellStyle name="Currency 9 3" xfId="1250"/>
    <cellStyle name="Currency 9 4" xfId="1251"/>
    <cellStyle name="Explanatory Text" xfId="16" builtinId="53" customBuiltin="1"/>
    <cellStyle name="Explanatory Text 2" xfId="1252"/>
    <cellStyle name="Explanatory Text 2 2" xfId="1253"/>
    <cellStyle name="Explanatory Text 3" xfId="1254"/>
    <cellStyle name="Explanatory Text 3 2" xfId="1255"/>
    <cellStyle name="Explanatory Text 4" xfId="1256"/>
    <cellStyle name="Explanatory Text 4 2" xfId="1257"/>
    <cellStyle name="Explanatory Text 4 3" xfId="1258"/>
    <cellStyle name="Good" xfId="7" builtinId="26" customBuiltin="1"/>
    <cellStyle name="Good 2" xfId="1259"/>
    <cellStyle name="Good 2 2" xfId="1260"/>
    <cellStyle name="Good 3" xfId="1261"/>
    <cellStyle name="Good 3 2" xfId="1262"/>
    <cellStyle name="Good 4" xfId="1263"/>
    <cellStyle name="Heading 1" xfId="3" builtinId="16" customBuiltin="1"/>
    <cellStyle name="Heading 1 2" xfId="1264"/>
    <cellStyle name="Heading 1 2 2" xfId="1265"/>
    <cellStyle name="Heading 1 3" xfId="1266"/>
    <cellStyle name="Heading 1 3 2" xfId="1267"/>
    <cellStyle name="Heading 1 4" xfId="1268"/>
    <cellStyle name="Heading 1 4 2" xfId="1269"/>
    <cellStyle name="Heading 1 4 3" xfId="1270"/>
    <cellStyle name="Heading 2" xfId="4" builtinId="17" customBuiltin="1"/>
    <cellStyle name="Heading 2 2" xfId="1271"/>
    <cellStyle name="Heading 2 2 2" xfId="1272"/>
    <cellStyle name="Heading 2 3" xfId="1273"/>
    <cellStyle name="Heading 2 3 2" xfId="1274"/>
    <cellStyle name="Heading 2 4" xfId="1275"/>
    <cellStyle name="Heading 2 4 2" xfId="1276"/>
    <cellStyle name="Heading 2 4 3" xfId="1277"/>
    <cellStyle name="Heading 3" xfId="5" builtinId="18" customBuiltin="1"/>
    <cellStyle name="Heading 3 2" xfId="1278"/>
    <cellStyle name="Heading 3 2 2" xfId="1279"/>
    <cellStyle name="Heading 3 3" xfId="1280"/>
    <cellStyle name="Heading 3 3 2" xfId="1281"/>
    <cellStyle name="Heading 3 4" xfId="1282"/>
    <cellStyle name="Heading 3 4 2" xfId="1283"/>
    <cellStyle name="Heading 3 4 3" xfId="1284"/>
    <cellStyle name="Heading 4" xfId="6" builtinId="19" customBuiltin="1"/>
    <cellStyle name="Heading 4 2" xfId="1285"/>
    <cellStyle name="Heading 4 2 2" xfId="1286"/>
    <cellStyle name="Heading 4 3" xfId="1287"/>
    <cellStyle name="Heading 4 3 2" xfId="1288"/>
    <cellStyle name="Heading 4 4" xfId="1289"/>
    <cellStyle name="Heading 4 4 2" xfId="1290"/>
    <cellStyle name="Heading 4 4 3" xfId="1291"/>
    <cellStyle name="Input" xfId="10" builtinId="20" customBuiltin="1"/>
    <cellStyle name="Input 2" xfId="1292"/>
    <cellStyle name="Input 2 2" xfId="1293"/>
    <cellStyle name="Input 3" xfId="1294"/>
    <cellStyle name="Input 3 2" xfId="1295"/>
    <cellStyle name="Input 4" xfId="1296"/>
    <cellStyle name="Linked Cell" xfId="13" builtinId="24" customBuiltin="1"/>
    <cellStyle name="Linked Cell 2" xfId="1297"/>
    <cellStyle name="Linked Cell 2 2" xfId="1298"/>
    <cellStyle name="Linked Cell 3" xfId="1299"/>
    <cellStyle name="Linked Cell 3 2" xfId="1300"/>
    <cellStyle name="Linked Cell 4" xfId="1301"/>
    <cellStyle name="Linked Cell 4 2" xfId="1302"/>
    <cellStyle name="Linked Cell 4 3" xfId="1303"/>
    <cellStyle name="Neutral" xfId="9" builtinId="28" customBuiltin="1"/>
    <cellStyle name="Neutral 2" xfId="1304"/>
    <cellStyle name="Neutral 2 2" xfId="1305"/>
    <cellStyle name="Neutral 3" xfId="1306"/>
    <cellStyle name="Neutral 3 2" xfId="1307"/>
    <cellStyle name="Neutral 4" xfId="1308"/>
    <cellStyle name="Normal" xfId="0" builtinId="0"/>
    <cellStyle name="Normal 10" xfId="1309"/>
    <cellStyle name="Normal 10 10" xfId="1310"/>
    <cellStyle name="Normal 10 10 2" xfId="1311"/>
    <cellStyle name="Normal 10 10 2 2" xfId="1312"/>
    <cellStyle name="Normal 10 10 2 2 2" xfId="1313"/>
    <cellStyle name="Normal 10 10 2 2 2 2" xfId="30132"/>
    <cellStyle name="Normal 10 10 2 2 3" xfId="30131"/>
    <cellStyle name="Normal 10 10 2 3" xfId="1314"/>
    <cellStyle name="Normal 10 10 2 3 2" xfId="30133"/>
    <cellStyle name="Normal 10 10 2 4" xfId="30130"/>
    <cellStyle name="Normal 10 10 3" xfId="1315"/>
    <cellStyle name="Normal 10 10 3 2" xfId="1316"/>
    <cellStyle name="Normal 10 10 3 2 2" xfId="30135"/>
    <cellStyle name="Normal 10 10 3 3" xfId="30134"/>
    <cellStyle name="Normal 10 10 4" xfId="1317"/>
    <cellStyle name="Normal 10 10 4 2" xfId="30136"/>
    <cellStyle name="Normal 10 10 5" xfId="30129"/>
    <cellStyle name="Normal 10 11" xfId="1318"/>
    <cellStyle name="Normal 10 11 2" xfId="1319"/>
    <cellStyle name="Normal 10 11 2 2" xfId="1320"/>
    <cellStyle name="Normal 10 11 2 2 2" xfId="30139"/>
    <cellStyle name="Normal 10 11 2 3" xfId="30138"/>
    <cellStyle name="Normal 10 11 3" xfId="1321"/>
    <cellStyle name="Normal 10 11 3 2" xfId="1322"/>
    <cellStyle name="Normal 10 11 3 2 2" xfId="30141"/>
    <cellStyle name="Normal 10 11 3 3" xfId="30140"/>
    <cellStyle name="Normal 10 11 4" xfId="1323"/>
    <cellStyle name="Normal 10 11 4 2" xfId="30142"/>
    <cellStyle name="Normal 10 11 5" xfId="30137"/>
    <cellStyle name="Normal 10 12" xfId="1324"/>
    <cellStyle name="Normal 10 13" xfId="1325"/>
    <cellStyle name="Normal 10 14" xfId="1326"/>
    <cellStyle name="Normal 10 15" xfId="1327"/>
    <cellStyle name="Normal 10 15 2" xfId="1328"/>
    <cellStyle name="Normal 10 15 2 2" xfId="30144"/>
    <cellStyle name="Normal 10 15 3" xfId="30143"/>
    <cellStyle name="Normal 10 16" xfId="1329"/>
    <cellStyle name="Normal 10 16 2" xfId="30145"/>
    <cellStyle name="Normal 10 17" xfId="1330"/>
    <cellStyle name="Normal 10 2" xfId="1331"/>
    <cellStyle name="Normal 10 2 10" xfId="1332"/>
    <cellStyle name="Normal 10 2 10 2" xfId="1333"/>
    <cellStyle name="Normal 10 2 10 2 2" xfId="1334"/>
    <cellStyle name="Normal 10 2 10 2 2 2" xfId="30148"/>
    <cellStyle name="Normal 10 2 10 2 3" xfId="1335"/>
    <cellStyle name="Normal 10 2 10 2 3 2" xfId="30149"/>
    <cellStyle name="Normal 10 2 10 2 4" xfId="30147"/>
    <cellStyle name="Normal 10 2 10 3" xfId="1336"/>
    <cellStyle name="Normal 10 2 10 3 2" xfId="30150"/>
    <cellStyle name="Normal 10 2 10 4" xfId="1337"/>
    <cellStyle name="Normal 10 2 10 4 2" xfId="30151"/>
    <cellStyle name="Normal 10 2 10 5" xfId="30146"/>
    <cellStyle name="Normal 10 2 11" xfId="1338"/>
    <cellStyle name="Normal 10 2 11 2" xfId="1339"/>
    <cellStyle name="Normal 10 2 11 2 2" xfId="1340"/>
    <cellStyle name="Normal 10 2 11 2 2 2" xfId="30154"/>
    <cellStyle name="Normal 10 2 11 2 3" xfId="1341"/>
    <cellStyle name="Normal 10 2 11 2 3 2" xfId="30155"/>
    <cellStyle name="Normal 10 2 11 2 4" xfId="30153"/>
    <cellStyle name="Normal 10 2 11 3" xfId="1342"/>
    <cellStyle name="Normal 10 2 11 3 2" xfId="30156"/>
    <cellStyle name="Normal 10 2 11 4" xfId="1343"/>
    <cellStyle name="Normal 10 2 11 4 2" xfId="30157"/>
    <cellStyle name="Normal 10 2 11 5" xfId="30152"/>
    <cellStyle name="Normal 10 2 12" xfId="1344"/>
    <cellStyle name="Normal 10 2 12 2" xfId="1345"/>
    <cellStyle name="Normal 10 2 12 2 2" xfId="1346"/>
    <cellStyle name="Normal 10 2 12 2 2 2" xfId="30160"/>
    <cellStyle name="Normal 10 2 12 2 3" xfId="1347"/>
    <cellStyle name="Normal 10 2 12 2 3 2" xfId="30161"/>
    <cellStyle name="Normal 10 2 12 2 4" xfId="30159"/>
    <cellStyle name="Normal 10 2 12 3" xfId="1348"/>
    <cellStyle name="Normal 10 2 12 3 2" xfId="30162"/>
    <cellStyle name="Normal 10 2 12 4" xfId="1349"/>
    <cellStyle name="Normal 10 2 12 4 2" xfId="30163"/>
    <cellStyle name="Normal 10 2 12 5" xfId="30158"/>
    <cellStyle name="Normal 10 2 13" xfId="1350"/>
    <cellStyle name="Normal 10 2 13 2" xfId="1351"/>
    <cellStyle name="Normal 10 2 13 2 2" xfId="1352"/>
    <cellStyle name="Normal 10 2 13 2 2 2" xfId="30166"/>
    <cellStyle name="Normal 10 2 13 2 3" xfId="1353"/>
    <cellStyle name="Normal 10 2 13 2 3 2" xfId="30167"/>
    <cellStyle name="Normal 10 2 13 2 4" xfId="30165"/>
    <cellStyle name="Normal 10 2 13 3" xfId="1354"/>
    <cellStyle name="Normal 10 2 13 3 2" xfId="30168"/>
    <cellStyle name="Normal 10 2 13 4" xfId="1355"/>
    <cellStyle name="Normal 10 2 13 4 2" xfId="30169"/>
    <cellStyle name="Normal 10 2 13 5" xfId="30164"/>
    <cellStyle name="Normal 10 2 14" xfId="1356"/>
    <cellStyle name="Normal 10 2 14 2" xfId="1357"/>
    <cellStyle name="Normal 10 2 14 2 2" xfId="1358"/>
    <cellStyle name="Normal 10 2 14 2 2 2" xfId="30172"/>
    <cellStyle name="Normal 10 2 14 2 3" xfId="1359"/>
    <cellStyle name="Normal 10 2 14 2 3 2" xfId="30173"/>
    <cellStyle name="Normal 10 2 14 2 4" xfId="30171"/>
    <cellStyle name="Normal 10 2 14 3" xfId="1360"/>
    <cellStyle name="Normal 10 2 14 3 2" xfId="30174"/>
    <cellStyle name="Normal 10 2 14 4" xfId="1361"/>
    <cellStyle name="Normal 10 2 14 4 2" xfId="30175"/>
    <cellStyle name="Normal 10 2 14 5" xfId="30170"/>
    <cellStyle name="Normal 10 2 15" xfId="1362"/>
    <cellStyle name="Normal 10 2 15 2" xfId="1363"/>
    <cellStyle name="Normal 10 2 15 2 2" xfId="1364"/>
    <cellStyle name="Normal 10 2 15 2 2 2" xfId="30178"/>
    <cellStyle name="Normal 10 2 15 2 3" xfId="1365"/>
    <cellStyle name="Normal 10 2 15 2 3 2" xfId="30179"/>
    <cellStyle name="Normal 10 2 15 2 4" xfId="30177"/>
    <cellStyle name="Normal 10 2 15 3" xfId="1366"/>
    <cellStyle name="Normal 10 2 15 3 2" xfId="30180"/>
    <cellStyle name="Normal 10 2 15 4" xfId="1367"/>
    <cellStyle name="Normal 10 2 15 4 2" xfId="30181"/>
    <cellStyle name="Normal 10 2 15 5" xfId="30176"/>
    <cellStyle name="Normal 10 2 16" xfId="1368"/>
    <cellStyle name="Normal 10 2 16 2" xfId="1369"/>
    <cellStyle name="Normal 10 2 16 2 2" xfId="1370"/>
    <cellStyle name="Normal 10 2 16 2 2 2" xfId="30184"/>
    <cellStyle name="Normal 10 2 16 2 3" xfId="1371"/>
    <cellStyle name="Normal 10 2 16 2 3 2" xfId="30185"/>
    <cellStyle name="Normal 10 2 16 2 4" xfId="30183"/>
    <cellStyle name="Normal 10 2 16 3" xfId="1372"/>
    <cellStyle name="Normal 10 2 16 3 2" xfId="30186"/>
    <cellStyle name="Normal 10 2 16 4" xfId="1373"/>
    <cellStyle name="Normal 10 2 16 4 2" xfId="30187"/>
    <cellStyle name="Normal 10 2 16 5" xfId="30182"/>
    <cellStyle name="Normal 10 2 17" xfId="1374"/>
    <cellStyle name="Normal 10 2 17 2" xfId="1375"/>
    <cellStyle name="Normal 10 2 17 2 2" xfId="1376"/>
    <cellStyle name="Normal 10 2 17 2 2 2" xfId="30190"/>
    <cellStyle name="Normal 10 2 17 2 3" xfId="1377"/>
    <cellStyle name="Normal 10 2 17 2 3 2" xfId="30191"/>
    <cellStyle name="Normal 10 2 17 2 4" xfId="30189"/>
    <cellStyle name="Normal 10 2 17 3" xfId="1378"/>
    <cellStyle name="Normal 10 2 17 3 2" xfId="30192"/>
    <cellStyle name="Normal 10 2 17 4" xfId="1379"/>
    <cellStyle name="Normal 10 2 17 4 2" xfId="30193"/>
    <cellStyle name="Normal 10 2 17 5" xfId="30188"/>
    <cellStyle name="Normal 10 2 18" xfId="1380"/>
    <cellStyle name="Normal 10 2 18 2" xfId="1381"/>
    <cellStyle name="Normal 10 2 18 2 2" xfId="1382"/>
    <cellStyle name="Normal 10 2 18 2 2 2" xfId="30196"/>
    <cellStyle name="Normal 10 2 18 2 3" xfId="1383"/>
    <cellStyle name="Normal 10 2 18 2 3 2" xfId="30197"/>
    <cellStyle name="Normal 10 2 18 2 4" xfId="30195"/>
    <cellStyle name="Normal 10 2 18 3" xfId="1384"/>
    <cellStyle name="Normal 10 2 18 3 2" xfId="30198"/>
    <cellStyle name="Normal 10 2 18 4" xfId="1385"/>
    <cellStyle name="Normal 10 2 18 4 2" xfId="30199"/>
    <cellStyle name="Normal 10 2 18 5" xfId="30194"/>
    <cellStyle name="Normal 10 2 19" xfId="1386"/>
    <cellStyle name="Normal 10 2 19 2" xfId="1387"/>
    <cellStyle name="Normal 10 2 19 2 2" xfId="1388"/>
    <cellStyle name="Normal 10 2 19 2 2 2" xfId="30202"/>
    <cellStyle name="Normal 10 2 19 2 3" xfId="1389"/>
    <cellStyle name="Normal 10 2 19 2 3 2" xfId="30203"/>
    <cellStyle name="Normal 10 2 19 2 4" xfId="30201"/>
    <cellStyle name="Normal 10 2 19 3" xfId="1390"/>
    <cellStyle name="Normal 10 2 19 3 2" xfId="30204"/>
    <cellStyle name="Normal 10 2 19 4" xfId="1391"/>
    <cellStyle name="Normal 10 2 19 4 2" xfId="30205"/>
    <cellStyle name="Normal 10 2 19 5" xfId="30200"/>
    <cellStyle name="Normal 10 2 2" xfId="1392"/>
    <cellStyle name="Normal 10 2 2 10" xfId="1393"/>
    <cellStyle name="Normal 10 2 2 10 2" xfId="30207"/>
    <cellStyle name="Normal 10 2 2 11" xfId="1394"/>
    <cellStyle name="Normal 10 2 2 11 2" xfId="30208"/>
    <cellStyle name="Normal 10 2 2 12" xfId="1395"/>
    <cellStyle name="Normal 10 2 2 12 2" xfId="30209"/>
    <cellStyle name="Normal 10 2 2 13" xfId="1396"/>
    <cellStyle name="Normal 10 2 2 13 2" xfId="30210"/>
    <cellStyle name="Normal 10 2 2 14" xfId="1397"/>
    <cellStyle name="Normal 10 2 2 14 2" xfId="30211"/>
    <cellStyle name="Normal 10 2 2 15" xfId="1398"/>
    <cellStyle name="Normal 10 2 2 15 2" xfId="30212"/>
    <cellStyle name="Normal 10 2 2 16" xfId="1399"/>
    <cellStyle name="Normal 10 2 2 16 2" xfId="30213"/>
    <cellStyle name="Normal 10 2 2 17" xfId="1400"/>
    <cellStyle name="Normal 10 2 2 17 2" xfId="30214"/>
    <cellStyle name="Normal 10 2 2 18" xfId="1401"/>
    <cellStyle name="Normal 10 2 2 18 2" xfId="30215"/>
    <cellStyle name="Normal 10 2 2 19" xfId="1402"/>
    <cellStyle name="Normal 10 2 2 19 2" xfId="30216"/>
    <cellStyle name="Normal 10 2 2 2" xfId="1403"/>
    <cellStyle name="Normal 10 2 2 2 2" xfId="1404"/>
    <cellStyle name="Normal 10 2 2 2 2 2" xfId="1405"/>
    <cellStyle name="Normal 10 2 2 2 2 2 2" xfId="30219"/>
    <cellStyle name="Normal 10 2 2 2 2 3" xfId="30218"/>
    <cellStyle name="Normal 10 2 2 2 3" xfId="1406"/>
    <cellStyle name="Normal 10 2 2 2 3 2" xfId="30220"/>
    <cellStyle name="Normal 10 2 2 2 4" xfId="30217"/>
    <cellStyle name="Normal 10 2 2 20" xfId="30206"/>
    <cellStyle name="Normal 10 2 2 3" xfId="1407"/>
    <cellStyle name="Normal 10 2 2 3 2" xfId="1408"/>
    <cellStyle name="Normal 10 2 2 3 2 2" xfId="30222"/>
    <cellStyle name="Normal 10 2 2 3 3" xfId="1409"/>
    <cellStyle name="Normal 10 2 2 3 3 2" xfId="30223"/>
    <cellStyle name="Normal 10 2 2 3 4" xfId="30221"/>
    <cellStyle name="Normal 10 2 2 4" xfId="1410"/>
    <cellStyle name="Normal 10 2 2 4 2" xfId="30224"/>
    <cellStyle name="Normal 10 2 2 5" xfId="1411"/>
    <cellStyle name="Normal 10 2 2 5 2" xfId="30225"/>
    <cellStyle name="Normal 10 2 2 6" xfId="1412"/>
    <cellStyle name="Normal 10 2 2 6 2" xfId="30226"/>
    <cellStyle name="Normal 10 2 2 7" xfId="1413"/>
    <cellStyle name="Normal 10 2 2 7 2" xfId="30227"/>
    <cellStyle name="Normal 10 2 2 8" xfId="1414"/>
    <cellStyle name="Normal 10 2 2 8 2" xfId="30228"/>
    <cellStyle name="Normal 10 2 2 9" xfId="1415"/>
    <cellStyle name="Normal 10 2 2 9 2" xfId="30229"/>
    <cellStyle name="Normal 10 2 20" xfId="1416"/>
    <cellStyle name="Normal 10 2 20 2" xfId="1417"/>
    <cellStyle name="Normal 10 2 20 2 2" xfId="1418"/>
    <cellStyle name="Normal 10 2 20 2 2 2" xfId="30232"/>
    <cellStyle name="Normal 10 2 20 2 3" xfId="1419"/>
    <cellStyle name="Normal 10 2 20 2 3 2" xfId="30233"/>
    <cellStyle name="Normal 10 2 20 2 4" xfId="30231"/>
    <cellStyle name="Normal 10 2 20 3" xfId="1420"/>
    <cellStyle name="Normal 10 2 20 3 2" xfId="30234"/>
    <cellStyle name="Normal 10 2 20 4" xfId="1421"/>
    <cellStyle name="Normal 10 2 20 4 2" xfId="30235"/>
    <cellStyle name="Normal 10 2 20 5" xfId="30230"/>
    <cellStyle name="Normal 10 2 21" xfId="1422"/>
    <cellStyle name="Normal 10 2 21 2" xfId="1423"/>
    <cellStyle name="Normal 10 2 21 2 2" xfId="1424"/>
    <cellStyle name="Normal 10 2 21 2 2 2" xfId="30238"/>
    <cellStyle name="Normal 10 2 21 2 3" xfId="1425"/>
    <cellStyle name="Normal 10 2 21 2 3 2" xfId="30239"/>
    <cellStyle name="Normal 10 2 21 2 4" xfId="30237"/>
    <cellStyle name="Normal 10 2 21 3" xfId="1426"/>
    <cellStyle name="Normal 10 2 21 3 2" xfId="30240"/>
    <cellStyle name="Normal 10 2 21 4" xfId="1427"/>
    <cellStyle name="Normal 10 2 21 4 2" xfId="30241"/>
    <cellStyle name="Normal 10 2 21 5" xfId="30236"/>
    <cellStyle name="Normal 10 2 22" xfId="1428"/>
    <cellStyle name="Normal 10 2 22 2" xfId="1429"/>
    <cellStyle name="Normal 10 2 22 2 2" xfId="1430"/>
    <cellStyle name="Normal 10 2 22 2 2 2" xfId="30244"/>
    <cellStyle name="Normal 10 2 22 2 3" xfId="1431"/>
    <cellStyle name="Normal 10 2 22 2 3 2" xfId="30245"/>
    <cellStyle name="Normal 10 2 22 2 4" xfId="30243"/>
    <cellStyle name="Normal 10 2 22 3" xfId="1432"/>
    <cellStyle name="Normal 10 2 22 3 2" xfId="30246"/>
    <cellStyle name="Normal 10 2 22 4" xfId="1433"/>
    <cellStyle name="Normal 10 2 22 4 2" xfId="30247"/>
    <cellStyle name="Normal 10 2 22 5" xfId="30242"/>
    <cellStyle name="Normal 10 2 23" xfId="1434"/>
    <cellStyle name="Normal 10 2 24" xfId="1435"/>
    <cellStyle name="Normal 10 2 24 2" xfId="30248"/>
    <cellStyle name="Normal 10 2 25" xfId="1436"/>
    <cellStyle name="Normal 10 2 3" xfId="1437"/>
    <cellStyle name="Normal 10 2 3 2" xfId="1438"/>
    <cellStyle name="Normal 10 2 3 2 2" xfId="1439"/>
    <cellStyle name="Normal 10 2 3 2 2 2" xfId="1440"/>
    <cellStyle name="Normal 10 2 3 2 2 2 2" xfId="30252"/>
    <cellStyle name="Normal 10 2 3 2 2 3" xfId="30251"/>
    <cellStyle name="Normal 10 2 3 2 3" xfId="1441"/>
    <cellStyle name="Normal 10 2 3 2 3 2" xfId="30253"/>
    <cellStyle name="Normal 10 2 3 2 4" xfId="30250"/>
    <cellStyle name="Normal 10 2 3 3" xfId="1442"/>
    <cellStyle name="Normal 10 2 3 3 2" xfId="1443"/>
    <cellStyle name="Normal 10 2 3 3 2 2" xfId="30255"/>
    <cellStyle name="Normal 10 2 3 3 3" xfId="30254"/>
    <cellStyle name="Normal 10 2 3 4" xfId="1444"/>
    <cellStyle name="Normal 10 2 3 4 2" xfId="30256"/>
    <cellStyle name="Normal 10 2 3 5" xfId="30249"/>
    <cellStyle name="Normal 10 2 4" xfId="1445"/>
    <cellStyle name="Normal 10 2 4 2" xfId="1446"/>
    <cellStyle name="Normal 10 2 4 2 2" xfId="1447"/>
    <cellStyle name="Normal 10 2 4 2 2 2" xfId="1448"/>
    <cellStyle name="Normal 10 2 4 2 2 2 2" xfId="30260"/>
    <cellStyle name="Normal 10 2 4 2 2 3" xfId="30259"/>
    <cellStyle name="Normal 10 2 4 2 3" xfId="1449"/>
    <cellStyle name="Normal 10 2 4 2 3 2" xfId="30261"/>
    <cellStyle name="Normal 10 2 4 2 4" xfId="30258"/>
    <cellStyle name="Normal 10 2 4 3" xfId="1450"/>
    <cellStyle name="Normal 10 2 4 3 2" xfId="1451"/>
    <cellStyle name="Normal 10 2 4 3 2 2" xfId="30263"/>
    <cellStyle name="Normal 10 2 4 3 3" xfId="30262"/>
    <cellStyle name="Normal 10 2 4 4" xfId="1452"/>
    <cellStyle name="Normal 10 2 4 4 2" xfId="30264"/>
    <cellStyle name="Normal 10 2 4 5" xfId="30257"/>
    <cellStyle name="Normal 10 2 5" xfId="1453"/>
    <cellStyle name="Normal 10 2 5 2" xfId="1454"/>
    <cellStyle name="Normal 10 2 5 2 2" xfId="1455"/>
    <cellStyle name="Normal 10 2 5 2 2 2" xfId="1456"/>
    <cellStyle name="Normal 10 2 5 2 2 2 2" xfId="30268"/>
    <cellStyle name="Normal 10 2 5 2 2 3" xfId="30267"/>
    <cellStyle name="Normal 10 2 5 2 3" xfId="1457"/>
    <cellStyle name="Normal 10 2 5 2 3 2" xfId="30269"/>
    <cellStyle name="Normal 10 2 5 2 4" xfId="30266"/>
    <cellStyle name="Normal 10 2 5 3" xfId="1458"/>
    <cellStyle name="Normal 10 2 5 3 2" xfId="1459"/>
    <cellStyle name="Normal 10 2 5 3 2 2" xfId="30271"/>
    <cellStyle name="Normal 10 2 5 3 3" xfId="30270"/>
    <cellStyle name="Normal 10 2 5 4" xfId="1460"/>
    <cellStyle name="Normal 10 2 5 4 2" xfId="30272"/>
    <cellStyle name="Normal 10 2 5 5" xfId="30265"/>
    <cellStyle name="Normal 10 2 6" xfId="1461"/>
    <cellStyle name="Normal 10 2 6 2" xfId="1462"/>
    <cellStyle name="Normal 10 2 6 2 2" xfId="1463"/>
    <cellStyle name="Normal 10 2 6 2 2 2" xfId="30275"/>
    <cellStyle name="Normal 10 2 6 2 3" xfId="30274"/>
    <cellStyle name="Normal 10 2 6 3" xfId="1464"/>
    <cellStyle name="Normal 10 2 6 3 2" xfId="1465"/>
    <cellStyle name="Normal 10 2 6 3 2 2" xfId="30277"/>
    <cellStyle name="Normal 10 2 6 3 3" xfId="30276"/>
    <cellStyle name="Normal 10 2 6 4" xfId="1466"/>
    <cellStyle name="Normal 10 2 6 4 2" xfId="30278"/>
    <cellStyle name="Normal 10 2 6 5" xfId="30273"/>
    <cellStyle name="Normal 10 2 7" xfId="1467"/>
    <cellStyle name="Normal 10 2 7 2" xfId="1468"/>
    <cellStyle name="Normal 10 2 7 2 2" xfId="1469"/>
    <cellStyle name="Normal 10 2 7 2 2 2" xfId="30281"/>
    <cellStyle name="Normal 10 2 7 2 3" xfId="30280"/>
    <cellStyle name="Normal 10 2 7 3" xfId="1470"/>
    <cellStyle name="Normal 10 2 7 3 2" xfId="30282"/>
    <cellStyle name="Normal 10 2 7 4" xfId="1471"/>
    <cellStyle name="Normal 10 2 7 4 2" xfId="30283"/>
    <cellStyle name="Normal 10 2 7 5" xfId="30279"/>
    <cellStyle name="Normal 10 2 8" xfId="1472"/>
    <cellStyle name="Normal 10 2 8 2" xfId="1473"/>
    <cellStyle name="Normal 10 2 8 2 2" xfId="1474"/>
    <cellStyle name="Normal 10 2 8 2 2 2" xfId="30286"/>
    <cellStyle name="Normal 10 2 8 2 3" xfId="1475"/>
    <cellStyle name="Normal 10 2 8 2 3 2" xfId="30287"/>
    <cellStyle name="Normal 10 2 8 2 4" xfId="30285"/>
    <cellStyle name="Normal 10 2 8 3" xfId="1476"/>
    <cellStyle name="Normal 10 2 8 3 2" xfId="30288"/>
    <cellStyle name="Normal 10 2 8 4" xfId="1477"/>
    <cellStyle name="Normal 10 2 8 4 2" xfId="30289"/>
    <cellStyle name="Normal 10 2 8 5" xfId="30284"/>
    <cellStyle name="Normal 10 2 9" xfId="1478"/>
    <cellStyle name="Normal 10 2 9 2" xfId="1479"/>
    <cellStyle name="Normal 10 2 9 2 2" xfId="1480"/>
    <cellStyle name="Normal 10 2 9 2 2 2" xfId="30292"/>
    <cellStyle name="Normal 10 2 9 2 3" xfId="1481"/>
    <cellStyle name="Normal 10 2 9 2 3 2" xfId="30293"/>
    <cellStyle name="Normal 10 2 9 2 4" xfId="30291"/>
    <cellStyle name="Normal 10 2 9 3" xfId="1482"/>
    <cellStyle name="Normal 10 2 9 3 2" xfId="30294"/>
    <cellStyle name="Normal 10 2 9 4" xfId="1483"/>
    <cellStyle name="Normal 10 2 9 4 2" xfId="30295"/>
    <cellStyle name="Normal 10 2 9 5" xfId="30290"/>
    <cellStyle name="Normal 10 3" xfId="1484"/>
    <cellStyle name="Normal 10 3 2" xfId="1485"/>
    <cellStyle name="Normal 10 3 2 2" xfId="1486"/>
    <cellStyle name="Normal 10 3 2 2 2" xfId="30297"/>
    <cellStyle name="Normal 10 3 2 3" xfId="30296"/>
    <cellStyle name="Normal 10 3 3" xfId="1487"/>
    <cellStyle name="Normal 10 3 3 2" xfId="1488"/>
    <cellStyle name="Normal 10 3 3 2 2" xfId="30299"/>
    <cellStyle name="Normal 10 3 3 3" xfId="30298"/>
    <cellStyle name="Normal 10 3 4" xfId="1489"/>
    <cellStyle name="Normal 10 3 5" xfId="1490"/>
    <cellStyle name="Normal 10 3 6" xfId="1491"/>
    <cellStyle name="Normal 10 4" xfId="1492"/>
    <cellStyle name="Normal 10 4 2" xfId="1493"/>
    <cellStyle name="Normal 10 4 2 2" xfId="1494"/>
    <cellStyle name="Normal 10 4 2 2 2" xfId="30301"/>
    <cellStyle name="Normal 10 4 2 3" xfId="30300"/>
    <cellStyle name="Normal 10 4 3" xfId="1495"/>
    <cellStyle name="Normal 10 4 4" xfId="1496"/>
    <cellStyle name="Normal 10 4 4 2" xfId="30302"/>
    <cellStyle name="Normal 10 4 5" xfId="1497"/>
    <cellStyle name="Normal 10 4 5 2" xfId="30303"/>
    <cellStyle name="Normal 10 4 6" xfId="1498"/>
    <cellStyle name="Normal 10 5" xfId="1499"/>
    <cellStyle name="Normal 10 5 2" xfId="1500"/>
    <cellStyle name="Normal 10 5 2 2" xfId="1501"/>
    <cellStyle name="Normal 10 5 2 2 2" xfId="30306"/>
    <cellStyle name="Normal 10 5 2 3" xfId="30305"/>
    <cellStyle name="Normal 10 5 3" xfId="1502"/>
    <cellStyle name="Normal 10 5 4" xfId="1503"/>
    <cellStyle name="Normal 10 5 4 2" xfId="30307"/>
    <cellStyle name="Normal 10 5 5" xfId="30304"/>
    <cellStyle name="Normal 10 6" xfId="1504"/>
    <cellStyle name="Normal 10 6 2" xfId="1505"/>
    <cellStyle name="Normal 10 6 3" xfId="1506"/>
    <cellStyle name="Normal 10 6 4" xfId="1507"/>
    <cellStyle name="Normal 10 7" xfId="1508"/>
    <cellStyle name="Normal 10 7 2" xfId="1509"/>
    <cellStyle name="Normal 10 7 3" xfId="1510"/>
    <cellStyle name="Normal 10 7 4" xfId="1511"/>
    <cellStyle name="Normal 10 8" xfId="1512"/>
    <cellStyle name="Normal 10 8 2" xfId="1513"/>
    <cellStyle name="Normal 10 8 3" xfId="1514"/>
    <cellStyle name="Normal 10 8 4" xfId="1515"/>
    <cellStyle name="Normal 10 9" xfId="1516"/>
    <cellStyle name="Normal 10 9 2" xfId="1517"/>
    <cellStyle name="Normal 10 9 2 2" xfId="1518"/>
    <cellStyle name="Normal 10 9 2 2 2" xfId="30310"/>
    <cellStyle name="Normal 10 9 2 3" xfId="30309"/>
    <cellStyle name="Normal 10 9 3" xfId="1519"/>
    <cellStyle name="Normal 10 9 4" xfId="1520"/>
    <cellStyle name="Normal 10 9 4 2" xfId="30311"/>
    <cellStyle name="Normal 10 9 5" xfId="30308"/>
    <cellStyle name="Normal 11" xfId="1521"/>
    <cellStyle name="Normal 11 10" xfId="1522"/>
    <cellStyle name="Normal 11 10 2" xfId="1523"/>
    <cellStyle name="Normal 11 10 2 2" xfId="1524"/>
    <cellStyle name="Normal 11 10 2 2 2" xfId="1525"/>
    <cellStyle name="Normal 11 10 2 2 2 2" xfId="30315"/>
    <cellStyle name="Normal 11 10 2 2 3" xfId="30314"/>
    <cellStyle name="Normal 11 10 2 3" xfId="1526"/>
    <cellStyle name="Normal 11 10 2 3 2" xfId="30316"/>
    <cellStyle name="Normal 11 10 2 4" xfId="30313"/>
    <cellStyle name="Normal 11 10 3" xfId="1527"/>
    <cellStyle name="Normal 11 10 3 2" xfId="1528"/>
    <cellStyle name="Normal 11 10 3 2 2" xfId="30318"/>
    <cellStyle name="Normal 11 10 3 3" xfId="30317"/>
    <cellStyle name="Normal 11 10 4" xfId="1529"/>
    <cellStyle name="Normal 11 10 4 2" xfId="30319"/>
    <cellStyle name="Normal 11 10 5" xfId="30312"/>
    <cellStyle name="Normal 11 11" xfId="1530"/>
    <cellStyle name="Normal 11 11 2" xfId="1531"/>
    <cellStyle name="Normal 11 11 2 2" xfId="1532"/>
    <cellStyle name="Normal 11 11 2 2 2" xfId="1533"/>
    <cellStyle name="Normal 11 11 2 2 2 2" xfId="30323"/>
    <cellStyle name="Normal 11 11 2 2 3" xfId="30322"/>
    <cellStyle name="Normal 11 11 2 3" xfId="1534"/>
    <cellStyle name="Normal 11 11 2 3 2" xfId="30324"/>
    <cellStyle name="Normal 11 11 2 4" xfId="30321"/>
    <cellStyle name="Normal 11 11 3" xfId="1535"/>
    <cellStyle name="Normal 11 11 3 2" xfId="1536"/>
    <cellStyle name="Normal 11 11 3 2 2" xfId="30326"/>
    <cellStyle name="Normal 11 11 3 3" xfId="30325"/>
    <cellStyle name="Normal 11 11 4" xfId="1537"/>
    <cellStyle name="Normal 11 11 4 2" xfId="30327"/>
    <cellStyle name="Normal 11 11 5" xfId="30320"/>
    <cellStyle name="Normal 11 12" xfId="1538"/>
    <cellStyle name="Normal 11 12 2" xfId="1539"/>
    <cellStyle name="Normal 11 12 2 2" xfId="1540"/>
    <cellStyle name="Normal 11 12 2 2 2" xfId="30330"/>
    <cellStyle name="Normal 11 12 2 3" xfId="30329"/>
    <cellStyle name="Normal 11 12 3" xfId="1541"/>
    <cellStyle name="Normal 11 12 3 2" xfId="30331"/>
    <cellStyle name="Normal 11 12 4" xfId="30328"/>
    <cellStyle name="Normal 11 13" xfId="1542"/>
    <cellStyle name="Normal 11 13 2" xfId="1543"/>
    <cellStyle name="Normal 11 13 2 2" xfId="1544"/>
    <cellStyle name="Normal 11 13 2 2 2" xfId="30334"/>
    <cellStyle name="Normal 11 13 2 3" xfId="30333"/>
    <cellStyle name="Normal 11 13 3" xfId="1545"/>
    <cellStyle name="Normal 11 13 3 2" xfId="30335"/>
    <cellStyle name="Normal 11 13 4" xfId="30332"/>
    <cellStyle name="Normal 11 14" xfId="1546"/>
    <cellStyle name="Normal 11 14 2" xfId="1547"/>
    <cellStyle name="Normal 11 14 2 2" xfId="1548"/>
    <cellStyle name="Normal 11 14 2 2 2" xfId="30338"/>
    <cellStyle name="Normal 11 14 2 3" xfId="30337"/>
    <cellStyle name="Normal 11 14 3" xfId="1549"/>
    <cellStyle name="Normal 11 14 3 2" xfId="30339"/>
    <cellStyle name="Normal 11 14 4" xfId="30336"/>
    <cellStyle name="Normal 11 15" xfId="1550"/>
    <cellStyle name="Normal 11 15 2" xfId="1551"/>
    <cellStyle name="Normal 11 15 2 2" xfId="1552"/>
    <cellStyle name="Normal 11 15 2 2 2" xfId="30342"/>
    <cellStyle name="Normal 11 15 2 3" xfId="30341"/>
    <cellStyle name="Normal 11 15 3" xfId="1553"/>
    <cellStyle name="Normal 11 15 3 2" xfId="30343"/>
    <cellStyle name="Normal 11 15 4" xfId="30340"/>
    <cellStyle name="Normal 11 16" xfId="1554"/>
    <cellStyle name="Normal 11 16 2" xfId="1555"/>
    <cellStyle name="Normal 11 16 2 2" xfId="30345"/>
    <cellStyle name="Normal 11 16 3" xfId="30344"/>
    <cellStyle name="Normal 11 17" xfId="1556"/>
    <cellStyle name="Normal 11 17 2" xfId="1557"/>
    <cellStyle name="Normal 11 17 2 2" xfId="30347"/>
    <cellStyle name="Normal 11 17 3" xfId="30346"/>
    <cellStyle name="Normal 11 18" xfId="1558"/>
    <cellStyle name="Normal 11 18 2" xfId="1559"/>
    <cellStyle name="Normal 11 18 2 2" xfId="30349"/>
    <cellStyle name="Normal 11 18 3" xfId="30348"/>
    <cellStyle name="Normal 11 19" xfId="1560"/>
    <cellStyle name="Normal 11 19 2" xfId="1561"/>
    <cellStyle name="Normal 11 19 2 2" xfId="30351"/>
    <cellStyle name="Normal 11 19 3" xfId="30350"/>
    <cellStyle name="Normal 11 2" xfId="1562"/>
    <cellStyle name="Normal 11 2 2" xfId="1563"/>
    <cellStyle name="Normal 11 2 2 2" xfId="1564"/>
    <cellStyle name="Normal 11 2 2 2 2" xfId="1565"/>
    <cellStyle name="Normal 11 2 2 2 2 2" xfId="30353"/>
    <cellStyle name="Normal 11 2 2 2 3" xfId="30352"/>
    <cellStyle name="Normal 11 2 2 3" xfId="1566"/>
    <cellStyle name="Normal 11 2 2 3 2" xfId="1567"/>
    <cellStyle name="Normal 11 2 2 3 2 2" xfId="30355"/>
    <cellStyle name="Normal 11 2 2 3 3" xfId="30354"/>
    <cellStyle name="Normal 11 2 2 4" xfId="1568"/>
    <cellStyle name="Normal 11 2 2 4 2" xfId="30356"/>
    <cellStyle name="Normal 11 2 2 5" xfId="1569"/>
    <cellStyle name="Normal 11 2 3" xfId="1570"/>
    <cellStyle name="Normal 11 2 3 2" xfId="1571"/>
    <cellStyle name="Normal 11 2 3 2 2" xfId="1572"/>
    <cellStyle name="Normal 11 2 3 2 2 2" xfId="30358"/>
    <cellStyle name="Normal 11 2 3 2 3" xfId="30357"/>
    <cellStyle name="Normal 11 2 3 3" xfId="1573"/>
    <cellStyle name="Normal 11 2 3 3 2" xfId="30359"/>
    <cellStyle name="Normal 11 2 3 4" xfId="1574"/>
    <cellStyle name="Normal 11 2 3 5" xfId="1575"/>
    <cellStyle name="Normal 11 2 4" xfId="1576"/>
    <cellStyle name="Normal 11 2 4 2" xfId="1577"/>
    <cellStyle name="Normal 11 2 4 2 2" xfId="1578"/>
    <cellStyle name="Normal 11 2 4 2 2 2" xfId="30362"/>
    <cellStyle name="Normal 11 2 4 2 3" xfId="30361"/>
    <cellStyle name="Normal 11 2 4 3" xfId="1579"/>
    <cellStyle name="Normal 11 2 4 3 2" xfId="30363"/>
    <cellStyle name="Normal 11 2 4 4" xfId="30360"/>
    <cellStyle name="Normal 11 2 5" xfId="1580"/>
    <cellStyle name="Normal 11 2 5 2" xfId="1581"/>
    <cellStyle name="Normal 11 2 5 2 2" xfId="1582"/>
    <cellStyle name="Normal 11 2 5 2 2 2" xfId="30366"/>
    <cellStyle name="Normal 11 2 5 2 3" xfId="30365"/>
    <cellStyle name="Normal 11 2 5 3" xfId="1583"/>
    <cellStyle name="Normal 11 2 5 3 2" xfId="30367"/>
    <cellStyle name="Normal 11 2 5 4" xfId="30364"/>
    <cellStyle name="Normal 11 2 6" xfId="1584"/>
    <cellStyle name="Normal 11 2 6 2" xfId="1585"/>
    <cellStyle name="Normal 11 2 6 2 2" xfId="30369"/>
    <cellStyle name="Normal 11 2 6 3" xfId="30368"/>
    <cellStyle name="Normal 11 2 7" xfId="1586"/>
    <cellStyle name="Normal 11 2 7 2" xfId="30370"/>
    <cellStyle name="Normal 11 2 8" xfId="1587"/>
    <cellStyle name="Normal 11 2 9" xfId="1588"/>
    <cellStyle name="Normal 11 20" xfId="1589"/>
    <cellStyle name="Normal 11 20 2" xfId="1590"/>
    <cellStyle name="Normal 11 20 2 2" xfId="30372"/>
    <cellStyle name="Normal 11 20 3" xfId="30371"/>
    <cellStyle name="Normal 11 21" xfId="1591"/>
    <cellStyle name="Normal 11 21 2" xfId="1592"/>
    <cellStyle name="Normal 11 21 2 2" xfId="30374"/>
    <cellStyle name="Normal 11 21 3" xfId="30373"/>
    <cellStyle name="Normal 11 22" xfId="1593"/>
    <cellStyle name="Normal 11 22 2" xfId="1594"/>
    <cellStyle name="Normal 11 22 2 2" xfId="30376"/>
    <cellStyle name="Normal 11 22 3" xfId="30375"/>
    <cellStyle name="Normal 11 23" xfId="1595"/>
    <cellStyle name="Normal 11 23 2" xfId="1596"/>
    <cellStyle name="Normal 11 23 2 2" xfId="30378"/>
    <cellStyle name="Normal 11 23 3" xfId="30377"/>
    <cellStyle name="Normal 11 24" xfId="1597"/>
    <cellStyle name="Normal 11 24 2" xfId="30379"/>
    <cellStyle name="Normal 11 25" xfId="1598"/>
    <cellStyle name="Normal 11 3" xfId="1599"/>
    <cellStyle name="Normal 11 3 10" xfId="1600"/>
    <cellStyle name="Normal 11 3 10 2" xfId="1601"/>
    <cellStyle name="Normal 11 3 10 2 2" xfId="30381"/>
    <cellStyle name="Normal 11 3 10 3" xfId="30380"/>
    <cellStyle name="Normal 11 3 11" xfId="1602"/>
    <cellStyle name="Normal 11 3 11 2" xfId="1603"/>
    <cellStyle name="Normal 11 3 11 2 2" xfId="30383"/>
    <cellStyle name="Normal 11 3 11 3" xfId="30382"/>
    <cellStyle name="Normal 11 3 12" xfId="1604"/>
    <cellStyle name="Normal 11 3 12 2" xfId="1605"/>
    <cellStyle name="Normal 11 3 12 2 2" xfId="30385"/>
    <cellStyle name="Normal 11 3 12 3" xfId="30384"/>
    <cellStyle name="Normal 11 3 13" xfId="1606"/>
    <cellStyle name="Normal 11 3 13 2" xfId="1607"/>
    <cellStyle name="Normal 11 3 13 2 2" xfId="30387"/>
    <cellStyle name="Normal 11 3 13 3" xfId="30386"/>
    <cellStyle name="Normal 11 3 14" xfId="1608"/>
    <cellStyle name="Normal 11 3 14 2" xfId="1609"/>
    <cellStyle name="Normal 11 3 14 2 2" xfId="30389"/>
    <cellStyle name="Normal 11 3 14 3" xfId="30388"/>
    <cellStyle name="Normal 11 3 15" xfId="1610"/>
    <cellStyle name="Normal 11 3 15 2" xfId="1611"/>
    <cellStyle name="Normal 11 3 15 2 2" xfId="30391"/>
    <cellStyle name="Normal 11 3 15 3" xfId="30390"/>
    <cellStyle name="Normal 11 3 16" xfId="1612"/>
    <cellStyle name="Normal 11 3 16 2" xfId="1613"/>
    <cellStyle name="Normal 11 3 16 2 2" xfId="30393"/>
    <cellStyle name="Normal 11 3 16 3" xfId="30392"/>
    <cellStyle name="Normal 11 3 17" xfId="1614"/>
    <cellStyle name="Normal 11 3 17 2" xfId="1615"/>
    <cellStyle name="Normal 11 3 17 2 2" xfId="30395"/>
    <cellStyle name="Normal 11 3 17 3" xfId="30394"/>
    <cellStyle name="Normal 11 3 18" xfId="1616"/>
    <cellStyle name="Normal 11 3 18 2" xfId="1617"/>
    <cellStyle name="Normal 11 3 18 2 2" xfId="30397"/>
    <cellStyle name="Normal 11 3 18 3" xfId="30396"/>
    <cellStyle name="Normal 11 3 19" xfId="1618"/>
    <cellStyle name="Normal 11 3 19 2" xfId="1619"/>
    <cellStyle name="Normal 11 3 19 2 2" xfId="30399"/>
    <cellStyle name="Normal 11 3 19 3" xfId="30398"/>
    <cellStyle name="Normal 11 3 2" xfId="1620"/>
    <cellStyle name="Normal 11 3 2 10" xfId="1621"/>
    <cellStyle name="Normal 11 3 2 10 2" xfId="30400"/>
    <cellStyle name="Normal 11 3 2 11" xfId="1622"/>
    <cellStyle name="Normal 11 3 2 11 2" xfId="30401"/>
    <cellStyle name="Normal 11 3 2 12" xfId="1623"/>
    <cellStyle name="Normal 11 3 2 12 2" xfId="30402"/>
    <cellStyle name="Normal 11 3 2 13" xfId="1624"/>
    <cellStyle name="Normal 11 3 2 13 2" xfId="30403"/>
    <cellStyle name="Normal 11 3 2 14" xfId="1625"/>
    <cellStyle name="Normal 11 3 2 14 2" xfId="30404"/>
    <cellStyle name="Normal 11 3 2 15" xfId="1626"/>
    <cellStyle name="Normal 11 3 2 15 2" xfId="30405"/>
    <cellStyle name="Normal 11 3 2 16" xfId="1627"/>
    <cellStyle name="Normal 11 3 2 16 2" xfId="30406"/>
    <cellStyle name="Normal 11 3 2 17" xfId="1628"/>
    <cellStyle name="Normal 11 3 2 17 2" xfId="30407"/>
    <cellStyle name="Normal 11 3 2 18" xfId="1629"/>
    <cellStyle name="Normal 11 3 2 18 2" xfId="30408"/>
    <cellStyle name="Normal 11 3 2 19" xfId="1630"/>
    <cellStyle name="Normal 11 3 2 19 2" xfId="30409"/>
    <cellStyle name="Normal 11 3 2 2" xfId="1631"/>
    <cellStyle name="Normal 11 3 2 2 2" xfId="1632"/>
    <cellStyle name="Normal 11 3 2 2 2 2" xfId="30411"/>
    <cellStyle name="Normal 11 3 2 2 3" xfId="1633"/>
    <cellStyle name="Normal 11 3 2 2 3 2" xfId="30412"/>
    <cellStyle name="Normal 11 3 2 2 4" xfId="30410"/>
    <cellStyle name="Normal 11 3 2 20" xfId="1634"/>
    <cellStyle name="Normal 11 3 2 20 2" xfId="30413"/>
    <cellStyle name="Normal 11 3 2 21" xfId="1635"/>
    <cellStyle name="Normal 11 3 2 3" xfId="1636"/>
    <cellStyle name="Normal 11 3 2 3 2" xfId="30414"/>
    <cellStyle name="Normal 11 3 2 4" xfId="1637"/>
    <cellStyle name="Normal 11 3 2 4 2" xfId="30415"/>
    <cellStyle name="Normal 11 3 2 5" xfId="1638"/>
    <cellStyle name="Normal 11 3 2 5 2" xfId="30416"/>
    <cellStyle name="Normal 11 3 2 6" xfId="1639"/>
    <cellStyle name="Normal 11 3 2 6 2" xfId="30417"/>
    <cellStyle name="Normal 11 3 2 7" xfId="1640"/>
    <cellStyle name="Normal 11 3 2 7 2" xfId="30418"/>
    <cellStyle name="Normal 11 3 2 8" xfId="1641"/>
    <cellStyle name="Normal 11 3 2 8 2" xfId="30419"/>
    <cellStyle name="Normal 11 3 2 9" xfId="1642"/>
    <cellStyle name="Normal 11 3 2 9 2" xfId="30420"/>
    <cellStyle name="Normal 11 3 20" xfId="1643"/>
    <cellStyle name="Normal 11 3 20 2" xfId="1644"/>
    <cellStyle name="Normal 11 3 20 2 2" xfId="30422"/>
    <cellStyle name="Normal 11 3 20 3" xfId="30421"/>
    <cellStyle name="Normal 11 3 21" xfId="1645"/>
    <cellStyle name="Normal 11 3 21 2" xfId="1646"/>
    <cellStyle name="Normal 11 3 21 2 2" xfId="30424"/>
    <cellStyle name="Normal 11 3 21 3" xfId="30423"/>
    <cellStyle name="Normal 11 3 22" xfId="1647"/>
    <cellStyle name="Normal 11 3 22 2" xfId="1648"/>
    <cellStyle name="Normal 11 3 22 2 2" xfId="30426"/>
    <cellStyle name="Normal 11 3 22 3" xfId="30425"/>
    <cellStyle name="Normal 11 3 23" xfId="1649"/>
    <cellStyle name="Normal 11 3 23 2" xfId="30427"/>
    <cellStyle name="Normal 11 3 24" xfId="1650"/>
    <cellStyle name="Normal 11 3 24 2" xfId="30428"/>
    <cellStyle name="Normal 11 3 25" xfId="1651"/>
    <cellStyle name="Normal 11 3 3" xfId="1652"/>
    <cellStyle name="Normal 11 3 3 2" xfId="1653"/>
    <cellStyle name="Normal 11 3 3 2 2" xfId="30429"/>
    <cellStyle name="Normal 11 3 3 3" xfId="1654"/>
    <cellStyle name="Normal 11 3 3 3 2" xfId="30430"/>
    <cellStyle name="Normal 11 3 3 4" xfId="1655"/>
    <cellStyle name="Normal 11 3 3 4 2" xfId="30431"/>
    <cellStyle name="Normal 11 3 3 5" xfId="1656"/>
    <cellStyle name="Normal 11 3 4" xfId="1657"/>
    <cellStyle name="Normal 11 3 4 2" xfId="1658"/>
    <cellStyle name="Normal 11 3 4 2 2" xfId="30432"/>
    <cellStyle name="Normal 11 3 4 3" xfId="1659"/>
    <cellStyle name="Normal 11 3 5" xfId="1660"/>
    <cellStyle name="Normal 11 3 5 2" xfId="1661"/>
    <cellStyle name="Normal 11 3 5 2 2" xfId="30433"/>
    <cellStyle name="Normal 11 3 5 3" xfId="1662"/>
    <cellStyle name="Normal 11 3 6" xfId="1663"/>
    <cellStyle name="Normal 11 3 6 2" xfId="1664"/>
    <cellStyle name="Normal 11 3 6 2 2" xfId="30434"/>
    <cellStyle name="Normal 11 3 6 3" xfId="1665"/>
    <cellStyle name="Normal 11 3 7" xfId="1666"/>
    <cellStyle name="Normal 11 3 7 2" xfId="30435"/>
    <cellStyle name="Normal 11 3 8" xfId="1667"/>
    <cellStyle name="Normal 11 3 8 2" xfId="1668"/>
    <cellStyle name="Normal 11 3 8 2 2" xfId="30437"/>
    <cellStyle name="Normal 11 3 8 3" xfId="30436"/>
    <cellStyle name="Normal 11 3 9" xfId="1669"/>
    <cellStyle name="Normal 11 3 9 2" xfId="1670"/>
    <cellStyle name="Normal 11 3 9 2 2" xfId="30439"/>
    <cellStyle name="Normal 11 3 9 3" xfId="30438"/>
    <cellStyle name="Normal 11 4" xfId="1671"/>
    <cellStyle name="Normal 11 4 2" xfId="1672"/>
    <cellStyle name="Normal 11 4 2 2" xfId="1673"/>
    <cellStyle name="Normal 11 4 2 2 2" xfId="1674"/>
    <cellStyle name="Normal 11 4 2 2 2 2" xfId="30441"/>
    <cellStyle name="Normal 11 4 2 2 3" xfId="30440"/>
    <cellStyle name="Normal 11 4 2 3" xfId="1675"/>
    <cellStyle name="Normal 11 4 2 3 2" xfId="30442"/>
    <cellStyle name="Normal 11 4 2 4" xfId="1676"/>
    <cellStyle name="Normal 11 4 2 4 2" xfId="30443"/>
    <cellStyle name="Normal 11 4 2 5" xfId="1677"/>
    <cellStyle name="Normal 11 4 3" xfId="1678"/>
    <cellStyle name="Normal 11 4 3 2" xfId="1679"/>
    <cellStyle name="Normal 11 4 3 2 2" xfId="30444"/>
    <cellStyle name="Normal 11 4 3 3" xfId="1680"/>
    <cellStyle name="Normal 11 4 3 3 2" xfId="30445"/>
    <cellStyle name="Normal 11 4 3 4" xfId="1681"/>
    <cellStyle name="Normal 11 4 4" xfId="1682"/>
    <cellStyle name="Normal 11 4 4 2" xfId="1683"/>
    <cellStyle name="Normal 11 4 4 2 2" xfId="30447"/>
    <cellStyle name="Normal 11 4 4 3" xfId="1684"/>
    <cellStyle name="Normal 11 4 4 3 2" xfId="30448"/>
    <cellStyle name="Normal 11 4 4 4" xfId="30446"/>
    <cellStyle name="Normal 11 4 5" xfId="1685"/>
    <cellStyle name="Normal 11 4 5 2" xfId="1686"/>
    <cellStyle name="Normal 11 4 5 2 2" xfId="30449"/>
    <cellStyle name="Normal 11 4 5 3" xfId="1687"/>
    <cellStyle name="Normal 11 4 6" xfId="1688"/>
    <cellStyle name="Normal 11 4 6 2" xfId="30450"/>
    <cellStyle name="Normal 11 4 7" xfId="1689"/>
    <cellStyle name="Normal 11 5" xfId="1690"/>
    <cellStyle name="Normal 11 5 2" xfId="1691"/>
    <cellStyle name="Normal 11 5 2 2" xfId="1692"/>
    <cellStyle name="Normal 11 5 2 2 2" xfId="1693"/>
    <cellStyle name="Normal 11 5 2 2 2 2" xfId="30452"/>
    <cellStyle name="Normal 11 5 2 2 3" xfId="30451"/>
    <cellStyle name="Normal 11 5 2 3" xfId="1694"/>
    <cellStyle name="Normal 11 5 2 3 2" xfId="30453"/>
    <cellStyle name="Normal 11 5 2 4" xfId="1695"/>
    <cellStyle name="Normal 11 5 2 4 2" xfId="30454"/>
    <cellStyle name="Normal 11 5 2 5" xfId="1696"/>
    <cellStyle name="Normal 11 5 3" xfId="1697"/>
    <cellStyle name="Normal 11 5 3 2" xfId="1698"/>
    <cellStyle name="Normal 11 5 3 2 2" xfId="30455"/>
    <cellStyle name="Normal 11 5 3 3" xfId="1699"/>
    <cellStyle name="Normal 11 5 3 3 2" xfId="30456"/>
    <cellStyle name="Normal 11 5 3 4" xfId="1700"/>
    <cellStyle name="Normal 11 5 4" xfId="1701"/>
    <cellStyle name="Normal 11 5 4 2" xfId="1702"/>
    <cellStyle name="Normal 11 5 4 2 2" xfId="30458"/>
    <cellStyle name="Normal 11 5 4 3" xfId="1703"/>
    <cellStyle name="Normal 11 5 4 3 2" xfId="30459"/>
    <cellStyle name="Normal 11 5 4 4" xfId="30457"/>
    <cellStyle name="Normal 11 5 5" xfId="1704"/>
    <cellStyle name="Normal 11 5 5 2" xfId="1705"/>
    <cellStyle name="Normal 11 5 5 2 2" xfId="30460"/>
    <cellStyle name="Normal 11 5 5 3" xfId="1706"/>
    <cellStyle name="Normal 11 5 6" xfId="1707"/>
    <cellStyle name="Normal 11 5 6 2" xfId="30461"/>
    <cellStyle name="Normal 11 5 7" xfId="1708"/>
    <cellStyle name="Normal 11 6" xfId="1709"/>
    <cellStyle name="Normal 11 6 2" xfId="1710"/>
    <cellStyle name="Normal 11 6 2 2" xfId="1711"/>
    <cellStyle name="Normal 11 6 2 2 2" xfId="1712"/>
    <cellStyle name="Normal 11 6 2 2 2 2" xfId="30463"/>
    <cellStyle name="Normal 11 6 2 2 3" xfId="30462"/>
    <cellStyle name="Normal 11 6 2 3" xfId="1713"/>
    <cellStyle name="Normal 11 6 2 3 2" xfId="30464"/>
    <cellStyle name="Normal 11 6 2 4" xfId="1714"/>
    <cellStyle name="Normal 11 6 2 4 2" xfId="30465"/>
    <cellStyle name="Normal 11 6 2 5" xfId="1715"/>
    <cellStyle name="Normal 11 6 3" xfId="1716"/>
    <cellStyle name="Normal 11 6 3 2" xfId="1717"/>
    <cellStyle name="Normal 11 6 3 2 2" xfId="30466"/>
    <cellStyle name="Normal 11 6 3 3" xfId="1718"/>
    <cellStyle name="Normal 11 6 3 3 2" xfId="30467"/>
    <cellStyle name="Normal 11 6 3 4" xfId="1719"/>
    <cellStyle name="Normal 11 6 4" xfId="1720"/>
    <cellStyle name="Normal 11 6 4 2" xfId="1721"/>
    <cellStyle name="Normal 11 6 4 2 2" xfId="30469"/>
    <cellStyle name="Normal 11 6 4 3" xfId="1722"/>
    <cellStyle name="Normal 11 6 4 3 2" xfId="30470"/>
    <cellStyle name="Normal 11 6 4 4" xfId="30468"/>
    <cellStyle name="Normal 11 6 5" xfId="1723"/>
    <cellStyle name="Normal 11 6 5 2" xfId="1724"/>
    <cellStyle name="Normal 11 6 5 2 2" xfId="30471"/>
    <cellStyle name="Normal 11 6 5 3" xfId="1725"/>
    <cellStyle name="Normal 11 6 6" xfId="1726"/>
    <cellStyle name="Normal 11 6 6 2" xfId="30472"/>
    <cellStyle name="Normal 11 6 7" xfId="1727"/>
    <cellStyle name="Normal 11 7" xfId="1728"/>
    <cellStyle name="Normal 11 7 2" xfId="1729"/>
    <cellStyle name="Normal 11 7 2 2" xfId="1730"/>
    <cellStyle name="Normal 11 7 2 2 2" xfId="1731"/>
    <cellStyle name="Normal 11 7 2 2 2 2" xfId="30474"/>
    <cellStyle name="Normal 11 7 2 2 3" xfId="30473"/>
    <cellStyle name="Normal 11 7 2 3" xfId="1732"/>
    <cellStyle name="Normal 11 7 2 3 2" xfId="30475"/>
    <cellStyle name="Normal 11 7 2 4" xfId="1733"/>
    <cellStyle name="Normal 11 7 2 4 2" xfId="30476"/>
    <cellStyle name="Normal 11 7 2 5" xfId="1734"/>
    <cellStyle name="Normal 11 7 3" xfId="1735"/>
    <cellStyle name="Normal 11 7 3 2" xfId="1736"/>
    <cellStyle name="Normal 11 7 3 2 2" xfId="30477"/>
    <cellStyle name="Normal 11 7 3 3" xfId="1737"/>
    <cellStyle name="Normal 11 7 3 3 2" xfId="30478"/>
    <cellStyle name="Normal 11 7 3 4" xfId="1738"/>
    <cellStyle name="Normal 11 7 4" xfId="1739"/>
    <cellStyle name="Normal 11 7 4 2" xfId="1740"/>
    <cellStyle name="Normal 11 7 4 2 2" xfId="30480"/>
    <cellStyle name="Normal 11 7 4 3" xfId="1741"/>
    <cellStyle name="Normal 11 7 4 3 2" xfId="30481"/>
    <cellStyle name="Normal 11 7 4 4" xfId="30479"/>
    <cellStyle name="Normal 11 7 5" xfId="1742"/>
    <cellStyle name="Normal 11 7 5 2" xfId="1743"/>
    <cellStyle name="Normal 11 7 5 2 2" xfId="30482"/>
    <cellStyle name="Normal 11 7 5 3" xfId="1744"/>
    <cellStyle name="Normal 11 7 6" xfId="1745"/>
    <cellStyle name="Normal 11 7 6 2" xfId="30483"/>
    <cellStyle name="Normal 11 7 7" xfId="1746"/>
    <cellStyle name="Normal 11 8" xfId="1747"/>
    <cellStyle name="Normal 11 8 2" xfId="1748"/>
    <cellStyle name="Normal 11 8 2 2" xfId="1749"/>
    <cellStyle name="Normal 11 8 2 2 2" xfId="30485"/>
    <cellStyle name="Normal 11 8 2 3" xfId="30484"/>
    <cellStyle name="Normal 11 8 3" xfId="1750"/>
    <cellStyle name="Normal 11 8 3 2" xfId="1751"/>
    <cellStyle name="Normal 11 8 3 2 2" xfId="30487"/>
    <cellStyle name="Normal 11 8 3 3" xfId="30486"/>
    <cellStyle name="Normal 11 8 4" xfId="1752"/>
    <cellStyle name="Normal 11 8 4 2" xfId="30488"/>
    <cellStyle name="Normal 11 8 5" xfId="1753"/>
    <cellStyle name="Normal 11 9" xfId="1754"/>
    <cellStyle name="Normal 11 9 2" xfId="1755"/>
    <cellStyle name="Normal 11 9 2 2" xfId="1756"/>
    <cellStyle name="Normal 11 9 2 2 2" xfId="30491"/>
    <cellStyle name="Normal 11 9 2 3" xfId="30490"/>
    <cellStyle name="Normal 11 9 3" xfId="1757"/>
    <cellStyle name="Normal 11 9 3 2" xfId="1758"/>
    <cellStyle name="Normal 11 9 3 2 2" xfId="30493"/>
    <cellStyle name="Normal 11 9 3 3" xfId="30492"/>
    <cellStyle name="Normal 11 9 4" xfId="1759"/>
    <cellStyle name="Normal 11 9 4 2" xfId="30494"/>
    <cellStyle name="Normal 11 9 5" xfId="30489"/>
    <cellStyle name="Normal 12" xfId="1760"/>
    <cellStyle name="Normal 12 10" xfId="1761"/>
    <cellStyle name="Normal 12 10 2" xfId="1762"/>
    <cellStyle name="Normal 12 10 2 2" xfId="1763"/>
    <cellStyle name="Normal 12 10 2 2 2" xfId="30497"/>
    <cellStyle name="Normal 12 10 2 3" xfId="30496"/>
    <cellStyle name="Normal 12 10 3" xfId="1764"/>
    <cellStyle name="Normal 12 10 3 2" xfId="30498"/>
    <cellStyle name="Normal 12 10 4" xfId="30495"/>
    <cellStyle name="Normal 12 11" xfId="1765"/>
    <cellStyle name="Normal 12 11 2" xfId="1766"/>
    <cellStyle name="Normal 12 11 2 2" xfId="1767"/>
    <cellStyle name="Normal 12 11 2 2 2" xfId="30501"/>
    <cellStyle name="Normal 12 11 2 3" xfId="30500"/>
    <cellStyle name="Normal 12 11 3" xfId="1768"/>
    <cellStyle name="Normal 12 11 3 2" xfId="30502"/>
    <cellStyle name="Normal 12 11 4" xfId="30499"/>
    <cellStyle name="Normal 12 12" xfId="1769"/>
    <cellStyle name="Normal 12 12 2" xfId="1770"/>
    <cellStyle name="Normal 12 12 3" xfId="1771"/>
    <cellStyle name="Normal 12 12 3 2" xfId="30503"/>
    <cellStyle name="Normal 12 13" xfId="1772"/>
    <cellStyle name="Normal 12 13 2" xfId="30504"/>
    <cellStyle name="Normal 12 14" xfId="1773"/>
    <cellStyle name="Normal 12 14 2" xfId="1774"/>
    <cellStyle name="Normal 12 14 3" xfId="1775"/>
    <cellStyle name="Normal 12 15" xfId="1776"/>
    <cellStyle name="Normal 12 2" xfId="1777"/>
    <cellStyle name="Normal 12 2 2" xfId="1778"/>
    <cellStyle name="Normal 12 2 2 2" xfId="1779"/>
    <cellStyle name="Normal 12 2 2 2 2" xfId="1780"/>
    <cellStyle name="Normal 12 2 2 2 2 2" xfId="30507"/>
    <cellStyle name="Normal 12 2 2 2 3" xfId="30506"/>
    <cellStyle name="Normal 12 2 2 3" xfId="1781"/>
    <cellStyle name="Normal 12 2 2 3 2" xfId="30508"/>
    <cellStyle name="Normal 12 2 2 4" xfId="30505"/>
    <cellStyle name="Normal 12 2 3" xfId="1782"/>
    <cellStyle name="Normal 12 2 3 2" xfId="1783"/>
    <cellStyle name="Normal 12 2 3 2 2" xfId="1784"/>
    <cellStyle name="Normal 12 2 3 2 2 2" xfId="30511"/>
    <cellStyle name="Normal 12 2 3 2 3" xfId="30510"/>
    <cellStyle name="Normal 12 2 3 3" xfId="1785"/>
    <cellStyle name="Normal 12 2 3 3 2" xfId="30512"/>
    <cellStyle name="Normal 12 2 3 4" xfId="30509"/>
    <cellStyle name="Normal 12 2 4" xfId="1786"/>
    <cellStyle name="Normal 12 2 4 2" xfId="1787"/>
    <cellStyle name="Normal 12 2 4 2 2" xfId="1788"/>
    <cellStyle name="Normal 12 2 4 2 2 2" xfId="30515"/>
    <cellStyle name="Normal 12 2 4 2 3" xfId="30514"/>
    <cellStyle name="Normal 12 2 4 3" xfId="1789"/>
    <cellStyle name="Normal 12 2 4 3 2" xfId="30516"/>
    <cellStyle name="Normal 12 2 4 4" xfId="30513"/>
    <cellStyle name="Normal 12 2 5" xfId="1790"/>
    <cellStyle name="Normal 12 2 5 2" xfId="1791"/>
    <cellStyle name="Normal 12 2 5 2 2" xfId="1792"/>
    <cellStyle name="Normal 12 2 5 2 2 2" xfId="30519"/>
    <cellStyle name="Normal 12 2 5 2 3" xfId="30518"/>
    <cellStyle name="Normal 12 2 5 3" xfId="1793"/>
    <cellStyle name="Normal 12 2 5 3 2" xfId="30520"/>
    <cellStyle name="Normal 12 2 5 4" xfId="30517"/>
    <cellStyle name="Normal 12 2 6" xfId="1794"/>
    <cellStyle name="Normal 12 2 7" xfId="1795"/>
    <cellStyle name="Normal 12 2 7 2" xfId="30521"/>
    <cellStyle name="Normal 12 2 8" xfId="1796"/>
    <cellStyle name="Normal 12 3" xfId="1797"/>
    <cellStyle name="Normal 12 3 10" xfId="1798"/>
    <cellStyle name="Normal 12 3 10 2" xfId="1799"/>
    <cellStyle name="Normal 12 3 10 2 2" xfId="30523"/>
    <cellStyle name="Normal 12 3 10 3" xfId="30522"/>
    <cellStyle name="Normal 12 3 11" xfId="1800"/>
    <cellStyle name="Normal 12 3 11 2" xfId="1801"/>
    <cellStyle name="Normal 12 3 11 2 2" xfId="30525"/>
    <cellStyle name="Normal 12 3 11 3" xfId="30524"/>
    <cellStyle name="Normal 12 3 12" xfId="1802"/>
    <cellStyle name="Normal 12 3 12 2" xfId="1803"/>
    <cellStyle name="Normal 12 3 12 2 2" xfId="30527"/>
    <cellStyle name="Normal 12 3 12 3" xfId="30526"/>
    <cellStyle name="Normal 12 3 13" xfId="1804"/>
    <cellStyle name="Normal 12 3 13 2" xfId="1805"/>
    <cellStyle name="Normal 12 3 13 2 2" xfId="30529"/>
    <cellStyle name="Normal 12 3 13 3" xfId="30528"/>
    <cellStyle name="Normal 12 3 14" xfId="1806"/>
    <cellStyle name="Normal 12 3 14 2" xfId="1807"/>
    <cellStyle name="Normal 12 3 14 2 2" xfId="30531"/>
    <cellStyle name="Normal 12 3 14 3" xfId="30530"/>
    <cellStyle name="Normal 12 3 15" xfId="1808"/>
    <cellStyle name="Normal 12 3 15 2" xfId="1809"/>
    <cellStyle name="Normal 12 3 15 2 2" xfId="30533"/>
    <cellStyle name="Normal 12 3 15 3" xfId="30532"/>
    <cellStyle name="Normal 12 3 16" xfId="1810"/>
    <cellStyle name="Normal 12 3 16 2" xfId="1811"/>
    <cellStyle name="Normal 12 3 16 2 2" xfId="30535"/>
    <cellStyle name="Normal 12 3 16 3" xfId="30534"/>
    <cellStyle name="Normal 12 3 17" xfId="1812"/>
    <cellStyle name="Normal 12 3 17 2" xfId="1813"/>
    <cellStyle name="Normal 12 3 17 2 2" xfId="30537"/>
    <cellStyle name="Normal 12 3 17 3" xfId="30536"/>
    <cellStyle name="Normal 12 3 18" xfId="1814"/>
    <cellStyle name="Normal 12 3 18 2" xfId="1815"/>
    <cellStyle name="Normal 12 3 18 2 2" xfId="30539"/>
    <cellStyle name="Normal 12 3 18 3" xfId="30538"/>
    <cellStyle name="Normal 12 3 19" xfId="1816"/>
    <cellStyle name="Normal 12 3 19 2" xfId="1817"/>
    <cellStyle name="Normal 12 3 19 2 2" xfId="30541"/>
    <cellStyle name="Normal 12 3 19 3" xfId="30540"/>
    <cellStyle name="Normal 12 3 2" xfId="1818"/>
    <cellStyle name="Normal 12 3 2 10" xfId="1819"/>
    <cellStyle name="Normal 12 3 2 10 2" xfId="30543"/>
    <cellStyle name="Normal 12 3 2 11" xfId="1820"/>
    <cellStyle name="Normal 12 3 2 11 2" xfId="30544"/>
    <cellStyle name="Normal 12 3 2 12" xfId="1821"/>
    <cellStyle name="Normal 12 3 2 12 2" xfId="30545"/>
    <cellStyle name="Normal 12 3 2 13" xfId="1822"/>
    <cellStyle name="Normal 12 3 2 13 2" xfId="30546"/>
    <cellStyle name="Normal 12 3 2 14" xfId="1823"/>
    <cellStyle name="Normal 12 3 2 14 2" xfId="30547"/>
    <cellStyle name="Normal 12 3 2 15" xfId="1824"/>
    <cellStyle name="Normal 12 3 2 15 2" xfId="30548"/>
    <cellStyle name="Normal 12 3 2 16" xfId="1825"/>
    <cellStyle name="Normal 12 3 2 16 2" xfId="30549"/>
    <cellStyle name="Normal 12 3 2 17" xfId="1826"/>
    <cellStyle name="Normal 12 3 2 17 2" xfId="30550"/>
    <cellStyle name="Normal 12 3 2 18" xfId="1827"/>
    <cellStyle name="Normal 12 3 2 18 2" xfId="30551"/>
    <cellStyle name="Normal 12 3 2 19" xfId="1828"/>
    <cellStyle name="Normal 12 3 2 19 2" xfId="30552"/>
    <cellStyle name="Normal 12 3 2 2" xfId="1829"/>
    <cellStyle name="Normal 12 3 2 2 2" xfId="30553"/>
    <cellStyle name="Normal 12 3 2 20" xfId="30542"/>
    <cellStyle name="Normal 12 3 2 3" xfId="1830"/>
    <cellStyle name="Normal 12 3 2 3 2" xfId="30554"/>
    <cellStyle name="Normal 12 3 2 4" xfId="1831"/>
    <cellStyle name="Normal 12 3 2 4 2" xfId="30555"/>
    <cellStyle name="Normal 12 3 2 5" xfId="1832"/>
    <cellStyle name="Normal 12 3 2 5 2" xfId="30556"/>
    <cellStyle name="Normal 12 3 2 6" xfId="1833"/>
    <cellStyle name="Normal 12 3 2 6 2" xfId="30557"/>
    <cellStyle name="Normal 12 3 2 7" xfId="1834"/>
    <cellStyle name="Normal 12 3 2 7 2" xfId="30558"/>
    <cellStyle name="Normal 12 3 2 8" xfId="1835"/>
    <cellStyle name="Normal 12 3 2 8 2" xfId="30559"/>
    <cellStyle name="Normal 12 3 2 9" xfId="1836"/>
    <cellStyle name="Normal 12 3 2 9 2" xfId="30560"/>
    <cellStyle name="Normal 12 3 20" xfId="1837"/>
    <cellStyle name="Normal 12 3 20 2" xfId="1838"/>
    <cellStyle name="Normal 12 3 20 2 2" xfId="30562"/>
    <cellStyle name="Normal 12 3 20 3" xfId="30561"/>
    <cellStyle name="Normal 12 3 21" xfId="1839"/>
    <cellStyle name="Normal 12 3 21 2" xfId="1840"/>
    <cellStyle name="Normal 12 3 21 2 2" xfId="30564"/>
    <cellStyle name="Normal 12 3 21 3" xfId="30563"/>
    <cellStyle name="Normal 12 3 22" xfId="1841"/>
    <cellStyle name="Normal 12 3 22 2" xfId="1842"/>
    <cellStyle name="Normal 12 3 22 2 2" xfId="30566"/>
    <cellStyle name="Normal 12 3 22 3" xfId="30565"/>
    <cellStyle name="Normal 12 3 23" xfId="1843"/>
    <cellStyle name="Normal 12 3 24" xfId="1844"/>
    <cellStyle name="Normal 12 3 3" xfId="1845"/>
    <cellStyle name="Normal 12 3 3 2" xfId="1846"/>
    <cellStyle name="Normal 12 3 3 3" xfId="1847"/>
    <cellStyle name="Normal 12 3 3 3 2" xfId="30568"/>
    <cellStyle name="Normal 12 3 3 4" xfId="30567"/>
    <cellStyle name="Normal 12 3 4" xfId="1848"/>
    <cellStyle name="Normal 12 3 4 2" xfId="30569"/>
    <cellStyle name="Normal 12 3 5" xfId="1849"/>
    <cellStyle name="Normal 12 3 5 2" xfId="30570"/>
    <cellStyle name="Normal 12 3 6" xfId="1850"/>
    <cellStyle name="Normal 12 3 6 2" xfId="30571"/>
    <cellStyle name="Normal 12 3 7" xfId="1851"/>
    <cellStyle name="Normal 12 3 7 2" xfId="30572"/>
    <cellStyle name="Normal 12 3 8" xfId="1852"/>
    <cellStyle name="Normal 12 3 8 2" xfId="1853"/>
    <cellStyle name="Normal 12 3 8 2 2" xfId="30574"/>
    <cellStyle name="Normal 12 3 8 3" xfId="30573"/>
    <cellStyle name="Normal 12 3 9" xfId="1854"/>
    <cellStyle name="Normal 12 3 9 2" xfId="1855"/>
    <cellStyle name="Normal 12 3 9 2 2" xfId="30576"/>
    <cellStyle name="Normal 12 3 9 3" xfId="30575"/>
    <cellStyle name="Normal 12 4" xfId="1856"/>
    <cellStyle name="Normal 12 4 2" xfId="1857"/>
    <cellStyle name="Normal 12 4 2 2" xfId="1858"/>
    <cellStyle name="Normal 12 4 2 2 2" xfId="30578"/>
    <cellStyle name="Normal 12 4 2 3" xfId="30577"/>
    <cellStyle name="Normal 12 4 3" xfId="1859"/>
    <cellStyle name="Normal 12 4 4" xfId="1860"/>
    <cellStyle name="Normal 12 4 4 2" xfId="30579"/>
    <cellStyle name="Normal 12 4 5" xfId="1861"/>
    <cellStyle name="Normal 12 4 5 2" xfId="1862"/>
    <cellStyle name="Normal 12 4 5 3" xfId="1863"/>
    <cellStyle name="Normal 12 4 6" xfId="1864"/>
    <cellStyle name="Normal 12 5" xfId="1865"/>
    <cellStyle name="Normal 12 5 2" xfId="1866"/>
    <cellStyle name="Normal 12 5 2 2" xfId="1867"/>
    <cellStyle name="Normal 12 5 2 2 2" xfId="30582"/>
    <cellStyle name="Normal 12 5 2 3" xfId="30581"/>
    <cellStyle name="Normal 12 5 3" xfId="1868"/>
    <cellStyle name="Normal 12 5 3 2" xfId="30583"/>
    <cellStyle name="Normal 12 5 4" xfId="30580"/>
    <cellStyle name="Normal 12 6" xfId="1869"/>
    <cellStyle name="Normal 12 6 2" xfId="1870"/>
    <cellStyle name="Normal 12 6 2 2" xfId="1871"/>
    <cellStyle name="Normal 12 6 2 2 2" xfId="30586"/>
    <cellStyle name="Normal 12 6 2 3" xfId="30585"/>
    <cellStyle name="Normal 12 6 3" xfId="1872"/>
    <cellStyle name="Normal 12 6 3 2" xfId="30587"/>
    <cellStyle name="Normal 12 6 4" xfId="30584"/>
    <cellStyle name="Normal 12 7" xfId="1873"/>
    <cellStyle name="Normal 12 7 2" xfId="1874"/>
    <cellStyle name="Normal 12 7 2 2" xfId="1875"/>
    <cellStyle name="Normal 12 7 2 2 2" xfId="30590"/>
    <cellStyle name="Normal 12 7 2 3" xfId="30589"/>
    <cellStyle name="Normal 12 7 3" xfId="1876"/>
    <cellStyle name="Normal 12 7 3 2" xfId="30591"/>
    <cellStyle name="Normal 12 7 4" xfId="30588"/>
    <cellStyle name="Normal 12 8" xfId="1877"/>
    <cellStyle name="Normal 12 8 2" xfId="1878"/>
    <cellStyle name="Normal 12 8 2 2" xfId="30593"/>
    <cellStyle name="Normal 12 8 3" xfId="30592"/>
    <cellStyle name="Normal 12 9" xfId="1879"/>
    <cellStyle name="Normal 12 9 2" xfId="1880"/>
    <cellStyle name="Normal 12 9 2 2" xfId="30595"/>
    <cellStyle name="Normal 12 9 3" xfId="30594"/>
    <cellStyle name="Normal 13" xfId="1881"/>
    <cellStyle name="Normal 13 10" xfId="1882"/>
    <cellStyle name="Normal 13 10 2" xfId="1883"/>
    <cellStyle name="Normal 13 10 2 2" xfId="30597"/>
    <cellStyle name="Normal 13 10 3" xfId="30596"/>
    <cellStyle name="Normal 13 11" xfId="1884"/>
    <cellStyle name="Normal 13 11 2" xfId="30598"/>
    <cellStyle name="Normal 13 12" xfId="1885"/>
    <cellStyle name="Normal 13 12 2" xfId="30599"/>
    <cellStyle name="Normal 13 13" xfId="1886"/>
    <cellStyle name="Normal 13 13 2" xfId="1887"/>
    <cellStyle name="Normal 13 13 3" xfId="1888"/>
    <cellStyle name="Normal 13 14" xfId="1889"/>
    <cellStyle name="Normal 13 14 2" xfId="1890"/>
    <cellStyle name="Normal 13 14 3" xfId="1891"/>
    <cellStyle name="Normal 13 15" xfId="1892"/>
    <cellStyle name="Normal 13 16" xfId="1893"/>
    <cellStyle name="Normal 13 17" xfId="1894"/>
    <cellStyle name="Normal 13 2" xfId="1895"/>
    <cellStyle name="Normal 13 2 2" xfId="1896"/>
    <cellStyle name="Normal 13 2 2 2" xfId="1897"/>
    <cellStyle name="Normal 13 2 2 2 2" xfId="30600"/>
    <cellStyle name="Normal 13 2 2 3" xfId="1898"/>
    <cellStyle name="Normal 13 2 2 4" xfId="1899"/>
    <cellStyle name="Normal 13 2 3" xfId="1900"/>
    <cellStyle name="Normal 13 2 3 2" xfId="1901"/>
    <cellStyle name="Normal 13 2 3 2 2" xfId="30601"/>
    <cellStyle name="Normal 13 2 3 3" xfId="1902"/>
    <cellStyle name="Normal 13 2 4" xfId="1903"/>
    <cellStyle name="Normal 13 2 4 2" xfId="30602"/>
    <cellStyle name="Normal 13 2 5" xfId="1904"/>
    <cellStyle name="Normal 13 2 5 2" xfId="30603"/>
    <cellStyle name="Normal 13 2 6" xfId="1905"/>
    <cellStyle name="Normal 13 3" xfId="1906"/>
    <cellStyle name="Normal 13 3 2" xfId="1907"/>
    <cellStyle name="Normal 13 3 2 2" xfId="1908"/>
    <cellStyle name="Normal 13 3 2 2 2" xfId="30605"/>
    <cellStyle name="Normal 13 3 2 3" xfId="30604"/>
    <cellStyle name="Normal 13 3 3" xfId="1909"/>
    <cellStyle name="Normal 13 3 3 2" xfId="1910"/>
    <cellStyle name="Normal 13 3 3 2 2" xfId="30607"/>
    <cellStyle name="Normal 13 3 3 3" xfId="1911"/>
    <cellStyle name="Normal 13 3 3 3 2" xfId="30608"/>
    <cellStyle name="Normal 13 3 3 4" xfId="30606"/>
    <cellStyle name="Normal 13 3 4" xfId="1912"/>
    <cellStyle name="Normal 13 4" xfId="1913"/>
    <cellStyle name="Normal 13 4 2" xfId="1914"/>
    <cellStyle name="Normal 13 4 2 2" xfId="1915"/>
    <cellStyle name="Normal 13 4 2 2 2" xfId="30610"/>
    <cellStyle name="Normal 13 4 2 3" xfId="30609"/>
    <cellStyle name="Normal 13 4 3" xfId="1916"/>
    <cellStyle name="Normal 13 4 3 2" xfId="30611"/>
    <cellStyle name="Normal 13 4 4" xfId="1917"/>
    <cellStyle name="Normal 13 4 5" xfId="1918"/>
    <cellStyle name="Normal 13 5" xfId="1919"/>
    <cellStyle name="Normal 13 5 2" xfId="1920"/>
    <cellStyle name="Normal 13 5 2 2" xfId="1921"/>
    <cellStyle name="Normal 13 5 2 2 2" xfId="30613"/>
    <cellStyle name="Normal 13 5 2 3" xfId="30612"/>
    <cellStyle name="Normal 13 5 3" xfId="1922"/>
    <cellStyle name="Normal 13 5 3 2" xfId="30614"/>
    <cellStyle name="Normal 13 5 4" xfId="1923"/>
    <cellStyle name="Normal 13 5 4 2" xfId="30615"/>
    <cellStyle name="Normal 13 5 5" xfId="1924"/>
    <cellStyle name="Normal 13 6" xfId="1925"/>
    <cellStyle name="Normal 13 6 2" xfId="1926"/>
    <cellStyle name="Normal 13 6 2 2" xfId="1927"/>
    <cellStyle name="Normal 13 6 2 2 2" xfId="30617"/>
    <cellStyle name="Normal 13 6 2 3" xfId="30616"/>
    <cellStyle name="Normal 13 6 3" xfId="1928"/>
    <cellStyle name="Normal 13 6 3 2" xfId="30618"/>
    <cellStyle name="Normal 13 6 4" xfId="1929"/>
    <cellStyle name="Normal 13 6 4 2" xfId="30619"/>
    <cellStyle name="Normal 13 6 5" xfId="1930"/>
    <cellStyle name="Normal 13 7" xfId="1931"/>
    <cellStyle name="Normal 13 7 2" xfId="1932"/>
    <cellStyle name="Normal 13 7 2 2" xfId="1933"/>
    <cellStyle name="Normal 13 7 2 2 2" xfId="30621"/>
    <cellStyle name="Normal 13 7 2 3" xfId="30620"/>
    <cellStyle name="Normal 13 7 3" xfId="1934"/>
    <cellStyle name="Normal 13 7 3 2" xfId="30622"/>
    <cellStyle name="Normal 13 7 4" xfId="1935"/>
    <cellStyle name="Normal 13 7 4 2" xfId="30623"/>
    <cellStyle name="Normal 13 7 5" xfId="1936"/>
    <cellStyle name="Normal 13 8" xfId="1937"/>
    <cellStyle name="Normal 13 8 2" xfId="1938"/>
    <cellStyle name="Normal 13 8 2 2" xfId="1939"/>
    <cellStyle name="Normal 13 8 2 2 2" xfId="30625"/>
    <cellStyle name="Normal 13 8 2 3" xfId="30624"/>
    <cellStyle name="Normal 13 8 3" xfId="1940"/>
    <cellStyle name="Normal 13 8 3 2" xfId="30626"/>
    <cellStyle name="Normal 13 8 4" xfId="1941"/>
    <cellStyle name="Normal 13 8 4 2" xfId="30627"/>
    <cellStyle name="Normal 13 8 5" xfId="1942"/>
    <cellStyle name="Normal 13 9" xfId="1943"/>
    <cellStyle name="Normal 13 9 2" xfId="1944"/>
    <cellStyle name="Normal 13 9 2 2" xfId="1945"/>
    <cellStyle name="Normal 13 9 2 2 2" xfId="30630"/>
    <cellStyle name="Normal 13 9 2 3" xfId="30629"/>
    <cellStyle name="Normal 13 9 3" xfId="1946"/>
    <cellStyle name="Normal 13 9 3 2" xfId="30631"/>
    <cellStyle name="Normal 13 9 4" xfId="30628"/>
    <cellStyle name="Normal 14" xfId="1947"/>
    <cellStyle name="Normal 14 10" xfId="1948"/>
    <cellStyle name="Normal 14 10 2" xfId="1949"/>
    <cellStyle name="Normal 14 10 2 2" xfId="30632"/>
    <cellStyle name="Normal 14 10 3" xfId="1950"/>
    <cellStyle name="Normal 14 10 3 2" xfId="30633"/>
    <cellStyle name="Normal 14 10 4" xfId="1951"/>
    <cellStyle name="Normal 14 11" xfId="1952"/>
    <cellStyle name="Normal 14 11 2" xfId="30634"/>
    <cellStyle name="Normal 14 12" xfId="1953"/>
    <cellStyle name="Normal 14 12 2" xfId="30635"/>
    <cellStyle name="Normal 14 13" xfId="1954"/>
    <cellStyle name="Normal 14 13 2" xfId="1955"/>
    <cellStyle name="Normal 14 13 3" xfId="1956"/>
    <cellStyle name="Normal 14 14" xfId="1957"/>
    <cellStyle name="Normal 14 14 2" xfId="1958"/>
    <cellStyle name="Normal 14 14 2 2" xfId="30637"/>
    <cellStyle name="Normal 14 14 3" xfId="30636"/>
    <cellStyle name="Normal 14 15" xfId="1959"/>
    <cellStyle name="Normal 14 16" xfId="1960"/>
    <cellStyle name="Normal 14 17" xfId="1961"/>
    <cellStyle name="Normal 14 2" xfId="1962"/>
    <cellStyle name="Normal 14 2 2" xfId="1963"/>
    <cellStyle name="Normal 14 2 3" xfId="1964"/>
    <cellStyle name="Normal 14 2 3 2" xfId="30638"/>
    <cellStyle name="Normal 14 2 4" xfId="1965"/>
    <cellStyle name="Normal 14 2 4 2" xfId="30639"/>
    <cellStyle name="Normal 14 2 5" xfId="1966"/>
    <cellStyle name="Normal 14 2 6" xfId="1967"/>
    <cellStyle name="Normal 14 2 7" xfId="1968"/>
    <cellStyle name="Normal 14 3" xfId="1969"/>
    <cellStyle name="Normal 14 3 2" xfId="1970"/>
    <cellStyle name="Normal 14 3 2 2" xfId="1971"/>
    <cellStyle name="Normal 14 3 2 2 2" xfId="30641"/>
    <cellStyle name="Normal 14 3 2 3" xfId="30640"/>
    <cellStyle name="Normal 14 3 3" xfId="1972"/>
    <cellStyle name="Normal 14 3 3 2" xfId="1973"/>
    <cellStyle name="Normal 14 3 3 3" xfId="1974"/>
    <cellStyle name="Normal 14 3 3 3 2" xfId="30642"/>
    <cellStyle name="Normal 14 3 4" xfId="1975"/>
    <cellStyle name="Normal 14 4" xfId="1976"/>
    <cellStyle name="Normal 14 4 2" xfId="1977"/>
    <cellStyle name="Normal 14 4 2 2" xfId="1978"/>
    <cellStyle name="Normal 14 4 2 2 2" xfId="30644"/>
    <cellStyle name="Normal 14 4 2 3" xfId="30643"/>
    <cellStyle name="Normal 14 4 3" xfId="1979"/>
    <cellStyle name="Normal 14 4 3 2" xfId="1980"/>
    <cellStyle name="Normal 14 4 3 2 2" xfId="30646"/>
    <cellStyle name="Normal 14 4 3 3" xfId="1981"/>
    <cellStyle name="Normal 14 4 3 3 2" xfId="30647"/>
    <cellStyle name="Normal 14 4 3 4" xfId="30645"/>
    <cellStyle name="Normal 14 4 4" xfId="1982"/>
    <cellStyle name="Normal 14 5" xfId="1983"/>
    <cellStyle name="Normal 14 5 2" xfId="1984"/>
    <cellStyle name="Normal 14 5 2 2" xfId="30648"/>
    <cellStyle name="Normal 14 5 3" xfId="1985"/>
    <cellStyle name="Normal 14 5 4" xfId="1986"/>
    <cellStyle name="Normal 14 5 5" xfId="1987"/>
    <cellStyle name="Normal 14 6" xfId="1988"/>
    <cellStyle name="Normal 14 6 2" xfId="1989"/>
    <cellStyle name="Normal 14 6 2 2" xfId="1990"/>
    <cellStyle name="Normal 14 6 2 2 2" xfId="30650"/>
    <cellStyle name="Normal 14 6 2 3" xfId="30649"/>
    <cellStyle name="Normal 14 6 3" xfId="1991"/>
    <cellStyle name="Normal 14 6 3 2" xfId="30651"/>
    <cellStyle name="Normal 14 6 4" xfId="1992"/>
    <cellStyle name="Normal 14 6 4 2" xfId="30652"/>
    <cellStyle name="Normal 14 6 5" xfId="1993"/>
    <cellStyle name="Normal 14 6 6" xfId="1994"/>
    <cellStyle name="Normal 14 6 7" xfId="1995"/>
    <cellStyle name="Normal 14 7" xfId="1996"/>
    <cellStyle name="Normal 14 7 2" xfId="1997"/>
    <cellStyle name="Normal 14 7 2 2" xfId="30653"/>
    <cellStyle name="Normal 14 7 3" xfId="1998"/>
    <cellStyle name="Normal 14 7 4" xfId="1999"/>
    <cellStyle name="Normal 14 7 5" xfId="2000"/>
    <cellStyle name="Normal 14 8" xfId="2001"/>
    <cellStyle name="Normal 14 8 2" xfId="2002"/>
    <cellStyle name="Normal 14 8 2 2" xfId="2003"/>
    <cellStyle name="Normal 14 8 2 2 2" xfId="30655"/>
    <cellStyle name="Normal 14 8 2 3" xfId="30654"/>
    <cellStyle name="Normal 14 8 3" xfId="2004"/>
    <cellStyle name="Normal 14 8 3 2" xfId="30656"/>
    <cellStyle name="Normal 14 8 4" xfId="2005"/>
    <cellStyle name="Normal 14 8 4 2" xfId="30657"/>
    <cellStyle name="Normal 14 8 5" xfId="2006"/>
    <cellStyle name="Normal 14 9" xfId="2007"/>
    <cellStyle name="Normal 14 9 2" xfId="2008"/>
    <cellStyle name="Normal 14 9 2 2" xfId="2009"/>
    <cellStyle name="Normal 14 9 2 2 2" xfId="30660"/>
    <cellStyle name="Normal 14 9 2 3" xfId="30659"/>
    <cellStyle name="Normal 14 9 3" xfId="2010"/>
    <cellStyle name="Normal 14 9 3 2" xfId="30661"/>
    <cellStyle name="Normal 14 9 4" xfId="2011"/>
    <cellStyle name="Normal 14 9 4 2" xfId="30662"/>
    <cellStyle name="Normal 14 9 5" xfId="30658"/>
    <cellStyle name="Normal 15" xfId="2012"/>
    <cellStyle name="Normal 15 10" xfId="2013"/>
    <cellStyle name="Normal 15 10 2" xfId="2014"/>
    <cellStyle name="Normal 15 10 2 2" xfId="2015"/>
    <cellStyle name="Normal 15 10 2 2 2" xfId="30665"/>
    <cellStyle name="Normal 15 10 2 3" xfId="30664"/>
    <cellStyle name="Normal 15 10 3" xfId="2016"/>
    <cellStyle name="Normal 15 10 3 2" xfId="2017"/>
    <cellStyle name="Normal 15 10 3 2 2" xfId="30667"/>
    <cellStyle name="Normal 15 10 3 3" xfId="30666"/>
    <cellStyle name="Normal 15 10 4" xfId="2018"/>
    <cellStyle name="Normal 15 10 4 2" xfId="30668"/>
    <cellStyle name="Normal 15 10 5" xfId="30663"/>
    <cellStyle name="Normal 15 11" xfId="2019"/>
    <cellStyle name="Normal 15 11 2" xfId="2020"/>
    <cellStyle name="Normal 15 11 2 2" xfId="30670"/>
    <cellStyle name="Normal 15 11 3" xfId="30669"/>
    <cellStyle name="Normal 15 12" xfId="2021"/>
    <cellStyle name="Normal 15 12 2" xfId="30671"/>
    <cellStyle name="Normal 15 13" xfId="2022"/>
    <cellStyle name="Normal 15 13 2" xfId="30672"/>
    <cellStyle name="Normal 15 14" xfId="2023"/>
    <cellStyle name="Normal 15 14 2" xfId="30673"/>
    <cellStyle name="Normal 15 15" xfId="2024"/>
    <cellStyle name="Normal 15 2" xfId="2025"/>
    <cellStyle name="Normal 15 2 2" xfId="2026"/>
    <cellStyle name="Normal 15 2 2 2" xfId="2027"/>
    <cellStyle name="Normal 15 2 2 2 2" xfId="30675"/>
    <cellStyle name="Normal 15 2 2 3" xfId="30674"/>
    <cellStyle name="Normal 15 2 3" xfId="2028"/>
    <cellStyle name="Normal 15 2 3 2" xfId="2029"/>
    <cellStyle name="Normal 15 2 3 2 2" xfId="30677"/>
    <cellStyle name="Normal 15 2 3 3" xfId="30676"/>
    <cellStyle name="Normal 15 2 4" xfId="2030"/>
    <cellStyle name="Normal 15 2 4 2" xfId="2031"/>
    <cellStyle name="Normal 15 2 4 3" xfId="2032"/>
    <cellStyle name="Normal 15 2 5" xfId="2033"/>
    <cellStyle name="Normal 15 2 5 2" xfId="30678"/>
    <cellStyle name="Normal 15 2 6" xfId="2034"/>
    <cellStyle name="Normal 15 3" xfId="2035"/>
    <cellStyle name="Normal 15 3 2" xfId="2036"/>
    <cellStyle name="Normal 15 3 2 2" xfId="2037"/>
    <cellStyle name="Normal 15 3 2 2 2" xfId="2038"/>
    <cellStyle name="Normal 15 3 2 2 2 2" xfId="30681"/>
    <cellStyle name="Normal 15 3 2 2 3" xfId="30680"/>
    <cellStyle name="Normal 15 3 2 3" xfId="2039"/>
    <cellStyle name="Normal 15 3 2 3 2" xfId="30682"/>
    <cellStyle name="Normal 15 3 2 4" xfId="30679"/>
    <cellStyle name="Normal 15 3 3" xfId="2040"/>
    <cellStyle name="Normal 15 3 3 2" xfId="2041"/>
    <cellStyle name="Normal 15 3 3 2 2" xfId="30684"/>
    <cellStyle name="Normal 15 3 3 3" xfId="30683"/>
    <cellStyle name="Normal 15 3 4" xfId="2042"/>
    <cellStyle name="Normal 15 3 4 2" xfId="30685"/>
    <cellStyle name="Normal 15 3 5" xfId="2043"/>
    <cellStyle name="Normal 15 3 5 2" xfId="30686"/>
    <cellStyle name="Normal 15 3 6" xfId="2044"/>
    <cellStyle name="Normal 15 4" xfId="2045"/>
    <cellStyle name="Normal 15 4 2" xfId="2046"/>
    <cellStyle name="Normal 15 4 2 2" xfId="2047"/>
    <cellStyle name="Normal 15 4 2 2 2" xfId="2048"/>
    <cellStyle name="Normal 15 4 2 2 2 2" xfId="30689"/>
    <cellStyle name="Normal 15 4 2 2 3" xfId="30688"/>
    <cellStyle name="Normal 15 4 2 3" xfId="2049"/>
    <cellStyle name="Normal 15 4 2 3 2" xfId="30690"/>
    <cellStyle name="Normal 15 4 2 4" xfId="30687"/>
    <cellStyle name="Normal 15 4 3" xfId="2050"/>
    <cellStyle name="Normal 15 4 3 2" xfId="2051"/>
    <cellStyle name="Normal 15 4 3 2 2" xfId="30692"/>
    <cellStyle name="Normal 15 4 3 3" xfId="30691"/>
    <cellStyle name="Normal 15 4 4" xfId="2052"/>
    <cellStyle name="Normal 15 4 4 2" xfId="30693"/>
    <cellStyle name="Normal 15 4 5" xfId="2053"/>
    <cellStyle name="Normal 15 4 5 2" xfId="30694"/>
    <cellStyle name="Normal 15 4 6" xfId="2054"/>
    <cellStyle name="Normal 15 5" xfId="2055"/>
    <cellStyle name="Normal 15 5 2" xfId="2056"/>
    <cellStyle name="Normal 15 5 2 2" xfId="2057"/>
    <cellStyle name="Normal 15 5 2 2 2" xfId="30696"/>
    <cellStyle name="Normal 15 5 2 3" xfId="30695"/>
    <cellStyle name="Normal 15 5 3" xfId="2058"/>
    <cellStyle name="Normal 15 5 3 2" xfId="2059"/>
    <cellStyle name="Normal 15 5 3 2 2" xfId="30698"/>
    <cellStyle name="Normal 15 5 3 3" xfId="30697"/>
    <cellStyle name="Normal 15 5 4" xfId="2060"/>
    <cellStyle name="Normal 15 5 4 2" xfId="2061"/>
    <cellStyle name="Normal 15 5 4 3" xfId="2062"/>
    <cellStyle name="Normal 15 5 5" xfId="2063"/>
    <cellStyle name="Normal 15 5 5 2" xfId="30699"/>
    <cellStyle name="Normal 15 5 6" xfId="2064"/>
    <cellStyle name="Normal 15 6" xfId="2065"/>
    <cellStyle name="Normal 15 6 2" xfId="2066"/>
    <cellStyle name="Normal 15 6 2 2" xfId="2067"/>
    <cellStyle name="Normal 15 6 2 2 2" xfId="30701"/>
    <cellStyle name="Normal 15 6 2 3" xfId="30700"/>
    <cellStyle name="Normal 15 6 3" xfId="2068"/>
    <cellStyle name="Normal 15 6 3 2" xfId="2069"/>
    <cellStyle name="Normal 15 6 3 2 2" xfId="30703"/>
    <cellStyle name="Normal 15 6 3 3" xfId="30702"/>
    <cellStyle name="Normal 15 6 4" xfId="2070"/>
    <cellStyle name="Normal 15 6 4 2" xfId="2071"/>
    <cellStyle name="Normal 15 6 4 3" xfId="2072"/>
    <cellStyle name="Normal 15 6 5" xfId="2073"/>
    <cellStyle name="Normal 15 6 5 2" xfId="30704"/>
    <cellStyle name="Normal 15 6 6" xfId="2074"/>
    <cellStyle name="Normal 15 7" xfId="2075"/>
    <cellStyle name="Normal 15 7 2" xfId="2076"/>
    <cellStyle name="Normal 15 7 2 2" xfId="2077"/>
    <cellStyle name="Normal 15 7 2 2 2" xfId="30707"/>
    <cellStyle name="Normal 15 7 2 3" xfId="30706"/>
    <cellStyle name="Normal 15 7 3" xfId="2078"/>
    <cellStyle name="Normal 15 7 3 2" xfId="2079"/>
    <cellStyle name="Normal 15 7 3 2 2" xfId="30709"/>
    <cellStyle name="Normal 15 7 3 3" xfId="30708"/>
    <cellStyle name="Normal 15 7 4" xfId="2080"/>
    <cellStyle name="Normal 15 7 4 2" xfId="2081"/>
    <cellStyle name="Normal 15 7 4 3" xfId="2082"/>
    <cellStyle name="Normal 15 7 5" xfId="2083"/>
    <cellStyle name="Normal 15 7 5 2" xfId="30710"/>
    <cellStyle name="Normal 15 7 6" xfId="30705"/>
    <cellStyle name="Normal 15 8" xfId="2084"/>
    <cellStyle name="Normal 15 8 2" xfId="2085"/>
    <cellStyle name="Normal 15 8 2 2" xfId="2086"/>
    <cellStyle name="Normal 15 8 2 2 2" xfId="2087"/>
    <cellStyle name="Normal 15 8 2 2 2 2" xfId="30714"/>
    <cellStyle name="Normal 15 8 2 2 3" xfId="30713"/>
    <cellStyle name="Normal 15 8 2 3" xfId="2088"/>
    <cellStyle name="Normal 15 8 2 3 2" xfId="30715"/>
    <cellStyle name="Normal 15 8 2 4" xfId="30712"/>
    <cellStyle name="Normal 15 8 3" xfId="2089"/>
    <cellStyle name="Normal 15 8 3 2" xfId="2090"/>
    <cellStyle name="Normal 15 8 3 2 2" xfId="30717"/>
    <cellStyle name="Normal 15 8 3 3" xfId="30716"/>
    <cellStyle name="Normal 15 8 4" xfId="2091"/>
    <cellStyle name="Normal 15 8 4 2" xfId="30718"/>
    <cellStyle name="Normal 15 8 5" xfId="2092"/>
    <cellStyle name="Normal 15 8 5 2" xfId="30719"/>
    <cellStyle name="Normal 15 8 6" xfId="30711"/>
    <cellStyle name="Normal 15 9" xfId="2093"/>
    <cellStyle name="Normal 15 9 2" xfId="2094"/>
    <cellStyle name="Normal 15 9 2 2" xfId="2095"/>
    <cellStyle name="Normal 15 9 2 2 2" xfId="2096"/>
    <cellStyle name="Normal 15 9 2 2 2 2" xfId="30723"/>
    <cellStyle name="Normal 15 9 2 2 3" xfId="30722"/>
    <cellStyle name="Normal 15 9 2 3" xfId="2097"/>
    <cellStyle name="Normal 15 9 2 3 2" xfId="30724"/>
    <cellStyle name="Normal 15 9 2 4" xfId="30721"/>
    <cellStyle name="Normal 15 9 3" xfId="2098"/>
    <cellStyle name="Normal 15 9 3 2" xfId="2099"/>
    <cellStyle name="Normal 15 9 3 2 2" xfId="30726"/>
    <cellStyle name="Normal 15 9 3 3" xfId="30725"/>
    <cellStyle name="Normal 15 9 4" xfId="2100"/>
    <cellStyle name="Normal 15 9 4 2" xfId="30727"/>
    <cellStyle name="Normal 15 9 5" xfId="30720"/>
    <cellStyle name="Normal 16" xfId="2101"/>
    <cellStyle name="Normal 16 10" xfId="2102"/>
    <cellStyle name="Normal 16 11" xfId="2103"/>
    <cellStyle name="Normal 16 12" xfId="2104"/>
    <cellStyle name="Normal 16 2" xfId="2105"/>
    <cellStyle name="Normal 16 2 2" xfId="2106"/>
    <cellStyle name="Normal 16 2 2 2" xfId="2107"/>
    <cellStyle name="Normal 16 2 2 2 2" xfId="30728"/>
    <cellStyle name="Normal 16 2 2 3" xfId="2108"/>
    <cellStyle name="Normal 16 2 3" xfId="2109"/>
    <cellStyle name="Normal 16 2 3 2" xfId="30729"/>
    <cellStyle name="Normal 16 2 4" xfId="2110"/>
    <cellStyle name="Normal 16 3" xfId="2111"/>
    <cellStyle name="Normal 16 3 2" xfId="2112"/>
    <cellStyle name="Normal 16 3 2 2" xfId="2113"/>
    <cellStyle name="Normal 16 3 2 2 2" xfId="30730"/>
    <cellStyle name="Normal 16 3 2 3" xfId="2114"/>
    <cellStyle name="Normal 16 3 3" xfId="2115"/>
    <cellStyle name="Normal 16 3 3 2" xfId="30731"/>
    <cellStyle name="Normal 16 3 4" xfId="2116"/>
    <cellStyle name="Normal 16 4" xfId="2117"/>
    <cellStyle name="Normal 16 4 2" xfId="2118"/>
    <cellStyle name="Normal 16 4 2 2" xfId="2119"/>
    <cellStyle name="Normal 16 4 2 2 2" xfId="30732"/>
    <cellStyle name="Normal 16 4 2 3" xfId="2120"/>
    <cellStyle name="Normal 16 4 3" xfId="2121"/>
    <cellStyle name="Normal 16 4 3 2" xfId="30733"/>
    <cellStyle name="Normal 16 4 4" xfId="2122"/>
    <cellStyle name="Normal 16 5" xfId="2123"/>
    <cellStyle name="Normal 16 5 2" xfId="2124"/>
    <cellStyle name="Normal 16 5 2 2" xfId="2125"/>
    <cellStyle name="Normal 16 5 2 2 2" xfId="30734"/>
    <cellStyle name="Normal 16 5 2 3" xfId="2126"/>
    <cellStyle name="Normal 16 5 3" xfId="2127"/>
    <cellStyle name="Normal 16 5 3 2" xfId="30735"/>
    <cellStyle name="Normal 16 5 4" xfId="2128"/>
    <cellStyle name="Normal 16 6" xfId="2129"/>
    <cellStyle name="Normal 16 6 2" xfId="2130"/>
    <cellStyle name="Normal 16 6 2 2" xfId="2131"/>
    <cellStyle name="Normal 16 6 2 3" xfId="2132"/>
    <cellStyle name="Normal 16 6 2 3 2" xfId="30736"/>
    <cellStyle name="Normal 16 6 3" xfId="2133"/>
    <cellStyle name="Normal 16 6 3 2" xfId="30737"/>
    <cellStyle name="Normal 16 6 4" xfId="2134"/>
    <cellStyle name="Normal 16 7" xfId="2135"/>
    <cellStyle name="Normal 16 7 2" xfId="2136"/>
    <cellStyle name="Normal 16 7 3" xfId="2137"/>
    <cellStyle name="Normal 16 7 3 2" xfId="2138"/>
    <cellStyle name="Normal 16 7 3 3" xfId="2139"/>
    <cellStyle name="Normal 16 7 4" xfId="2140"/>
    <cellStyle name="Normal 16 8" xfId="2141"/>
    <cellStyle name="Normal 16 8 2" xfId="2142"/>
    <cellStyle name="Normal 16 8 3" xfId="2143"/>
    <cellStyle name="Normal 16 8 4" xfId="2144"/>
    <cellStyle name="Normal 16 8 4 2" xfId="30738"/>
    <cellStyle name="Normal 16 9" xfId="2145"/>
    <cellStyle name="Normal 16 9 2" xfId="30739"/>
    <cellStyle name="Normal 17" xfId="2146"/>
    <cellStyle name="Normal 17 2" xfId="2147"/>
    <cellStyle name="Normal 17 2 2" xfId="2148"/>
    <cellStyle name="Normal 17 2 2 2" xfId="2149"/>
    <cellStyle name="Normal 17 2 2 2 2" xfId="30741"/>
    <cellStyle name="Normal 17 2 2 3" xfId="30740"/>
    <cellStyle name="Normal 17 2 3" xfId="2150"/>
    <cellStyle name="Normal 17 2 3 2" xfId="30742"/>
    <cellStyle name="Normal 17 2 4" xfId="2151"/>
    <cellStyle name="Normal 17 2 4 2" xfId="30743"/>
    <cellStyle name="Normal 17 2 5" xfId="2152"/>
    <cellStyle name="Normal 17 2 5 2" xfId="2153"/>
    <cellStyle name="Normal 17 2 5 3" xfId="2154"/>
    <cellStyle name="Normal 17 2 6" xfId="2155"/>
    <cellStyle name="Normal 17 2 6 2" xfId="2156"/>
    <cellStyle name="Normal 17 2 6 3" xfId="2157"/>
    <cellStyle name="Normal 17 2 7" xfId="2158"/>
    <cellStyle name="Normal 17 2 8" xfId="2159"/>
    <cellStyle name="Normal 17 2 9" xfId="2160"/>
    <cellStyle name="Normal 17 3" xfId="2161"/>
    <cellStyle name="Normal 17 3 2" xfId="2162"/>
    <cellStyle name="Normal 17 3 2 2" xfId="2163"/>
    <cellStyle name="Normal 17 3 2 2 2" xfId="30745"/>
    <cellStyle name="Normal 17 3 2 3" xfId="30744"/>
    <cellStyle name="Normal 17 3 3" xfId="2164"/>
    <cellStyle name="Normal 17 3 3 2" xfId="30746"/>
    <cellStyle name="Normal 17 3 4" xfId="2165"/>
    <cellStyle name="Normal 17 3 4 2" xfId="2166"/>
    <cellStyle name="Normal 17 3 4 3" xfId="2167"/>
    <cellStyle name="Normal 17 3 5" xfId="2168"/>
    <cellStyle name="Normal 17 3 6" xfId="2169"/>
    <cellStyle name="Normal 17 4" xfId="2170"/>
    <cellStyle name="Normal 17 4 2" xfId="2171"/>
    <cellStyle name="Normal 17 4 2 2" xfId="2172"/>
    <cellStyle name="Normal 17 4 2 2 2" xfId="30748"/>
    <cellStyle name="Normal 17 4 2 3" xfId="30747"/>
    <cellStyle name="Normal 17 4 3" xfId="2173"/>
    <cellStyle name="Normal 17 4 3 2" xfId="30749"/>
    <cellStyle name="Normal 17 4 4" xfId="2174"/>
    <cellStyle name="Normal 17 4 4 2" xfId="2175"/>
    <cellStyle name="Normal 17 4 4 3" xfId="2176"/>
    <cellStyle name="Normal 17 4 5" xfId="2177"/>
    <cellStyle name="Normal 17 4 6" xfId="2178"/>
    <cellStyle name="Normal 17 5" xfId="2179"/>
    <cellStyle name="Normal 17 5 2" xfId="2180"/>
    <cellStyle name="Normal 17 5 2 2" xfId="2181"/>
    <cellStyle name="Normal 17 5 2 2 2" xfId="30751"/>
    <cellStyle name="Normal 17 5 2 3" xfId="30750"/>
    <cellStyle name="Normal 17 5 3" xfId="2182"/>
    <cellStyle name="Normal 17 5 3 2" xfId="30752"/>
    <cellStyle name="Normal 17 5 4" xfId="2183"/>
    <cellStyle name="Normal 17 5 4 2" xfId="2184"/>
    <cellStyle name="Normal 17 5 4 3" xfId="2185"/>
    <cellStyle name="Normal 17 5 5" xfId="2186"/>
    <cellStyle name="Normal 17 5 6" xfId="2187"/>
    <cellStyle name="Normal 17 6" xfId="2188"/>
    <cellStyle name="Normal 17 6 2" xfId="2189"/>
    <cellStyle name="Normal 17 6 2 2" xfId="30754"/>
    <cellStyle name="Normal 17 6 3" xfId="30753"/>
    <cellStyle name="Normal 17 7" xfId="2190"/>
    <cellStyle name="Normal 17 7 2" xfId="2191"/>
    <cellStyle name="Normal 17 7 2 2" xfId="30756"/>
    <cellStyle name="Normal 17 7 3" xfId="2192"/>
    <cellStyle name="Normal 17 7 3 2" xfId="30757"/>
    <cellStyle name="Normal 17 7 4" xfId="30755"/>
    <cellStyle name="Normal 17 8" xfId="2193"/>
    <cellStyle name="Normal 17 8 2" xfId="30758"/>
    <cellStyle name="Normal 17 9" xfId="2194"/>
    <cellStyle name="Normal 18" xfId="2195"/>
    <cellStyle name="Normal 18 10" xfId="2196"/>
    <cellStyle name="Normal 18 11" xfId="2197"/>
    <cellStyle name="Normal 18 2" xfId="2198"/>
    <cellStyle name="Normal 18 2 2" xfId="2199"/>
    <cellStyle name="Normal 18 2 2 2" xfId="2200"/>
    <cellStyle name="Normal 18 2 2 2 2" xfId="2201"/>
    <cellStyle name="Normal 18 2 2 2 2 2" xfId="30759"/>
    <cellStyle name="Normal 18 2 2 2 3" xfId="2202"/>
    <cellStyle name="Normal 18 2 2 3" xfId="2203"/>
    <cellStyle name="Normal 18 2 2 3 2" xfId="2204"/>
    <cellStyle name="Normal 18 2 2 3 3" xfId="2205"/>
    <cellStyle name="Normal 18 2 2 4" xfId="2206"/>
    <cellStyle name="Normal 18 2 2 5" xfId="2207"/>
    <cellStyle name="Normal 18 2 3" xfId="2208"/>
    <cellStyle name="Normal 18 2 3 2" xfId="2209"/>
    <cellStyle name="Normal 18 2 3 2 2" xfId="30760"/>
    <cellStyle name="Normal 18 2 3 3" xfId="2210"/>
    <cellStyle name="Normal 18 2 4" xfId="2211"/>
    <cellStyle name="Normal 18 2 5" xfId="2212"/>
    <cellStyle name="Normal 18 2 6" xfId="2213"/>
    <cellStyle name="Normal 18 3" xfId="2214"/>
    <cellStyle name="Normal 18 3 2" xfId="2215"/>
    <cellStyle name="Normal 18 3 2 2" xfId="2216"/>
    <cellStyle name="Normal 18 3 2 2 2" xfId="30762"/>
    <cellStyle name="Normal 18 3 2 3" xfId="30761"/>
    <cellStyle name="Normal 18 3 3" xfId="2217"/>
    <cellStyle name="Normal 18 3 3 2" xfId="30763"/>
    <cellStyle name="Normal 18 3 4" xfId="2218"/>
    <cellStyle name="Normal 18 4" xfId="2219"/>
    <cellStyle name="Normal 18 4 2" xfId="2220"/>
    <cellStyle name="Normal 18 4 2 2" xfId="2221"/>
    <cellStyle name="Normal 18 4 2 2 2" xfId="30766"/>
    <cellStyle name="Normal 18 4 2 3" xfId="30765"/>
    <cellStyle name="Normal 18 4 3" xfId="2222"/>
    <cellStyle name="Normal 18 4 3 2" xfId="30767"/>
    <cellStyle name="Normal 18 4 4" xfId="30764"/>
    <cellStyle name="Normal 18 5" xfId="2223"/>
    <cellStyle name="Normal 18 5 2" xfId="2224"/>
    <cellStyle name="Normal 18 5 2 2" xfId="2225"/>
    <cellStyle name="Normal 18 5 2 2 2" xfId="30770"/>
    <cellStyle name="Normal 18 5 2 3" xfId="30769"/>
    <cellStyle name="Normal 18 5 3" xfId="2226"/>
    <cellStyle name="Normal 18 5 3 2" xfId="30771"/>
    <cellStyle name="Normal 18 5 4" xfId="30768"/>
    <cellStyle name="Normal 18 6" xfId="2227"/>
    <cellStyle name="Normal 18 6 2" xfId="2228"/>
    <cellStyle name="Normal 18 6 2 2" xfId="30773"/>
    <cellStyle name="Normal 18 6 3" xfId="30772"/>
    <cellStyle name="Normal 18 7" xfId="2229"/>
    <cellStyle name="Normal 18 7 2" xfId="30774"/>
    <cellStyle name="Normal 18 8" xfId="2230"/>
    <cellStyle name="Normal 18 8 2" xfId="30775"/>
    <cellStyle name="Normal 18 9" xfId="2231"/>
    <cellStyle name="Normal 19" xfId="2232"/>
    <cellStyle name="Normal 19 10" xfId="2233"/>
    <cellStyle name="Normal 19 11" xfId="2234"/>
    <cellStyle name="Normal 19 2" xfId="2235"/>
    <cellStyle name="Normal 19 2 2" xfId="2236"/>
    <cellStyle name="Normal 19 2 2 2" xfId="2237"/>
    <cellStyle name="Normal 19 2 2 2 2" xfId="30777"/>
    <cellStyle name="Normal 19 2 2 3" xfId="30776"/>
    <cellStyle name="Normal 19 2 3" xfId="2238"/>
    <cellStyle name="Normal 19 2 3 2" xfId="30778"/>
    <cellStyle name="Normal 19 2 4" xfId="2239"/>
    <cellStyle name="Normal 19 3" xfId="2240"/>
    <cellStyle name="Normal 19 3 2" xfId="2241"/>
    <cellStyle name="Normal 19 3 2 2" xfId="2242"/>
    <cellStyle name="Normal 19 3 2 2 2" xfId="30781"/>
    <cellStyle name="Normal 19 3 2 3" xfId="30780"/>
    <cellStyle name="Normal 19 3 3" xfId="2243"/>
    <cellStyle name="Normal 19 3 3 2" xfId="30782"/>
    <cellStyle name="Normal 19 3 4" xfId="30779"/>
    <cellStyle name="Normal 19 4" xfId="2244"/>
    <cellStyle name="Normal 19 4 2" xfId="2245"/>
    <cellStyle name="Normal 19 4 2 2" xfId="2246"/>
    <cellStyle name="Normal 19 4 2 2 2" xfId="30785"/>
    <cellStyle name="Normal 19 4 2 3" xfId="30784"/>
    <cellStyle name="Normal 19 4 3" xfId="2247"/>
    <cellStyle name="Normal 19 4 3 2" xfId="30786"/>
    <cellStyle name="Normal 19 4 4" xfId="30783"/>
    <cellStyle name="Normal 19 5" xfId="2248"/>
    <cellStyle name="Normal 19 5 2" xfId="2249"/>
    <cellStyle name="Normal 19 5 2 2" xfId="2250"/>
    <cellStyle name="Normal 19 5 2 2 2" xfId="30789"/>
    <cellStyle name="Normal 19 5 2 3" xfId="30788"/>
    <cellStyle name="Normal 19 5 3" xfId="2251"/>
    <cellStyle name="Normal 19 5 3 2" xfId="30790"/>
    <cellStyle name="Normal 19 5 4" xfId="30787"/>
    <cellStyle name="Normal 19 6" xfId="2252"/>
    <cellStyle name="Normal 19 6 2" xfId="2253"/>
    <cellStyle name="Normal 19 6 2 2" xfId="30792"/>
    <cellStyle name="Normal 19 6 3" xfId="30791"/>
    <cellStyle name="Normal 19 7" xfId="2254"/>
    <cellStyle name="Normal 19 7 2" xfId="30793"/>
    <cellStyle name="Normal 19 8" xfId="2255"/>
    <cellStyle name="Normal 19 8 2" xfId="2256"/>
    <cellStyle name="Normal 19 8 3" xfId="2257"/>
    <cellStyle name="Normal 19 9" xfId="2258"/>
    <cellStyle name="Normal 2" xfId="2259"/>
    <cellStyle name="Normal 2 10" xfId="2260"/>
    <cellStyle name="Normal 2 10 10" xfId="2261"/>
    <cellStyle name="Normal 2 10 10 2" xfId="2262"/>
    <cellStyle name="Normal 2 10 10 2 2" xfId="30796"/>
    <cellStyle name="Normal 2 10 10 3" xfId="30795"/>
    <cellStyle name="Normal 2 10 11" xfId="2263"/>
    <cellStyle name="Normal 2 10 11 2" xfId="2264"/>
    <cellStyle name="Normal 2 10 11 2 2" xfId="30798"/>
    <cellStyle name="Normal 2 10 11 3" xfId="30797"/>
    <cellStyle name="Normal 2 10 12" xfId="2265"/>
    <cellStyle name="Normal 2 10 12 2" xfId="2266"/>
    <cellStyle name="Normal 2 10 12 2 2" xfId="30800"/>
    <cellStyle name="Normal 2 10 12 3" xfId="30799"/>
    <cellStyle name="Normal 2 10 13" xfId="2267"/>
    <cellStyle name="Normal 2 10 13 2" xfId="2268"/>
    <cellStyle name="Normal 2 10 13 2 2" xfId="30802"/>
    <cellStyle name="Normal 2 10 13 3" xfId="30801"/>
    <cellStyle name="Normal 2 10 14" xfId="2269"/>
    <cellStyle name="Normal 2 10 14 2" xfId="2270"/>
    <cellStyle name="Normal 2 10 14 2 2" xfId="30804"/>
    <cellStyle name="Normal 2 10 14 3" xfId="30803"/>
    <cellStyle name="Normal 2 10 15" xfId="2271"/>
    <cellStyle name="Normal 2 10 15 2" xfId="2272"/>
    <cellStyle name="Normal 2 10 15 2 2" xfId="30806"/>
    <cellStyle name="Normal 2 10 15 3" xfId="30805"/>
    <cellStyle name="Normal 2 10 16" xfId="2273"/>
    <cellStyle name="Normal 2 10 16 2" xfId="2274"/>
    <cellStyle name="Normal 2 10 16 2 2" xfId="30808"/>
    <cellStyle name="Normal 2 10 16 3" xfId="30807"/>
    <cellStyle name="Normal 2 10 17" xfId="2275"/>
    <cellStyle name="Normal 2 10 17 2" xfId="2276"/>
    <cellStyle name="Normal 2 10 17 2 2" xfId="30810"/>
    <cellStyle name="Normal 2 10 17 3" xfId="30809"/>
    <cellStyle name="Normal 2 10 18" xfId="2277"/>
    <cellStyle name="Normal 2 10 18 2" xfId="2278"/>
    <cellStyle name="Normal 2 10 18 2 2" xfId="30812"/>
    <cellStyle name="Normal 2 10 18 3" xfId="30811"/>
    <cellStyle name="Normal 2 10 19" xfId="2279"/>
    <cellStyle name="Normal 2 10 19 2" xfId="2280"/>
    <cellStyle name="Normal 2 10 19 2 2" xfId="30814"/>
    <cellStyle name="Normal 2 10 19 3" xfId="30813"/>
    <cellStyle name="Normal 2 10 2" xfId="2281"/>
    <cellStyle name="Normal 2 10 2 10" xfId="2282"/>
    <cellStyle name="Normal 2 10 2 10 2" xfId="30815"/>
    <cellStyle name="Normal 2 10 2 11" xfId="2283"/>
    <cellStyle name="Normal 2 10 2 11 2" xfId="30816"/>
    <cellStyle name="Normal 2 10 2 12" xfId="2284"/>
    <cellStyle name="Normal 2 10 2 12 2" xfId="30817"/>
    <cellStyle name="Normal 2 10 2 13" xfId="2285"/>
    <cellStyle name="Normal 2 10 2 13 2" xfId="30818"/>
    <cellStyle name="Normal 2 10 2 14" xfId="2286"/>
    <cellStyle name="Normal 2 10 2 14 2" xfId="30819"/>
    <cellStyle name="Normal 2 10 2 15" xfId="2287"/>
    <cellStyle name="Normal 2 10 2 15 2" xfId="30820"/>
    <cellStyle name="Normal 2 10 2 16" xfId="2288"/>
    <cellStyle name="Normal 2 10 2 16 2" xfId="30821"/>
    <cellStyle name="Normal 2 10 2 17" xfId="2289"/>
    <cellStyle name="Normal 2 10 2 17 2" xfId="30822"/>
    <cellStyle name="Normal 2 10 2 18" xfId="2290"/>
    <cellStyle name="Normal 2 10 2 18 2" xfId="30823"/>
    <cellStyle name="Normal 2 10 2 19" xfId="2291"/>
    <cellStyle name="Normal 2 10 2 19 2" xfId="30824"/>
    <cellStyle name="Normal 2 10 2 2" xfId="2292"/>
    <cellStyle name="Normal 2 10 2 2 2" xfId="30825"/>
    <cellStyle name="Normal 2 10 2 20" xfId="2293"/>
    <cellStyle name="Normal 2 10 2 21" xfId="2294"/>
    <cellStyle name="Normal 2 10 2 22" xfId="2295"/>
    <cellStyle name="Normal 2 10 2 22 2" xfId="30826"/>
    <cellStyle name="Normal 2 10 2 23" xfId="2296"/>
    <cellStyle name="Normal 2 10 2 3" xfId="2297"/>
    <cellStyle name="Normal 2 10 2 3 2" xfId="30827"/>
    <cellStyle name="Normal 2 10 2 4" xfId="2298"/>
    <cellStyle name="Normal 2 10 2 4 2" xfId="30828"/>
    <cellStyle name="Normal 2 10 2 5" xfId="2299"/>
    <cellStyle name="Normal 2 10 2 5 2" xfId="30829"/>
    <cellStyle name="Normal 2 10 2 6" xfId="2300"/>
    <cellStyle name="Normal 2 10 2 6 2" xfId="30830"/>
    <cellStyle name="Normal 2 10 2 7" xfId="2301"/>
    <cellStyle name="Normal 2 10 2 7 2" xfId="30831"/>
    <cellStyle name="Normal 2 10 2 8" xfId="2302"/>
    <cellStyle name="Normal 2 10 2 8 2" xfId="30832"/>
    <cellStyle name="Normal 2 10 2 9" xfId="2303"/>
    <cellStyle name="Normal 2 10 2 9 2" xfId="30833"/>
    <cellStyle name="Normal 2 10 20" xfId="2304"/>
    <cellStyle name="Normal 2 10 20 2" xfId="2305"/>
    <cellStyle name="Normal 2 10 20 2 2" xfId="30835"/>
    <cellStyle name="Normal 2 10 20 3" xfId="30834"/>
    <cellStyle name="Normal 2 10 21" xfId="2306"/>
    <cellStyle name="Normal 2 10 21 2" xfId="2307"/>
    <cellStyle name="Normal 2 10 21 2 2" xfId="30837"/>
    <cellStyle name="Normal 2 10 21 3" xfId="30836"/>
    <cellStyle name="Normal 2 10 22" xfId="2308"/>
    <cellStyle name="Normal 2 10 22 2" xfId="2309"/>
    <cellStyle name="Normal 2 10 22 2 2" xfId="30839"/>
    <cellStyle name="Normal 2 10 22 3" xfId="30838"/>
    <cellStyle name="Normal 2 10 23" xfId="2310"/>
    <cellStyle name="Normal 2 10 24" xfId="2311"/>
    <cellStyle name="Normal 2 10 25" xfId="2312"/>
    <cellStyle name="Normal 2 10 25 2" xfId="30840"/>
    <cellStyle name="Normal 2 10 26" xfId="2313"/>
    <cellStyle name="Normal 2 10 26 2" xfId="30841"/>
    <cellStyle name="Normal 2 10 27" xfId="2314"/>
    <cellStyle name="Normal 2 10 27 2" xfId="2315"/>
    <cellStyle name="Normal 2 10 27 2 2" xfId="30843"/>
    <cellStyle name="Normal 2 10 27 3" xfId="30842"/>
    <cellStyle name="Normal 2 10 28" xfId="2316"/>
    <cellStyle name="Normal 2 10 28 2" xfId="30844"/>
    <cellStyle name="Normal 2 10 29" xfId="2317"/>
    <cellStyle name="Normal 2 10 3" xfId="2318"/>
    <cellStyle name="Normal 2 10 3 2" xfId="2319"/>
    <cellStyle name="Normal 2 10 3 3" xfId="2320"/>
    <cellStyle name="Normal 2 10 3 3 2" xfId="30845"/>
    <cellStyle name="Normal 2 10 3 4" xfId="2321"/>
    <cellStyle name="Normal 2 10 3 4 2" xfId="30846"/>
    <cellStyle name="Normal 2 10 3 5" xfId="2322"/>
    <cellStyle name="Normal 2 10 4" xfId="2323"/>
    <cellStyle name="Normal 2 10 4 2" xfId="2324"/>
    <cellStyle name="Normal 2 10 4 2 2" xfId="2325"/>
    <cellStyle name="Normal 2 10 4 2 2 2" xfId="30847"/>
    <cellStyle name="Normal 2 10 4 2 3" xfId="2326"/>
    <cellStyle name="Normal 2 10 4 2 3 2" xfId="30848"/>
    <cellStyle name="Normal 2 10 4 2 4" xfId="2327"/>
    <cellStyle name="Normal 2 10 4 3" xfId="2328"/>
    <cellStyle name="Normal 2 10 4 3 2" xfId="2329"/>
    <cellStyle name="Normal 2 10 4 3 2 2" xfId="30849"/>
    <cellStyle name="Normal 2 10 4 3 3" xfId="2330"/>
    <cellStyle name="Normal 2 10 4 4" xfId="2331"/>
    <cellStyle name="Normal 2 10 4 4 2" xfId="30850"/>
    <cellStyle name="Normal 2 10 4 5" xfId="2332"/>
    <cellStyle name="Normal 2 10 5" xfId="2333"/>
    <cellStyle name="Normal 2 10 5 2" xfId="2334"/>
    <cellStyle name="Normal 2 10 5 2 2" xfId="2335"/>
    <cellStyle name="Normal 2 10 5 2 2 2" xfId="30851"/>
    <cellStyle name="Normal 2 10 5 2 3" xfId="2336"/>
    <cellStyle name="Normal 2 10 5 3" xfId="2337"/>
    <cellStyle name="Normal 2 10 5 3 2" xfId="30852"/>
    <cellStyle name="Normal 2 10 5 4" xfId="2338"/>
    <cellStyle name="Normal 2 10 5 4 2" xfId="30853"/>
    <cellStyle name="Normal 2 10 5 5" xfId="2339"/>
    <cellStyle name="Normal 2 10 6" xfId="2340"/>
    <cellStyle name="Normal 2 10 6 2" xfId="2341"/>
    <cellStyle name="Normal 2 10 6 3" xfId="2342"/>
    <cellStyle name="Normal 2 10 6 3 2" xfId="30855"/>
    <cellStyle name="Normal 2 10 6 4" xfId="30854"/>
    <cellStyle name="Normal 2 10 7" xfId="2343"/>
    <cellStyle name="Normal 2 10 7 2" xfId="30856"/>
    <cellStyle name="Normal 2 10 8" xfId="2344"/>
    <cellStyle name="Normal 2 10 8 2" xfId="2345"/>
    <cellStyle name="Normal 2 10 8 2 2" xfId="30858"/>
    <cellStyle name="Normal 2 10 8 3" xfId="30857"/>
    <cellStyle name="Normal 2 10 9" xfId="2346"/>
    <cellStyle name="Normal 2 10 9 2" xfId="2347"/>
    <cellStyle name="Normal 2 10 9 2 2" xfId="30860"/>
    <cellStyle name="Normal 2 10 9 3" xfId="30859"/>
    <cellStyle name="Normal 2 11" xfId="2348"/>
    <cellStyle name="Normal 2 11 10" xfId="2349"/>
    <cellStyle name="Normal 2 11 10 2" xfId="2350"/>
    <cellStyle name="Normal 2 11 10 2 2" xfId="30862"/>
    <cellStyle name="Normal 2 11 10 3" xfId="30861"/>
    <cellStyle name="Normal 2 11 11" xfId="2351"/>
    <cellStyle name="Normal 2 11 11 2" xfId="2352"/>
    <cellStyle name="Normal 2 11 11 2 2" xfId="30864"/>
    <cellStyle name="Normal 2 11 11 3" xfId="30863"/>
    <cellStyle name="Normal 2 11 12" xfId="2353"/>
    <cellStyle name="Normal 2 11 12 2" xfId="2354"/>
    <cellStyle name="Normal 2 11 12 2 2" xfId="30866"/>
    <cellStyle name="Normal 2 11 12 3" xfId="30865"/>
    <cellStyle name="Normal 2 11 13" xfId="2355"/>
    <cellStyle name="Normal 2 11 13 2" xfId="2356"/>
    <cellStyle name="Normal 2 11 13 2 2" xfId="30868"/>
    <cellStyle name="Normal 2 11 13 3" xfId="30867"/>
    <cellStyle name="Normal 2 11 14" xfId="2357"/>
    <cellStyle name="Normal 2 11 14 2" xfId="2358"/>
    <cellStyle name="Normal 2 11 14 2 2" xfId="30870"/>
    <cellStyle name="Normal 2 11 14 3" xfId="30869"/>
    <cellStyle name="Normal 2 11 15" xfId="2359"/>
    <cellStyle name="Normal 2 11 15 2" xfId="2360"/>
    <cellStyle name="Normal 2 11 15 2 2" xfId="30872"/>
    <cellStyle name="Normal 2 11 15 3" xfId="30871"/>
    <cellStyle name="Normal 2 11 16" xfId="2361"/>
    <cellStyle name="Normal 2 11 16 2" xfId="2362"/>
    <cellStyle name="Normal 2 11 16 2 2" xfId="30874"/>
    <cellStyle name="Normal 2 11 16 3" xfId="30873"/>
    <cellStyle name="Normal 2 11 17" xfId="2363"/>
    <cellStyle name="Normal 2 11 17 2" xfId="2364"/>
    <cellStyle name="Normal 2 11 17 2 2" xfId="30876"/>
    <cellStyle name="Normal 2 11 17 3" xfId="30875"/>
    <cellStyle name="Normal 2 11 18" xfId="2365"/>
    <cellStyle name="Normal 2 11 18 2" xfId="2366"/>
    <cellStyle name="Normal 2 11 18 2 2" xfId="30878"/>
    <cellStyle name="Normal 2 11 18 3" xfId="30877"/>
    <cellStyle name="Normal 2 11 19" xfId="2367"/>
    <cellStyle name="Normal 2 11 19 2" xfId="2368"/>
    <cellStyle name="Normal 2 11 19 2 2" xfId="30880"/>
    <cellStyle name="Normal 2 11 19 3" xfId="30879"/>
    <cellStyle name="Normal 2 11 2" xfId="2369"/>
    <cellStyle name="Normal 2 11 2 10" xfId="2370"/>
    <cellStyle name="Normal 2 11 2 10 2" xfId="30882"/>
    <cellStyle name="Normal 2 11 2 11" xfId="2371"/>
    <cellStyle name="Normal 2 11 2 11 2" xfId="30883"/>
    <cellStyle name="Normal 2 11 2 12" xfId="2372"/>
    <cellStyle name="Normal 2 11 2 12 2" xfId="30884"/>
    <cellStyle name="Normal 2 11 2 13" xfId="2373"/>
    <cellStyle name="Normal 2 11 2 13 2" xfId="30885"/>
    <cellStyle name="Normal 2 11 2 14" xfId="2374"/>
    <cellStyle name="Normal 2 11 2 14 2" xfId="30886"/>
    <cellStyle name="Normal 2 11 2 15" xfId="2375"/>
    <cellStyle name="Normal 2 11 2 15 2" xfId="30887"/>
    <cellStyle name="Normal 2 11 2 16" xfId="2376"/>
    <cellStyle name="Normal 2 11 2 16 2" xfId="30888"/>
    <cellStyle name="Normal 2 11 2 17" xfId="2377"/>
    <cellStyle name="Normal 2 11 2 17 2" xfId="30889"/>
    <cellStyle name="Normal 2 11 2 18" xfId="2378"/>
    <cellStyle name="Normal 2 11 2 18 2" xfId="30890"/>
    <cellStyle name="Normal 2 11 2 19" xfId="2379"/>
    <cellStyle name="Normal 2 11 2 19 2" xfId="30891"/>
    <cellStyle name="Normal 2 11 2 2" xfId="2380"/>
    <cellStyle name="Normal 2 11 2 2 2" xfId="30892"/>
    <cellStyle name="Normal 2 11 2 20" xfId="2381"/>
    <cellStyle name="Normal 2 11 2 21" xfId="2382"/>
    <cellStyle name="Normal 2 11 2 21 2" xfId="30893"/>
    <cellStyle name="Normal 2 11 2 22" xfId="30881"/>
    <cellStyle name="Normal 2 11 2 3" xfId="2383"/>
    <cellStyle name="Normal 2 11 2 3 2" xfId="30894"/>
    <cellStyle name="Normal 2 11 2 4" xfId="2384"/>
    <cellStyle name="Normal 2 11 2 4 2" xfId="30895"/>
    <cellStyle name="Normal 2 11 2 5" xfId="2385"/>
    <cellStyle name="Normal 2 11 2 5 2" xfId="30896"/>
    <cellStyle name="Normal 2 11 2 6" xfId="2386"/>
    <cellStyle name="Normal 2 11 2 6 2" xfId="30897"/>
    <cellStyle name="Normal 2 11 2 7" xfId="2387"/>
    <cellStyle name="Normal 2 11 2 7 2" xfId="30898"/>
    <cellStyle name="Normal 2 11 2 8" xfId="2388"/>
    <cellStyle name="Normal 2 11 2 8 2" xfId="30899"/>
    <cellStyle name="Normal 2 11 2 9" xfId="2389"/>
    <cellStyle name="Normal 2 11 2 9 2" xfId="30900"/>
    <cellStyle name="Normal 2 11 20" xfId="2390"/>
    <cellStyle name="Normal 2 11 20 2" xfId="2391"/>
    <cellStyle name="Normal 2 11 20 2 2" xfId="30902"/>
    <cellStyle name="Normal 2 11 20 3" xfId="30901"/>
    <cellStyle name="Normal 2 11 21" xfId="2392"/>
    <cellStyle name="Normal 2 11 21 2" xfId="2393"/>
    <cellStyle name="Normal 2 11 21 2 2" xfId="30904"/>
    <cellStyle name="Normal 2 11 21 3" xfId="30903"/>
    <cellStyle name="Normal 2 11 22" xfId="2394"/>
    <cellStyle name="Normal 2 11 22 2" xfId="2395"/>
    <cellStyle name="Normal 2 11 22 2 2" xfId="30906"/>
    <cellStyle name="Normal 2 11 22 3" xfId="30905"/>
    <cellStyle name="Normal 2 11 23" xfId="2396"/>
    <cellStyle name="Normal 2 11 24" xfId="2397"/>
    <cellStyle name="Normal 2 11 25" xfId="2398"/>
    <cellStyle name="Normal 2 11 25 2" xfId="30907"/>
    <cellStyle name="Normal 2 11 26" xfId="2399"/>
    <cellStyle name="Normal 2 11 26 2" xfId="30908"/>
    <cellStyle name="Normal 2 11 27" xfId="2400"/>
    <cellStyle name="Normal 2 11 3" xfId="2401"/>
    <cellStyle name="Normal 2 11 3 2" xfId="2402"/>
    <cellStyle name="Normal 2 11 3 3" xfId="2403"/>
    <cellStyle name="Normal 2 11 3 3 2" xfId="30910"/>
    <cellStyle name="Normal 2 11 3 4" xfId="30909"/>
    <cellStyle name="Normal 2 11 4" xfId="2404"/>
    <cellStyle name="Normal 2 11 4 2" xfId="2405"/>
    <cellStyle name="Normal 2 11 4 3" xfId="2406"/>
    <cellStyle name="Normal 2 11 4 3 2" xfId="30912"/>
    <cellStyle name="Normal 2 11 4 4" xfId="30911"/>
    <cellStyle name="Normal 2 11 5" xfId="2407"/>
    <cellStyle name="Normal 2 11 5 2" xfId="2408"/>
    <cellStyle name="Normal 2 11 5 3" xfId="2409"/>
    <cellStyle name="Normal 2 11 5 3 2" xfId="30914"/>
    <cellStyle name="Normal 2 11 5 4" xfId="30913"/>
    <cellStyle name="Normal 2 11 6" xfId="2410"/>
    <cellStyle name="Normal 2 11 6 2" xfId="2411"/>
    <cellStyle name="Normal 2 11 6 3" xfId="2412"/>
    <cellStyle name="Normal 2 11 6 3 2" xfId="30916"/>
    <cellStyle name="Normal 2 11 6 4" xfId="30915"/>
    <cellStyle name="Normal 2 11 7" xfId="2413"/>
    <cellStyle name="Normal 2 11 7 2" xfId="30917"/>
    <cellStyle name="Normal 2 11 8" xfId="2414"/>
    <cellStyle name="Normal 2 11 8 2" xfId="2415"/>
    <cellStyle name="Normal 2 11 8 2 2" xfId="30919"/>
    <cellStyle name="Normal 2 11 8 3" xfId="30918"/>
    <cellStyle name="Normal 2 11 9" xfId="2416"/>
    <cellStyle name="Normal 2 11 9 2" xfId="2417"/>
    <cellStyle name="Normal 2 11 9 2 2" xfId="30921"/>
    <cellStyle name="Normal 2 11 9 3" xfId="30920"/>
    <cellStyle name="Normal 2 12" xfId="2418"/>
    <cellStyle name="Normal 2 12 10" xfId="2419"/>
    <cellStyle name="Normal 2 12 10 2" xfId="30922"/>
    <cellStyle name="Normal 2 12 11" xfId="2420"/>
    <cellStyle name="Normal 2 12 11 2" xfId="2421"/>
    <cellStyle name="Normal 2 12 11 2 2" xfId="30924"/>
    <cellStyle name="Normal 2 12 11 3" xfId="30923"/>
    <cellStyle name="Normal 2 12 12" xfId="2422"/>
    <cellStyle name="Normal 2 12 12 2" xfId="2423"/>
    <cellStyle name="Normal 2 12 12 2 2" xfId="30926"/>
    <cellStyle name="Normal 2 12 12 3" xfId="30925"/>
    <cellStyle name="Normal 2 12 13" xfId="2424"/>
    <cellStyle name="Normal 2 12 13 2" xfId="2425"/>
    <cellStyle name="Normal 2 12 13 2 2" xfId="30928"/>
    <cellStyle name="Normal 2 12 13 3" xfId="30927"/>
    <cellStyle name="Normal 2 12 14" xfId="2426"/>
    <cellStyle name="Normal 2 12 14 2" xfId="2427"/>
    <cellStyle name="Normal 2 12 14 2 2" xfId="30930"/>
    <cellStyle name="Normal 2 12 14 3" xfId="30929"/>
    <cellStyle name="Normal 2 12 15" xfId="2428"/>
    <cellStyle name="Normal 2 12 15 2" xfId="2429"/>
    <cellStyle name="Normal 2 12 15 2 2" xfId="30932"/>
    <cellStyle name="Normal 2 12 15 3" xfId="30931"/>
    <cellStyle name="Normal 2 12 16" xfId="2430"/>
    <cellStyle name="Normal 2 12 16 2" xfId="2431"/>
    <cellStyle name="Normal 2 12 16 2 2" xfId="30934"/>
    <cellStyle name="Normal 2 12 16 3" xfId="30933"/>
    <cellStyle name="Normal 2 12 17" xfId="2432"/>
    <cellStyle name="Normal 2 12 17 2" xfId="2433"/>
    <cellStyle name="Normal 2 12 17 2 2" xfId="30936"/>
    <cellStyle name="Normal 2 12 17 3" xfId="30935"/>
    <cellStyle name="Normal 2 12 18" xfId="2434"/>
    <cellStyle name="Normal 2 12 18 2" xfId="2435"/>
    <cellStyle name="Normal 2 12 18 2 2" xfId="30938"/>
    <cellStyle name="Normal 2 12 18 3" xfId="30937"/>
    <cellStyle name="Normal 2 12 19" xfId="2436"/>
    <cellStyle name="Normal 2 12 19 2" xfId="2437"/>
    <cellStyle name="Normal 2 12 19 2 2" xfId="30940"/>
    <cellStyle name="Normal 2 12 19 3" xfId="30939"/>
    <cellStyle name="Normal 2 12 2" xfId="2438"/>
    <cellStyle name="Normal 2 12 2 10" xfId="2439"/>
    <cellStyle name="Normal 2 12 2 10 2" xfId="2440"/>
    <cellStyle name="Normal 2 12 2 10 2 2" xfId="30943"/>
    <cellStyle name="Normal 2 12 2 10 3" xfId="30942"/>
    <cellStyle name="Normal 2 12 2 11" xfId="2441"/>
    <cellStyle name="Normal 2 12 2 11 2" xfId="2442"/>
    <cellStyle name="Normal 2 12 2 11 2 2" xfId="30945"/>
    <cellStyle name="Normal 2 12 2 11 3" xfId="30944"/>
    <cellStyle name="Normal 2 12 2 12" xfId="2443"/>
    <cellStyle name="Normal 2 12 2 12 2" xfId="2444"/>
    <cellStyle name="Normal 2 12 2 12 2 2" xfId="30947"/>
    <cellStyle name="Normal 2 12 2 12 3" xfId="30946"/>
    <cellStyle name="Normal 2 12 2 13" xfId="2445"/>
    <cellStyle name="Normal 2 12 2 13 2" xfId="2446"/>
    <cellStyle name="Normal 2 12 2 13 2 2" xfId="30949"/>
    <cellStyle name="Normal 2 12 2 13 3" xfId="30948"/>
    <cellStyle name="Normal 2 12 2 14" xfId="2447"/>
    <cellStyle name="Normal 2 12 2 14 2" xfId="2448"/>
    <cellStyle name="Normal 2 12 2 14 2 2" xfId="30951"/>
    <cellStyle name="Normal 2 12 2 14 3" xfId="30950"/>
    <cellStyle name="Normal 2 12 2 15" xfId="2449"/>
    <cellStyle name="Normal 2 12 2 15 2" xfId="2450"/>
    <cellStyle name="Normal 2 12 2 15 2 2" xfId="30953"/>
    <cellStyle name="Normal 2 12 2 15 3" xfId="30952"/>
    <cellStyle name="Normal 2 12 2 16" xfId="2451"/>
    <cellStyle name="Normal 2 12 2 16 2" xfId="2452"/>
    <cellStyle name="Normal 2 12 2 16 2 2" xfId="30955"/>
    <cellStyle name="Normal 2 12 2 16 3" xfId="30954"/>
    <cellStyle name="Normal 2 12 2 17" xfId="2453"/>
    <cellStyle name="Normal 2 12 2 17 2" xfId="2454"/>
    <cellStyle name="Normal 2 12 2 17 2 2" xfId="30957"/>
    <cellStyle name="Normal 2 12 2 17 3" xfId="30956"/>
    <cellStyle name="Normal 2 12 2 18" xfId="2455"/>
    <cellStyle name="Normal 2 12 2 18 2" xfId="2456"/>
    <cellStyle name="Normal 2 12 2 18 2 2" xfId="30959"/>
    <cellStyle name="Normal 2 12 2 18 3" xfId="30958"/>
    <cellStyle name="Normal 2 12 2 19" xfId="2457"/>
    <cellStyle name="Normal 2 12 2 19 2" xfId="2458"/>
    <cellStyle name="Normal 2 12 2 19 2 2" xfId="30961"/>
    <cellStyle name="Normal 2 12 2 19 3" xfId="30960"/>
    <cellStyle name="Normal 2 12 2 2" xfId="2459"/>
    <cellStyle name="Normal 2 12 2 2 10" xfId="2460"/>
    <cellStyle name="Normal 2 12 2 2 10 2" xfId="30963"/>
    <cellStyle name="Normal 2 12 2 2 11" xfId="2461"/>
    <cellStyle name="Normal 2 12 2 2 11 2" xfId="30964"/>
    <cellStyle name="Normal 2 12 2 2 12" xfId="2462"/>
    <cellStyle name="Normal 2 12 2 2 12 2" xfId="30965"/>
    <cellStyle name="Normal 2 12 2 2 13" xfId="2463"/>
    <cellStyle name="Normal 2 12 2 2 13 2" xfId="30966"/>
    <cellStyle name="Normal 2 12 2 2 14" xfId="2464"/>
    <cellStyle name="Normal 2 12 2 2 14 2" xfId="30967"/>
    <cellStyle name="Normal 2 12 2 2 15" xfId="2465"/>
    <cellStyle name="Normal 2 12 2 2 15 2" xfId="30968"/>
    <cellStyle name="Normal 2 12 2 2 16" xfId="2466"/>
    <cellStyle name="Normal 2 12 2 2 16 2" xfId="30969"/>
    <cellStyle name="Normal 2 12 2 2 17" xfId="2467"/>
    <cellStyle name="Normal 2 12 2 2 17 2" xfId="30970"/>
    <cellStyle name="Normal 2 12 2 2 18" xfId="2468"/>
    <cellStyle name="Normal 2 12 2 2 18 2" xfId="30971"/>
    <cellStyle name="Normal 2 12 2 2 19" xfId="2469"/>
    <cellStyle name="Normal 2 12 2 2 19 2" xfId="30972"/>
    <cellStyle name="Normal 2 12 2 2 2" xfId="2470"/>
    <cellStyle name="Normal 2 12 2 2 2 2" xfId="30973"/>
    <cellStyle name="Normal 2 12 2 2 20" xfId="30962"/>
    <cellStyle name="Normal 2 12 2 2 3" xfId="2471"/>
    <cellStyle name="Normal 2 12 2 2 3 2" xfId="30974"/>
    <cellStyle name="Normal 2 12 2 2 4" xfId="2472"/>
    <cellStyle name="Normal 2 12 2 2 4 2" xfId="30975"/>
    <cellStyle name="Normal 2 12 2 2 5" xfId="2473"/>
    <cellStyle name="Normal 2 12 2 2 5 2" xfId="30976"/>
    <cellStyle name="Normal 2 12 2 2 6" xfId="2474"/>
    <cellStyle name="Normal 2 12 2 2 6 2" xfId="30977"/>
    <cellStyle name="Normal 2 12 2 2 7" xfId="2475"/>
    <cellStyle name="Normal 2 12 2 2 7 2" xfId="30978"/>
    <cellStyle name="Normal 2 12 2 2 8" xfId="2476"/>
    <cellStyle name="Normal 2 12 2 2 8 2" xfId="30979"/>
    <cellStyle name="Normal 2 12 2 2 9" xfId="2477"/>
    <cellStyle name="Normal 2 12 2 2 9 2" xfId="30980"/>
    <cellStyle name="Normal 2 12 2 20" xfId="2478"/>
    <cellStyle name="Normal 2 12 2 20 2" xfId="2479"/>
    <cellStyle name="Normal 2 12 2 20 2 2" xfId="30982"/>
    <cellStyle name="Normal 2 12 2 20 3" xfId="30981"/>
    <cellStyle name="Normal 2 12 2 21" xfId="2480"/>
    <cellStyle name="Normal 2 12 2 21 2" xfId="2481"/>
    <cellStyle name="Normal 2 12 2 21 2 2" xfId="30984"/>
    <cellStyle name="Normal 2 12 2 21 3" xfId="30983"/>
    <cellStyle name="Normal 2 12 2 22" xfId="2482"/>
    <cellStyle name="Normal 2 12 2 22 2" xfId="2483"/>
    <cellStyle name="Normal 2 12 2 22 2 2" xfId="30986"/>
    <cellStyle name="Normal 2 12 2 22 3" xfId="30985"/>
    <cellStyle name="Normal 2 12 2 23" xfId="30941"/>
    <cellStyle name="Normal 2 12 2 3" xfId="2484"/>
    <cellStyle name="Normal 2 12 2 3 2" xfId="30987"/>
    <cellStyle name="Normal 2 12 2 4" xfId="2485"/>
    <cellStyle name="Normal 2 12 2 4 2" xfId="30988"/>
    <cellStyle name="Normal 2 12 2 5" xfId="2486"/>
    <cellStyle name="Normal 2 12 2 5 2" xfId="30989"/>
    <cellStyle name="Normal 2 12 2 6" xfId="2487"/>
    <cellStyle name="Normal 2 12 2 6 2" xfId="30990"/>
    <cellStyle name="Normal 2 12 2 7" xfId="2488"/>
    <cellStyle name="Normal 2 12 2 7 2" xfId="30991"/>
    <cellStyle name="Normal 2 12 2 8" xfId="2489"/>
    <cellStyle name="Normal 2 12 2 8 2" xfId="2490"/>
    <cellStyle name="Normal 2 12 2 8 2 2" xfId="30993"/>
    <cellStyle name="Normal 2 12 2 8 3" xfId="30992"/>
    <cellStyle name="Normal 2 12 2 9" xfId="2491"/>
    <cellStyle name="Normal 2 12 2 9 2" xfId="2492"/>
    <cellStyle name="Normal 2 12 2 9 2 2" xfId="30995"/>
    <cellStyle name="Normal 2 12 2 9 3" xfId="30994"/>
    <cellStyle name="Normal 2 12 20" xfId="2493"/>
    <cellStyle name="Normal 2 12 20 2" xfId="2494"/>
    <cellStyle name="Normal 2 12 20 2 2" xfId="30997"/>
    <cellStyle name="Normal 2 12 20 3" xfId="30996"/>
    <cellStyle name="Normal 2 12 21" xfId="2495"/>
    <cellStyle name="Normal 2 12 21 2" xfId="2496"/>
    <cellStyle name="Normal 2 12 21 2 2" xfId="30999"/>
    <cellStyle name="Normal 2 12 21 3" xfId="30998"/>
    <cellStyle name="Normal 2 12 22" xfId="2497"/>
    <cellStyle name="Normal 2 12 22 2" xfId="2498"/>
    <cellStyle name="Normal 2 12 22 2 2" xfId="31001"/>
    <cellStyle name="Normal 2 12 22 3" xfId="31000"/>
    <cellStyle name="Normal 2 12 23" xfId="2499"/>
    <cellStyle name="Normal 2 12 23 2" xfId="2500"/>
    <cellStyle name="Normal 2 12 23 2 2" xfId="31003"/>
    <cellStyle name="Normal 2 12 23 3" xfId="31002"/>
    <cellStyle name="Normal 2 12 24" xfId="2501"/>
    <cellStyle name="Normal 2 12 24 2" xfId="2502"/>
    <cellStyle name="Normal 2 12 24 2 2" xfId="31005"/>
    <cellStyle name="Normal 2 12 24 3" xfId="31004"/>
    <cellStyle name="Normal 2 12 25" xfId="2503"/>
    <cellStyle name="Normal 2 12 25 2" xfId="2504"/>
    <cellStyle name="Normal 2 12 25 2 2" xfId="31007"/>
    <cellStyle name="Normal 2 12 25 3" xfId="31006"/>
    <cellStyle name="Normal 2 12 26" xfId="2505"/>
    <cellStyle name="Normal 2 12 27" xfId="2506"/>
    <cellStyle name="Normal 2 12 28" xfId="2507"/>
    <cellStyle name="Normal 2 12 28 2" xfId="31008"/>
    <cellStyle name="Normal 2 12 29" xfId="2508"/>
    <cellStyle name="Normal 2 12 29 2" xfId="31009"/>
    <cellStyle name="Normal 2 12 3" xfId="2509"/>
    <cellStyle name="Normal 2 12 3 10" xfId="2510"/>
    <cellStyle name="Normal 2 12 3 10 2" xfId="2511"/>
    <cellStyle name="Normal 2 12 3 10 2 2" xfId="31012"/>
    <cellStyle name="Normal 2 12 3 10 3" xfId="31011"/>
    <cellStyle name="Normal 2 12 3 11" xfId="2512"/>
    <cellStyle name="Normal 2 12 3 11 2" xfId="2513"/>
    <cellStyle name="Normal 2 12 3 11 2 2" xfId="31014"/>
    <cellStyle name="Normal 2 12 3 11 3" xfId="31013"/>
    <cellStyle name="Normal 2 12 3 12" xfId="2514"/>
    <cellStyle name="Normal 2 12 3 12 2" xfId="2515"/>
    <cellStyle name="Normal 2 12 3 12 2 2" xfId="31016"/>
    <cellStyle name="Normal 2 12 3 12 3" xfId="31015"/>
    <cellStyle name="Normal 2 12 3 13" xfId="2516"/>
    <cellStyle name="Normal 2 12 3 13 2" xfId="2517"/>
    <cellStyle name="Normal 2 12 3 13 2 2" xfId="31018"/>
    <cellStyle name="Normal 2 12 3 13 3" xfId="31017"/>
    <cellStyle name="Normal 2 12 3 14" xfId="2518"/>
    <cellStyle name="Normal 2 12 3 14 2" xfId="2519"/>
    <cellStyle name="Normal 2 12 3 14 2 2" xfId="31020"/>
    <cellStyle name="Normal 2 12 3 14 3" xfId="31019"/>
    <cellStyle name="Normal 2 12 3 15" xfId="2520"/>
    <cellStyle name="Normal 2 12 3 15 2" xfId="2521"/>
    <cellStyle name="Normal 2 12 3 15 2 2" xfId="31022"/>
    <cellStyle name="Normal 2 12 3 15 3" xfId="31021"/>
    <cellStyle name="Normal 2 12 3 16" xfId="2522"/>
    <cellStyle name="Normal 2 12 3 16 2" xfId="2523"/>
    <cellStyle name="Normal 2 12 3 16 2 2" xfId="31024"/>
    <cellStyle name="Normal 2 12 3 16 3" xfId="31023"/>
    <cellStyle name="Normal 2 12 3 17" xfId="2524"/>
    <cellStyle name="Normal 2 12 3 17 2" xfId="2525"/>
    <cellStyle name="Normal 2 12 3 17 2 2" xfId="31026"/>
    <cellStyle name="Normal 2 12 3 17 3" xfId="31025"/>
    <cellStyle name="Normal 2 12 3 18" xfId="2526"/>
    <cellStyle name="Normal 2 12 3 18 2" xfId="2527"/>
    <cellStyle name="Normal 2 12 3 18 2 2" xfId="31028"/>
    <cellStyle name="Normal 2 12 3 18 3" xfId="31027"/>
    <cellStyle name="Normal 2 12 3 19" xfId="2528"/>
    <cellStyle name="Normal 2 12 3 19 2" xfId="2529"/>
    <cellStyle name="Normal 2 12 3 19 2 2" xfId="31030"/>
    <cellStyle name="Normal 2 12 3 19 3" xfId="31029"/>
    <cellStyle name="Normal 2 12 3 2" xfId="2530"/>
    <cellStyle name="Normal 2 12 3 2 10" xfId="2531"/>
    <cellStyle name="Normal 2 12 3 2 10 2" xfId="31032"/>
    <cellStyle name="Normal 2 12 3 2 11" xfId="2532"/>
    <cellStyle name="Normal 2 12 3 2 11 2" xfId="31033"/>
    <cellStyle name="Normal 2 12 3 2 12" xfId="2533"/>
    <cellStyle name="Normal 2 12 3 2 12 2" xfId="31034"/>
    <cellStyle name="Normal 2 12 3 2 13" xfId="2534"/>
    <cellStyle name="Normal 2 12 3 2 13 2" xfId="31035"/>
    <cellStyle name="Normal 2 12 3 2 14" xfId="2535"/>
    <cellStyle name="Normal 2 12 3 2 14 2" xfId="31036"/>
    <cellStyle name="Normal 2 12 3 2 15" xfId="2536"/>
    <cellStyle name="Normal 2 12 3 2 15 2" xfId="31037"/>
    <cellStyle name="Normal 2 12 3 2 16" xfId="2537"/>
    <cellStyle name="Normal 2 12 3 2 16 2" xfId="31038"/>
    <cellStyle name="Normal 2 12 3 2 17" xfId="2538"/>
    <cellStyle name="Normal 2 12 3 2 17 2" xfId="31039"/>
    <cellStyle name="Normal 2 12 3 2 18" xfId="2539"/>
    <cellStyle name="Normal 2 12 3 2 18 2" xfId="31040"/>
    <cellStyle name="Normal 2 12 3 2 19" xfId="2540"/>
    <cellStyle name="Normal 2 12 3 2 19 2" xfId="31041"/>
    <cellStyle name="Normal 2 12 3 2 2" xfId="2541"/>
    <cellStyle name="Normal 2 12 3 2 2 2" xfId="31042"/>
    <cellStyle name="Normal 2 12 3 2 20" xfId="31031"/>
    <cellStyle name="Normal 2 12 3 2 3" xfId="2542"/>
    <cellStyle name="Normal 2 12 3 2 3 2" xfId="31043"/>
    <cellStyle name="Normal 2 12 3 2 4" xfId="2543"/>
    <cellStyle name="Normal 2 12 3 2 4 2" xfId="31044"/>
    <cellStyle name="Normal 2 12 3 2 5" xfId="2544"/>
    <cellStyle name="Normal 2 12 3 2 5 2" xfId="31045"/>
    <cellStyle name="Normal 2 12 3 2 6" xfId="2545"/>
    <cellStyle name="Normal 2 12 3 2 6 2" xfId="31046"/>
    <cellStyle name="Normal 2 12 3 2 7" xfId="2546"/>
    <cellStyle name="Normal 2 12 3 2 7 2" xfId="31047"/>
    <cellStyle name="Normal 2 12 3 2 8" xfId="2547"/>
    <cellStyle name="Normal 2 12 3 2 8 2" xfId="31048"/>
    <cellStyle name="Normal 2 12 3 2 9" xfId="2548"/>
    <cellStyle name="Normal 2 12 3 2 9 2" xfId="31049"/>
    <cellStyle name="Normal 2 12 3 20" xfId="2549"/>
    <cellStyle name="Normal 2 12 3 20 2" xfId="2550"/>
    <cellStyle name="Normal 2 12 3 20 2 2" xfId="31051"/>
    <cellStyle name="Normal 2 12 3 20 3" xfId="31050"/>
    <cellStyle name="Normal 2 12 3 21" xfId="2551"/>
    <cellStyle name="Normal 2 12 3 21 2" xfId="2552"/>
    <cellStyle name="Normal 2 12 3 21 2 2" xfId="31053"/>
    <cellStyle name="Normal 2 12 3 21 3" xfId="31052"/>
    <cellStyle name="Normal 2 12 3 22" xfId="2553"/>
    <cellStyle name="Normal 2 12 3 22 2" xfId="2554"/>
    <cellStyle name="Normal 2 12 3 22 2 2" xfId="31055"/>
    <cellStyle name="Normal 2 12 3 22 3" xfId="31054"/>
    <cellStyle name="Normal 2 12 3 23" xfId="31010"/>
    <cellStyle name="Normal 2 12 3 3" xfId="2555"/>
    <cellStyle name="Normal 2 12 3 3 2" xfId="31056"/>
    <cellStyle name="Normal 2 12 3 4" xfId="2556"/>
    <cellStyle name="Normal 2 12 3 4 2" xfId="31057"/>
    <cellStyle name="Normal 2 12 3 5" xfId="2557"/>
    <cellStyle name="Normal 2 12 3 5 2" xfId="31058"/>
    <cellStyle name="Normal 2 12 3 6" xfId="2558"/>
    <cellStyle name="Normal 2 12 3 6 2" xfId="31059"/>
    <cellStyle name="Normal 2 12 3 7" xfId="2559"/>
    <cellStyle name="Normal 2 12 3 7 2" xfId="31060"/>
    <cellStyle name="Normal 2 12 3 8" xfId="2560"/>
    <cellStyle name="Normal 2 12 3 8 2" xfId="2561"/>
    <cellStyle name="Normal 2 12 3 8 2 2" xfId="31062"/>
    <cellStyle name="Normal 2 12 3 8 3" xfId="31061"/>
    <cellStyle name="Normal 2 12 3 9" xfId="2562"/>
    <cellStyle name="Normal 2 12 3 9 2" xfId="2563"/>
    <cellStyle name="Normal 2 12 3 9 2 2" xfId="31064"/>
    <cellStyle name="Normal 2 12 3 9 3" xfId="31063"/>
    <cellStyle name="Normal 2 12 30" xfId="2564"/>
    <cellStyle name="Normal 2 12 4" xfId="2565"/>
    <cellStyle name="Normal 2 12 4 10" xfId="2566"/>
    <cellStyle name="Normal 2 12 4 10 2" xfId="2567"/>
    <cellStyle name="Normal 2 12 4 10 2 2" xfId="31067"/>
    <cellStyle name="Normal 2 12 4 10 3" xfId="31066"/>
    <cellStyle name="Normal 2 12 4 11" xfId="2568"/>
    <cellStyle name="Normal 2 12 4 11 2" xfId="2569"/>
    <cellStyle name="Normal 2 12 4 11 2 2" xfId="31069"/>
    <cellStyle name="Normal 2 12 4 11 3" xfId="31068"/>
    <cellStyle name="Normal 2 12 4 12" xfId="2570"/>
    <cellStyle name="Normal 2 12 4 12 2" xfId="2571"/>
    <cellStyle name="Normal 2 12 4 12 2 2" xfId="31071"/>
    <cellStyle name="Normal 2 12 4 12 3" xfId="31070"/>
    <cellStyle name="Normal 2 12 4 13" xfId="2572"/>
    <cellStyle name="Normal 2 12 4 13 2" xfId="2573"/>
    <cellStyle name="Normal 2 12 4 13 2 2" xfId="31073"/>
    <cellStyle name="Normal 2 12 4 13 3" xfId="31072"/>
    <cellStyle name="Normal 2 12 4 14" xfId="2574"/>
    <cellStyle name="Normal 2 12 4 14 2" xfId="2575"/>
    <cellStyle name="Normal 2 12 4 14 2 2" xfId="31075"/>
    <cellStyle name="Normal 2 12 4 14 3" xfId="31074"/>
    <cellStyle name="Normal 2 12 4 15" xfId="2576"/>
    <cellStyle name="Normal 2 12 4 15 2" xfId="2577"/>
    <cellStyle name="Normal 2 12 4 15 2 2" xfId="31077"/>
    <cellStyle name="Normal 2 12 4 15 3" xfId="31076"/>
    <cellStyle name="Normal 2 12 4 16" xfId="2578"/>
    <cellStyle name="Normal 2 12 4 16 2" xfId="2579"/>
    <cellStyle name="Normal 2 12 4 16 2 2" xfId="31079"/>
    <cellStyle name="Normal 2 12 4 16 3" xfId="31078"/>
    <cellStyle name="Normal 2 12 4 17" xfId="2580"/>
    <cellStyle name="Normal 2 12 4 17 2" xfId="2581"/>
    <cellStyle name="Normal 2 12 4 17 2 2" xfId="31081"/>
    <cellStyle name="Normal 2 12 4 17 3" xfId="31080"/>
    <cellStyle name="Normal 2 12 4 18" xfId="2582"/>
    <cellStyle name="Normal 2 12 4 18 2" xfId="2583"/>
    <cellStyle name="Normal 2 12 4 18 2 2" xfId="31083"/>
    <cellStyle name="Normal 2 12 4 18 3" xfId="31082"/>
    <cellStyle name="Normal 2 12 4 19" xfId="2584"/>
    <cellStyle name="Normal 2 12 4 19 2" xfId="2585"/>
    <cellStyle name="Normal 2 12 4 19 2 2" xfId="31085"/>
    <cellStyle name="Normal 2 12 4 19 3" xfId="31084"/>
    <cellStyle name="Normal 2 12 4 2" xfId="2586"/>
    <cellStyle name="Normal 2 12 4 2 10" xfId="2587"/>
    <cellStyle name="Normal 2 12 4 2 10 2" xfId="31087"/>
    <cellStyle name="Normal 2 12 4 2 11" xfId="2588"/>
    <cellStyle name="Normal 2 12 4 2 11 2" xfId="31088"/>
    <cellStyle name="Normal 2 12 4 2 12" xfId="2589"/>
    <cellStyle name="Normal 2 12 4 2 12 2" xfId="31089"/>
    <cellStyle name="Normal 2 12 4 2 13" xfId="2590"/>
    <cellStyle name="Normal 2 12 4 2 13 2" xfId="31090"/>
    <cellStyle name="Normal 2 12 4 2 14" xfId="2591"/>
    <cellStyle name="Normal 2 12 4 2 14 2" xfId="31091"/>
    <cellStyle name="Normal 2 12 4 2 15" xfId="2592"/>
    <cellStyle name="Normal 2 12 4 2 15 2" xfId="31092"/>
    <cellStyle name="Normal 2 12 4 2 16" xfId="2593"/>
    <cellStyle name="Normal 2 12 4 2 16 2" xfId="31093"/>
    <cellStyle name="Normal 2 12 4 2 17" xfId="2594"/>
    <cellStyle name="Normal 2 12 4 2 17 2" xfId="31094"/>
    <cellStyle name="Normal 2 12 4 2 18" xfId="2595"/>
    <cellStyle name="Normal 2 12 4 2 18 2" xfId="31095"/>
    <cellStyle name="Normal 2 12 4 2 19" xfId="2596"/>
    <cellStyle name="Normal 2 12 4 2 19 2" xfId="31096"/>
    <cellStyle name="Normal 2 12 4 2 2" xfId="2597"/>
    <cellStyle name="Normal 2 12 4 2 2 2" xfId="31097"/>
    <cellStyle name="Normal 2 12 4 2 20" xfId="31086"/>
    <cellStyle name="Normal 2 12 4 2 3" xfId="2598"/>
    <cellStyle name="Normal 2 12 4 2 3 2" xfId="31098"/>
    <cellStyle name="Normal 2 12 4 2 4" xfId="2599"/>
    <cellStyle name="Normal 2 12 4 2 4 2" xfId="31099"/>
    <cellStyle name="Normal 2 12 4 2 5" xfId="2600"/>
    <cellStyle name="Normal 2 12 4 2 5 2" xfId="31100"/>
    <cellStyle name="Normal 2 12 4 2 6" xfId="2601"/>
    <cellStyle name="Normal 2 12 4 2 6 2" xfId="31101"/>
    <cellStyle name="Normal 2 12 4 2 7" xfId="2602"/>
    <cellStyle name="Normal 2 12 4 2 7 2" xfId="31102"/>
    <cellStyle name="Normal 2 12 4 2 8" xfId="2603"/>
    <cellStyle name="Normal 2 12 4 2 8 2" xfId="31103"/>
    <cellStyle name="Normal 2 12 4 2 9" xfId="2604"/>
    <cellStyle name="Normal 2 12 4 2 9 2" xfId="31104"/>
    <cellStyle name="Normal 2 12 4 20" xfId="2605"/>
    <cellStyle name="Normal 2 12 4 20 2" xfId="2606"/>
    <cellStyle name="Normal 2 12 4 20 2 2" xfId="31106"/>
    <cellStyle name="Normal 2 12 4 20 3" xfId="31105"/>
    <cellStyle name="Normal 2 12 4 21" xfId="2607"/>
    <cellStyle name="Normal 2 12 4 21 2" xfId="2608"/>
    <cellStyle name="Normal 2 12 4 21 2 2" xfId="31108"/>
    <cellStyle name="Normal 2 12 4 21 3" xfId="31107"/>
    <cellStyle name="Normal 2 12 4 22" xfId="2609"/>
    <cellStyle name="Normal 2 12 4 22 2" xfId="2610"/>
    <cellStyle name="Normal 2 12 4 22 2 2" xfId="31110"/>
    <cellStyle name="Normal 2 12 4 22 3" xfId="31109"/>
    <cellStyle name="Normal 2 12 4 23" xfId="31065"/>
    <cellStyle name="Normal 2 12 4 3" xfId="2611"/>
    <cellStyle name="Normal 2 12 4 3 2" xfId="31111"/>
    <cellStyle name="Normal 2 12 4 4" xfId="2612"/>
    <cellStyle name="Normal 2 12 4 4 2" xfId="31112"/>
    <cellStyle name="Normal 2 12 4 5" xfId="2613"/>
    <cellStyle name="Normal 2 12 4 5 2" xfId="31113"/>
    <cellStyle name="Normal 2 12 4 6" xfId="2614"/>
    <cellStyle name="Normal 2 12 4 6 2" xfId="31114"/>
    <cellStyle name="Normal 2 12 4 7" xfId="2615"/>
    <cellStyle name="Normal 2 12 4 7 2" xfId="31115"/>
    <cellStyle name="Normal 2 12 4 8" xfId="2616"/>
    <cellStyle name="Normal 2 12 4 8 2" xfId="2617"/>
    <cellStyle name="Normal 2 12 4 8 2 2" xfId="31117"/>
    <cellStyle name="Normal 2 12 4 8 3" xfId="31116"/>
    <cellStyle name="Normal 2 12 4 9" xfId="2618"/>
    <cellStyle name="Normal 2 12 4 9 2" xfId="2619"/>
    <cellStyle name="Normal 2 12 4 9 2 2" xfId="31119"/>
    <cellStyle name="Normal 2 12 4 9 3" xfId="31118"/>
    <cellStyle name="Normal 2 12 5" xfId="2620"/>
    <cellStyle name="Normal 2 12 5 10" xfId="2621"/>
    <cellStyle name="Normal 2 12 5 10 2" xfId="31121"/>
    <cellStyle name="Normal 2 12 5 11" xfId="2622"/>
    <cellStyle name="Normal 2 12 5 11 2" xfId="31122"/>
    <cellStyle name="Normal 2 12 5 12" xfId="2623"/>
    <cellStyle name="Normal 2 12 5 12 2" xfId="31123"/>
    <cellStyle name="Normal 2 12 5 13" xfId="2624"/>
    <cellStyle name="Normal 2 12 5 13 2" xfId="31124"/>
    <cellStyle name="Normal 2 12 5 14" xfId="2625"/>
    <cellStyle name="Normal 2 12 5 14 2" xfId="31125"/>
    <cellStyle name="Normal 2 12 5 15" xfId="2626"/>
    <cellStyle name="Normal 2 12 5 15 2" xfId="31126"/>
    <cellStyle name="Normal 2 12 5 16" xfId="2627"/>
    <cellStyle name="Normal 2 12 5 16 2" xfId="31127"/>
    <cellStyle name="Normal 2 12 5 17" xfId="2628"/>
    <cellStyle name="Normal 2 12 5 17 2" xfId="31128"/>
    <cellStyle name="Normal 2 12 5 18" xfId="2629"/>
    <cellStyle name="Normal 2 12 5 18 2" xfId="31129"/>
    <cellStyle name="Normal 2 12 5 19" xfId="2630"/>
    <cellStyle name="Normal 2 12 5 19 2" xfId="31130"/>
    <cellStyle name="Normal 2 12 5 2" xfId="2631"/>
    <cellStyle name="Normal 2 12 5 2 2" xfId="31131"/>
    <cellStyle name="Normal 2 12 5 20" xfId="31120"/>
    <cellStyle name="Normal 2 12 5 3" xfId="2632"/>
    <cellStyle name="Normal 2 12 5 3 2" xfId="31132"/>
    <cellStyle name="Normal 2 12 5 4" xfId="2633"/>
    <cellStyle name="Normal 2 12 5 4 2" xfId="31133"/>
    <cellStyle name="Normal 2 12 5 5" xfId="2634"/>
    <cellStyle name="Normal 2 12 5 5 2" xfId="31134"/>
    <cellStyle name="Normal 2 12 5 6" xfId="2635"/>
    <cellStyle name="Normal 2 12 5 6 2" xfId="31135"/>
    <cellStyle name="Normal 2 12 5 7" xfId="2636"/>
    <cellStyle name="Normal 2 12 5 7 2" xfId="31136"/>
    <cellStyle name="Normal 2 12 5 8" xfId="2637"/>
    <cellStyle name="Normal 2 12 5 8 2" xfId="31137"/>
    <cellStyle name="Normal 2 12 5 9" xfId="2638"/>
    <cellStyle name="Normal 2 12 5 9 2" xfId="31138"/>
    <cellStyle name="Normal 2 12 6" xfId="2639"/>
    <cellStyle name="Normal 2 12 6 2" xfId="31139"/>
    <cellStyle name="Normal 2 12 7" xfId="2640"/>
    <cellStyle name="Normal 2 12 7 2" xfId="31140"/>
    <cellStyle name="Normal 2 12 8" xfId="2641"/>
    <cellStyle name="Normal 2 12 8 2" xfId="31141"/>
    <cellStyle name="Normal 2 12 9" xfId="2642"/>
    <cellStyle name="Normal 2 12 9 2" xfId="31142"/>
    <cellStyle name="Normal 2 13" xfId="47"/>
    <cellStyle name="Normal 2 13 10" xfId="2643"/>
    <cellStyle name="Normal 2 13 2" xfId="2644"/>
    <cellStyle name="Normal 2 13 2 2" xfId="2645"/>
    <cellStyle name="Normal 2 13 2 2 2" xfId="31143"/>
    <cellStyle name="Normal 2 13 2 3" xfId="2646"/>
    <cellStyle name="Normal 2 13 2 3 2" xfId="31144"/>
    <cellStyle name="Normal 2 13 2 4" xfId="2647"/>
    <cellStyle name="Normal 2 13 2 4 2" xfId="31145"/>
    <cellStyle name="Normal 2 13 2 5" xfId="2648"/>
    <cellStyle name="Normal 2 13 2 5 2" xfId="31146"/>
    <cellStyle name="Normal 2 13 2 6" xfId="2649"/>
    <cellStyle name="Normal 2 13 2 6 2" xfId="31147"/>
    <cellStyle name="Normal 2 13 2 7" xfId="2650"/>
    <cellStyle name="Normal 2 13 3" xfId="2651"/>
    <cellStyle name="Normal 2 13 3 2" xfId="2652"/>
    <cellStyle name="Normal 2 13 3 2 2" xfId="31148"/>
    <cellStyle name="Normal 2 13 3 3" xfId="2653"/>
    <cellStyle name="Normal 2 13 4" xfId="2654"/>
    <cellStyle name="Normal 2 13 4 2" xfId="2655"/>
    <cellStyle name="Normal 2 13 4 2 2" xfId="31149"/>
    <cellStyle name="Normal 2 13 4 3" xfId="2656"/>
    <cellStyle name="Normal 2 13 5" xfId="2657"/>
    <cellStyle name="Normal 2 13 5 2" xfId="2658"/>
    <cellStyle name="Normal 2 13 5 2 2" xfId="31150"/>
    <cellStyle name="Normal 2 13 5 3" xfId="2659"/>
    <cellStyle name="Normal 2 13 6" xfId="2660"/>
    <cellStyle name="Normal 2 13 6 2" xfId="2661"/>
    <cellStyle name="Normal 2 13 6 2 2" xfId="31151"/>
    <cellStyle name="Normal 2 13 6 3" xfId="2662"/>
    <cellStyle name="Normal 2 13 7" xfId="2663"/>
    <cellStyle name="Normal 2 13 7 2" xfId="31152"/>
    <cellStyle name="Normal 2 13 8" xfId="2664"/>
    <cellStyle name="Normal 2 13 8 2" xfId="31153"/>
    <cellStyle name="Normal 2 13 9" xfId="2665"/>
    <cellStyle name="Normal 2 13 9 2" xfId="31154"/>
    <cellStyle name="Normal 2 14" xfId="2666"/>
    <cellStyle name="Normal 2 14 10" xfId="2667"/>
    <cellStyle name="Normal 2 14 10 2" xfId="2668"/>
    <cellStyle name="Normal 2 14 10 2 2" xfId="31156"/>
    <cellStyle name="Normal 2 14 10 3" xfId="31155"/>
    <cellStyle name="Normal 2 14 11" xfId="2669"/>
    <cellStyle name="Normal 2 14 11 2" xfId="2670"/>
    <cellStyle name="Normal 2 14 11 2 2" xfId="31158"/>
    <cellStyle name="Normal 2 14 11 3" xfId="31157"/>
    <cellStyle name="Normal 2 14 12" xfId="2671"/>
    <cellStyle name="Normal 2 14 12 2" xfId="2672"/>
    <cellStyle name="Normal 2 14 12 2 2" xfId="31160"/>
    <cellStyle name="Normal 2 14 12 3" xfId="31159"/>
    <cellStyle name="Normal 2 14 13" xfId="2673"/>
    <cellStyle name="Normal 2 14 13 2" xfId="2674"/>
    <cellStyle name="Normal 2 14 13 2 2" xfId="31162"/>
    <cellStyle name="Normal 2 14 13 3" xfId="31161"/>
    <cellStyle name="Normal 2 14 14" xfId="2675"/>
    <cellStyle name="Normal 2 14 14 2" xfId="2676"/>
    <cellStyle name="Normal 2 14 14 2 2" xfId="31164"/>
    <cellStyle name="Normal 2 14 14 3" xfId="31163"/>
    <cellStyle name="Normal 2 14 15" xfId="2677"/>
    <cellStyle name="Normal 2 14 15 2" xfId="2678"/>
    <cellStyle name="Normal 2 14 15 2 2" xfId="31166"/>
    <cellStyle name="Normal 2 14 15 3" xfId="31165"/>
    <cellStyle name="Normal 2 14 16" xfId="2679"/>
    <cellStyle name="Normal 2 14 16 2" xfId="2680"/>
    <cellStyle name="Normal 2 14 16 2 2" xfId="31168"/>
    <cellStyle name="Normal 2 14 16 3" xfId="31167"/>
    <cellStyle name="Normal 2 14 17" xfId="2681"/>
    <cellStyle name="Normal 2 14 17 2" xfId="2682"/>
    <cellStyle name="Normal 2 14 17 2 2" xfId="31170"/>
    <cellStyle name="Normal 2 14 17 3" xfId="31169"/>
    <cellStyle name="Normal 2 14 18" xfId="2683"/>
    <cellStyle name="Normal 2 14 18 2" xfId="2684"/>
    <cellStyle name="Normal 2 14 18 2 2" xfId="31172"/>
    <cellStyle name="Normal 2 14 18 3" xfId="31171"/>
    <cellStyle name="Normal 2 14 19" xfId="2685"/>
    <cellStyle name="Normal 2 14 19 2" xfId="2686"/>
    <cellStyle name="Normal 2 14 19 2 2" xfId="31174"/>
    <cellStyle name="Normal 2 14 19 3" xfId="31173"/>
    <cellStyle name="Normal 2 14 2" xfId="2687"/>
    <cellStyle name="Normal 2 14 2 10" xfId="2688"/>
    <cellStyle name="Normal 2 14 2 10 2" xfId="31175"/>
    <cellStyle name="Normal 2 14 2 11" xfId="2689"/>
    <cellStyle name="Normal 2 14 2 11 2" xfId="31176"/>
    <cellStyle name="Normal 2 14 2 12" xfId="2690"/>
    <cellStyle name="Normal 2 14 2 12 2" xfId="31177"/>
    <cellStyle name="Normal 2 14 2 13" xfId="2691"/>
    <cellStyle name="Normal 2 14 2 13 2" xfId="31178"/>
    <cellStyle name="Normal 2 14 2 14" xfId="2692"/>
    <cellStyle name="Normal 2 14 2 14 2" xfId="31179"/>
    <cellStyle name="Normal 2 14 2 15" xfId="2693"/>
    <cellStyle name="Normal 2 14 2 15 2" xfId="31180"/>
    <cellStyle name="Normal 2 14 2 16" xfId="2694"/>
    <cellStyle name="Normal 2 14 2 16 2" xfId="31181"/>
    <cellStyle name="Normal 2 14 2 17" xfId="2695"/>
    <cellStyle name="Normal 2 14 2 17 2" xfId="31182"/>
    <cellStyle name="Normal 2 14 2 18" xfId="2696"/>
    <cellStyle name="Normal 2 14 2 18 2" xfId="31183"/>
    <cellStyle name="Normal 2 14 2 19" xfId="2697"/>
    <cellStyle name="Normal 2 14 2 19 2" xfId="31184"/>
    <cellStyle name="Normal 2 14 2 2" xfId="2698"/>
    <cellStyle name="Normal 2 14 2 2 2" xfId="31185"/>
    <cellStyle name="Normal 2 14 2 20" xfId="2699"/>
    <cellStyle name="Normal 2 14 2 21" xfId="2700"/>
    <cellStyle name="Normal 2 14 2 21 2" xfId="31186"/>
    <cellStyle name="Normal 2 14 2 22" xfId="2701"/>
    <cellStyle name="Normal 2 14 2 22 2" xfId="31187"/>
    <cellStyle name="Normal 2 14 2 23" xfId="2702"/>
    <cellStyle name="Normal 2 14 2 3" xfId="2703"/>
    <cellStyle name="Normal 2 14 2 3 2" xfId="31188"/>
    <cellStyle name="Normal 2 14 2 4" xfId="2704"/>
    <cellStyle name="Normal 2 14 2 4 2" xfId="31189"/>
    <cellStyle name="Normal 2 14 2 5" xfId="2705"/>
    <cellStyle name="Normal 2 14 2 5 2" xfId="31190"/>
    <cellStyle name="Normal 2 14 2 6" xfId="2706"/>
    <cellStyle name="Normal 2 14 2 6 2" xfId="31191"/>
    <cellStyle name="Normal 2 14 2 7" xfId="2707"/>
    <cellStyle name="Normal 2 14 2 7 2" xfId="31192"/>
    <cellStyle name="Normal 2 14 2 8" xfId="2708"/>
    <cellStyle name="Normal 2 14 2 8 2" xfId="31193"/>
    <cellStyle name="Normal 2 14 2 9" xfId="2709"/>
    <cellStyle name="Normal 2 14 2 9 2" xfId="31194"/>
    <cellStyle name="Normal 2 14 20" xfId="2710"/>
    <cellStyle name="Normal 2 14 20 2" xfId="2711"/>
    <cellStyle name="Normal 2 14 20 2 2" xfId="31196"/>
    <cellStyle name="Normal 2 14 20 3" xfId="31195"/>
    <cellStyle name="Normal 2 14 21" xfId="2712"/>
    <cellStyle name="Normal 2 14 21 2" xfId="2713"/>
    <cellStyle name="Normal 2 14 21 2 2" xfId="31198"/>
    <cellStyle name="Normal 2 14 21 3" xfId="31197"/>
    <cellStyle name="Normal 2 14 22" xfId="2714"/>
    <cellStyle name="Normal 2 14 22 2" xfId="2715"/>
    <cellStyle name="Normal 2 14 22 2 2" xfId="31200"/>
    <cellStyle name="Normal 2 14 22 3" xfId="31199"/>
    <cellStyle name="Normal 2 14 23" xfId="2716"/>
    <cellStyle name="Normal 2 14 24" xfId="2717"/>
    <cellStyle name="Normal 2 14 24 2" xfId="31201"/>
    <cellStyle name="Normal 2 14 25" xfId="2718"/>
    <cellStyle name="Normal 2 14 25 2" xfId="31202"/>
    <cellStyle name="Normal 2 14 26" xfId="2719"/>
    <cellStyle name="Normal 2 14 26 2" xfId="31203"/>
    <cellStyle name="Normal 2 14 27" xfId="2720"/>
    <cellStyle name="Normal 2 14 3" xfId="2721"/>
    <cellStyle name="Normal 2 14 3 2" xfId="2722"/>
    <cellStyle name="Normal 2 14 3 3" xfId="2723"/>
    <cellStyle name="Normal 2 14 3 3 2" xfId="31204"/>
    <cellStyle name="Normal 2 14 3 4" xfId="2724"/>
    <cellStyle name="Normal 2 14 3 4 2" xfId="31205"/>
    <cellStyle name="Normal 2 14 3 5" xfId="2725"/>
    <cellStyle name="Normal 2 14 4" xfId="2726"/>
    <cellStyle name="Normal 2 14 4 2" xfId="2727"/>
    <cellStyle name="Normal 2 14 4 3" xfId="2728"/>
    <cellStyle name="Normal 2 14 4 3 2" xfId="31206"/>
    <cellStyle name="Normal 2 14 4 4" xfId="2729"/>
    <cellStyle name="Normal 2 14 4 4 2" xfId="31207"/>
    <cellStyle name="Normal 2 14 4 5" xfId="2730"/>
    <cellStyle name="Normal 2 14 5" xfId="2731"/>
    <cellStyle name="Normal 2 14 5 2" xfId="2732"/>
    <cellStyle name="Normal 2 14 5 3" xfId="2733"/>
    <cellStyle name="Normal 2 14 5 3 2" xfId="31208"/>
    <cellStyle name="Normal 2 14 5 4" xfId="2734"/>
    <cellStyle name="Normal 2 14 5 4 2" xfId="31209"/>
    <cellStyle name="Normal 2 14 5 5" xfId="2735"/>
    <cellStyle name="Normal 2 14 6" xfId="2736"/>
    <cellStyle name="Normal 2 14 6 2" xfId="2737"/>
    <cellStyle name="Normal 2 14 6 2 2" xfId="31210"/>
    <cellStyle name="Normal 2 14 6 3" xfId="2738"/>
    <cellStyle name="Normal 2 14 7" xfId="2739"/>
    <cellStyle name="Normal 2 14 7 2" xfId="31211"/>
    <cellStyle name="Normal 2 14 8" xfId="2740"/>
    <cellStyle name="Normal 2 14 8 2" xfId="2741"/>
    <cellStyle name="Normal 2 14 8 2 2" xfId="31213"/>
    <cellStyle name="Normal 2 14 8 3" xfId="31212"/>
    <cellStyle name="Normal 2 14 9" xfId="2742"/>
    <cellStyle name="Normal 2 14 9 2" xfId="2743"/>
    <cellStyle name="Normal 2 14 9 2 2" xfId="31215"/>
    <cellStyle name="Normal 2 14 9 3" xfId="31214"/>
    <cellStyle name="Normal 2 15" xfId="2744"/>
    <cellStyle name="Normal 2 15 10" xfId="2745"/>
    <cellStyle name="Normal 2 15 10 2" xfId="2746"/>
    <cellStyle name="Normal 2 15 10 2 2" xfId="31217"/>
    <cellStyle name="Normal 2 15 10 3" xfId="31216"/>
    <cellStyle name="Normal 2 15 11" xfId="2747"/>
    <cellStyle name="Normal 2 15 11 2" xfId="2748"/>
    <cellStyle name="Normal 2 15 11 2 2" xfId="31219"/>
    <cellStyle name="Normal 2 15 11 3" xfId="31218"/>
    <cellStyle name="Normal 2 15 12" xfId="2749"/>
    <cellStyle name="Normal 2 15 12 2" xfId="2750"/>
    <cellStyle name="Normal 2 15 12 2 2" xfId="31221"/>
    <cellStyle name="Normal 2 15 12 3" xfId="31220"/>
    <cellStyle name="Normal 2 15 13" xfId="2751"/>
    <cellStyle name="Normal 2 15 13 2" xfId="2752"/>
    <cellStyle name="Normal 2 15 13 2 2" xfId="31223"/>
    <cellStyle name="Normal 2 15 13 3" xfId="31222"/>
    <cellStyle name="Normal 2 15 14" xfId="2753"/>
    <cellStyle name="Normal 2 15 14 2" xfId="2754"/>
    <cellStyle name="Normal 2 15 14 2 2" xfId="31225"/>
    <cellStyle name="Normal 2 15 14 3" xfId="31224"/>
    <cellStyle name="Normal 2 15 15" xfId="2755"/>
    <cellStyle name="Normal 2 15 15 2" xfId="2756"/>
    <cellStyle name="Normal 2 15 15 2 2" xfId="31227"/>
    <cellStyle name="Normal 2 15 15 3" xfId="31226"/>
    <cellStyle name="Normal 2 15 16" xfId="2757"/>
    <cellStyle name="Normal 2 15 16 2" xfId="2758"/>
    <cellStyle name="Normal 2 15 16 2 2" xfId="31229"/>
    <cellStyle name="Normal 2 15 16 3" xfId="31228"/>
    <cellStyle name="Normal 2 15 17" xfId="2759"/>
    <cellStyle name="Normal 2 15 17 2" xfId="2760"/>
    <cellStyle name="Normal 2 15 17 2 2" xfId="31231"/>
    <cellStyle name="Normal 2 15 17 3" xfId="31230"/>
    <cellStyle name="Normal 2 15 18" xfId="2761"/>
    <cellStyle name="Normal 2 15 18 2" xfId="2762"/>
    <cellStyle name="Normal 2 15 18 2 2" xfId="31233"/>
    <cellStyle name="Normal 2 15 18 3" xfId="31232"/>
    <cellStyle name="Normal 2 15 19" xfId="2763"/>
    <cellStyle name="Normal 2 15 19 2" xfId="2764"/>
    <cellStyle name="Normal 2 15 19 2 2" xfId="31235"/>
    <cellStyle name="Normal 2 15 19 3" xfId="31234"/>
    <cellStyle name="Normal 2 15 2" xfId="2765"/>
    <cellStyle name="Normal 2 15 2 10" xfId="2766"/>
    <cellStyle name="Normal 2 15 2 10 2" xfId="31236"/>
    <cellStyle name="Normal 2 15 2 11" xfId="2767"/>
    <cellStyle name="Normal 2 15 2 11 2" xfId="31237"/>
    <cellStyle name="Normal 2 15 2 12" xfId="2768"/>
    <cellStyle name="Normal 2 15 2 12 2" xfId="31238"/>
    <cellStyle name="Normal 2 15 2 13" xfId="2769"/>
    <cellStyle name="Normal 2 15 2 13 2" xfId="31239"/>
    <cellStyle name="Normal 2 15 2 14" xfId="2770"/>
    <cellStyle name="Normal 2 15 2 14 2" xfId="31240"/>
    <cellStyle name="Normal 2 15 2 15" xfId="2771"/>
    <cellStyle name="Normal 2 15 2 15 2" xfId="31241"/>
    <cellStyle name="Normal 2 15 2 16" xfId="2772"/>
    <cellStyle name="Normal 2 15 2 16 2" xfId="31242"/>
    <cellStyle name="Normal 2 15 2 17" xfId="2773"/>
    <cellStyle name="Normal 2 15 2 17 2" xfId="31243"/>
    <cellStyle name="Normal 2 15 2 18" xfId="2774"/>
    <cellStyle name="Normal 2 15 2 18 2" xfId="31244"/>
    <cellStyle name="Normal 2 15 2 19" xfId="2775"/>
    <cellStyle name="Normal 2 15 2 19 2" xfId="31245"/>
    <cellStyle name="Normal 2 15 2 2" xfId="2776"/>
    <cellStyle name="Normal 2 15 2 2 2" xfId="2777"/>
    <cellStyle name="Normal 2 15 2 2 2 2" xfId="2778"/>
    <cellStyle name="Normal 2 15 2 2 3" xfId="2779"/>
    <cellStyle name="Normal 2 15 2 2 4" xfId="2780"/>
    <cellStyle name="Normal 2 15 2 2 5" xfId="2781"/>
    <cellStyle name="Normal 2 15 2 2 5 2" xfId="31247"/>
    <cellStyle name="Normal 2 15 2 2 6" xfId="31246"/>
    <cellStyle name="Normal 2 15 2 20" xfId="2782"/>
    <cellStyle name="Normal 2 15 2 21" xfId="2783"/>
    <cellStyle name="Normal 2 15 2 21 2" xfId="31248"/>
    <cellStyle name="Normal 2 15 2 22" xfId="2784"/>
    <cellStyle name="Normal 2 15 2 22 2" xfId="31249"/>
    <cellStyle name="Normal 2 15 2 23" xfId="2785"/>
    <cellStyle name="Normal 2 15 2 3" xfId="2786"/>
    <cellStyle name="Normal 2 15 2 3 2" xfId="2787"/>
    <cellStyle name="Normal 2 15 2 3 3" xfId="2788"/>
    <cellStyle name="Normal 2 15 2 3 3 2" xfId="31251"/>
    <cellStyle name="Normal 2 15 2 3 4" xfId="31250"/>
    <cellStyle name="Normal 2 15 2 4" xfId="2789"/>
    <cellStyle name="Normal 2 15 2 4 2" xfId="2790"/>
    <cellStyle name="Normal 2 15 2 4 3" xfId="2791"/>
    <cellStyle name="Normal 2 15 2 4 4" xfId="2792"/>
    <cellStyle name="Normal 2 15 2 4 4 2" xfId="31253"/>
    <cellStyle name="Normal 2 15 2 4 5" xfId="31252"/>
    <cellStyle name="Normal 2 15 2 5" xfId="2793"/>
    <cellStyle name="Normal 2 15 2 5 2" xfId="2794"/>
    <cellStyle name="Normal 2 15 2 5 3" xfId="2795"/>
    <cellStyle name="Normal 2 15 2 5 3 2" xfId="31255"/>
    <cellStyle name="Normal 2 15 2 5 4" xfId="31254"/>
    <cellStyle name="Normal 2 15 2 6" xfId="2796"/>
    <cellStyle name="Normal 2 15 2 6 2" xfId="31256"/>
    <cellStyle name="Normal 2 15 2 7" xfId="2797"/>
    <cellStyle name="Normal 2 15 2 7 2" xfId="31257"/>
    <cellStyle name="Normal 2 15 2 8" xfId="2798"/>
    <cellStyle name="Normal 2 15 2 8 2" xfId="31258"/>
    <cellStyle name="Normal 2 15 2 9" xfId="2799"/>
    <cellStyle name="Normal 2 15 2 9 2" xfId="31259"/>
    <cellStyle name="Normal 2 15 20" xfId="2800"/>
    <cellStyle name="Normal 2 15 20 2" xfId="2801"/>
    <cellStyle name="Normal 2 15 20 2 2" xfId="31261"/>
    <cellStyle name="Normal 2 15 20 3" xfId="31260"/>
    <cellStyle name="Normal 2 15 21" xfId="2802"/>
    <cellStyle name="Normal 2 15 21 2" xfId="2803"/>
    <cellStyle name="Normal 2 15 21 2 2" xfId="31263"/>
    <cellStyle name="Normal 2 15 21 3" xfId="31262"/>
    <cellStyle name="Normal 2 15 22" xfId="2804"/>
    <cellStyle name="Normal 2 15 22 2" xfId="2805"/>
    <cellStyle name="Normal 2 15 22 2 2" xfId="31265"/>
    <cellStyle name="Normal 2 15 22 3" xfId="31264"/>
    <cellStyle name="Normal 2 15 23" xfId="2806"/>
    <cellStyle name="Normal 2 15 24" xfId="2807"/>
    <cellStyle name="Normal 2 15 24 2" xfId="31266"/>
    <cellStyle name="Normal 2 15 25" xfId="2808"/>
    <cellStyle name="Normal 2 15 25 2" xfId="31267"/>
    <cellStyle name="Normal 2 15 26" xfId="2809"/>
    <cellStyle name="Normal 2 15 26 2" xfId="31268"/>
    <cellStyle name="Normal 2 15 27" xfId="2810"/>
    <cellStyle name="Normal 2 15 3" xfId="2811"/>
    <cellStyle name="Normal 2 15 3 2" xfId="2812"/>
    <cellStyle name="Normal 2 15 3 3" xfId="2813"/>
    <cellStyle name="Normal 2 15 3 4" xfId="2814"/>
    <cellStyle name="Normal 2 15 3 4 2" xfId="31269"/>
    <cellStyle name="Normal 2 15 3 5" xfId="2815"/>
    <cellStyle name="Normal 2 15 3 5 2" xfId="31270"/>
    <cellStyle name="Normal 2 15 3 6" xfId="2816"/>
    <cellStyle name="Normal 2 15 4" xfId="2817"/>
    <cellStyle name="Normal 2 15 4 2" xfId="2818"/>
    <cellStyle name="Normal 2 15 4 3" xfId="2819"/>
    <cellStyle name="Normal 2 15 4 3 2" xfId="31271"/>
    <cellStyle name="Normal 2 15 4 4" xfId="2820"/>
    <cellStyle name="Normal 2 15 4 4 2" xfId="31272"/>
    <cellStyle name="Normal 2 15 4 5" xfId="2821"/>
    <cellStyle name="Normal 2 15 5" xfId="2822"/>
    <cellStyle name="Normal 2 15 5 2" xfId="2823"/>
    <cellStyle name="Normal 2 15 5 2 2" xfId="2824"/>
    <cellStyle name="Normal 2 15 5 3" xfId="2825"/>
    <cellStyle name="Normal 2 15 5 4" xfId="2826"/>
    <cellStyle name="Normal 2 15 5 5" xfId="2827"/>
    <cellStyle name="Normal 2 15 5 5 2" xfId="31273"/>
    <cellStyle name="Normal 2 15 5 6" xfId="2828"/>
    <cellStyle name="Normal 2 15 5 6 2" xfId="31274"/>
    <cellStyle name="Normal 2 15 5 7" xfId="2829"/>
    <cellStyle name="Normal 2 15 6" xfId="2830"/>
    <cellStyle name="Normal 2 15 6 2" xfId="2831"/>
    <cellStyle name="Normal 2 15 6 3" xfId="2832"/>
    <cellStyle name="Normal 2 15 6 4" xfId="2833"/>
    <cellStyle name="Normal 2 15 6 4 2" xfId="31275"/>
    <cellStyle name="Normal 2 15 6 5" xfId="2834"/>
    <cellStyle name="Normal 2 15 6 5 2" xfId="31276"/>
    <cellStyle name="Normal 2 15 6 6" xfId="2835"/>
    <cellStyle name="Normal 2 15 7" xfId="2836"/>
    <cellStyle name="Normal 2 15 7 2" xfId="31277"/>
    <cellStyle name="Normal 2 15 8" xfId="2837"/>
    <cellStyle name="Normal 2 15 8 2" xfId="2838"/>
    <cellStyle name="Normal 2 15 8 2 2" xfId="31279"/>
    <cellStyle name="Normal 2 15 8 3" xfId="31278"/>
    <cellStyle name="Normal 2 15 9" xfId="2839"/>
    <cellStyle name="Normal 2 15 9 2" xfId="2840"/>
    <cellStyle name="Normal 2 15 9 2 2" xfId="31281"/>
    <cellStyle name="Normal 2 15 9 3" xfId="31280"/>
    <cellStyle name="Normal 2 16" xfId="2841"/>
    <cellStyle name="Normal 2 16 10" xfId="2842"/>
    <cellStyle name="Normal 2 16 10 2" xfId="31282"/>
    <cellStyle name="Normal 2 16 11" xfId="2843"/>
    <cellStyle name="Normal 2 16 11 2" xfId="31283"/>
    <cellStyle name="Normal 2 16 12" xfId="2844"/>
    <cellStyle name="Normal 2 16 12 2" xfId="31284"/>
    <cellStyle name="Normal 2 16 13" xfId="2845"/>
    <cellStyle name="Normal 2 16 13 2" xfId="31285"/>
    <cellStyle name="Normal 2 16 14" xfId="2846"/>
    <cellStyle name="Normal 2 16 14 2" xfId="31286"/>
    <cellStyle name="Normal 2 16 15" xfId="2847"/>
    <cellStyle name="Normal 2 16 15 2" xfId="31287"/>
    <cellStyle name="Normal 2 16 16" xfId="2848"/>
    <cellStyle name="Normal 2 16 16 2" xfId="31288"/>
    <cellStyle name="Normal 2 16 17" xfId="2849"/>
    <cellStyle name="Normal 2 16 17 2" xfId="31289"/>
    <cellStyle name="Normal 2 16 18" xfId="2850"/>
    <cellStyle name="Normal 2 16 18 2" xfId="31290"/>
    <cellStyle name="Normal 2 16 19" xfId="2851"/>
    <cellStyle name="Normal 2 16 19 2" xfId="31291"/>
    <cellStyle name="Normal 2 16 2" xfId="2852"/>
    <cellStyle name="Normal 2 16 2 2" xfId="2853"/>
    <cellStyle name="Normal 2 16 2 3" xfId="2854"/>
    <cellStyle name="Normal 2 16 2 3 2" xfId="31292"/>
    <cellStyle name="Normal 2 16 2 4" xfId="2855"/>
    <cellStyle name="Normal 2 16 2 4 2" xfId="31293"/>
    <cellStyle name="Normal 2 16 2 5" xfId="2856"/>
    <cellStyle name="Normal 2 16 20" xfId="2857"/>
    <cellStyle name="Normal 2 16 20 2" xfId="31294"/>
    <cellStyle name="Normal 2 16 21" xfId="2858"/>
    <cellStyle name="Normal 2 16 22" xfId="2859"/>
    <cellStyle name="Normal 2 16 22 2" xfId="31295"/>
    <cellStyle name="Normal 2 16 23" xfId="2860"/>
    <cellStyle name="Normal 2 16 23 2" xfId="31296"/>
    <cellStyle name="Normal 2 16 24" xfId="2861"/>
    <cellStyle name="Normal 2 16 24 2" xfId="31297"/>
    <cellStyle name="Normal 2 16 25" xfId="2862"/>
    <cellStyle name="Normal 2 16 3" xfId="2863"/>
    <cellStyle name="Normal 2 16 3 2" xfId="2864"/>
    <cellStyle name="Normal 2 16 3 3" xfId="2865"/>
    <cellStyle name="Normal 2 16 3 3 2" xfId="31298"/>
    <cellStyle name="Normal 2 16 3 4" xfId="2866"/>
    <cellStyle name="Normal 2 16 3 4 2" xfId="31299"/>
    <cellStyle name="Normal 2 16 3 5" xfId="2867"/>
    <cellStyle name="Normal 2 16 4" xfId="2868"/>
    <cellStyle name="Normal 2 16 4 2" xfId="2869"/>
    <cellStyle name="Normal 2 16 4 3" xfId="2870"/>
    <cellStyle name="Normal 2 16 4 3 2" xfId="31300"/>
    <cellStyle name="Normal 2 16 4 4" xfId="2871"/>
    <cellStyle name="Normal 2 16 4 4 2" xfId="31301"/>
    <cellStyle name="Normal 2 16 4 5" xfId="2872"/>
    <cellStyle name="Normal 2 16 5" xfId="2873"/>
    <cellStyle name="Normal 2 16 5 2" xfId="2874"/>
    <cellStyle name="Normal 2 16 5 3" xfId="2875"/>
    <cellStyle name="Normal 2 16 5 3 2" xfId="31302"/>
    <cellStyle name="Normal 2 16 5 4" xfId="2876"/>
    <cellStyle name="Normal 2 16 5 4 2" xfId="31303"/>
    <cellStyle name="Normal 2 16 5 5" xfId="2877"/>
    <cellStyle name="Normal 2 16 6" xfId="2878"/>
    <cellStyle name="Normal 2 16 6 2" xfId="2879"/>
    <cellStyle name="Normal 2 16 6 2 2" xfId="31304"/>
    <cellStyle name="Normal 2 16 6 3" xfId="2880"/>
    <cellStyle name="Normal 2 16 7" xfId="2881"/>
    <cellStyle name="Normal 2 16 7 2" xfId="31305"/>
    <cellStyle name="Normal 2 16 8" xfId="2882"/>
    <cellStyle name="Normal 2 16 8 2" xfId="31306"/>
    <cellStyle name="Normal 2 16 9" xfId="2883"/>
    <cellStyle name="Normal 2 16 9 2" xfId="31307"/>
    <cellStyle name="Normal 2 17" xfId="2884"/>
    <cellStyle name="Normal 2 17 10" xfId="2885"/>
    <cellStyle name="Normal 2 17 2" xfId="2886"/>
    <cellStyle name="Normal 2 17 2 2" xfId="2887"/>
    <cellStyle name="Normal 2 17 2 2 2" xfId="31308"/>
    <cellStyle name="Normal 2 17 2 3" xfId="2888"/>
    <cellStyle name="Normal 2 17 3" xfId="2889"/>
    <cellStyle name="Normal 2 17 3 2" xfId="2890"/>
    <cellStyle name="Normal 2 17 3 2 2" xfId="31309"/>
    <cellStyle name="Normal 2 17 3 3" xfId="2891"/>
    <cellStyle name="Normal 2 17 4" xfId="2892"/>
    <cellStyle name="Normal 2 17 4 2" xfId="2893"/>
    <cellStyle name="Normal 2 17 4 2 2" xfId="31310"/>
    <cellStyle name="Normal 2 17 4 3" xfId="2894"/>
    <cellStyle name="Normal 2 17 5" xfId="2895"/>
    <cellStyle name="Normal 2 17 5 2" xfId="2896"/>
    <cellStyle name="Normal 2 17 5 2 2" xfId="31311"/>
    <cellStyle name="Normal 2 17 5 3" xfId="2897"/>
    <cellStyle name="Normal 2 17 6" xfId="2898"/>
    <cellStyle name="Normal 2 17 6 2" xfId="2899"/>
    <cellStyle name="Normal 2 17 6 2 2" xfId="31312"/>
    <cellStyle name="Normal 2 17 6 3" xfId="2900"/>
    <cellStyle name="Normal 2 17 7" xfId="2901"/>
    <cellStyle name="Normal 2 17 7 2" xfId="31313"/>
    <cellStyle name="Normal 2 17 8" xfId="2902"/>
    <cellStyle name="Normal 2 17 8 2" xfId="31314"/>
    <cellStyle name="Normal 2 17 9" xfId="2903"/>
    <cellStyle name="Normal 2 17 9 2" xfId="31315"/>
    <cellStyle name="Normal 2 18" xfId="2904"/>
    <cellStyle name="Normal 2 18 10" xfId="2905"/>
    <cellStyle name="Normal 2 18 2" xfId="2906"/>
    <cellStyle name="Normal 2 18 2 2" xfId="2907"/>
    <cellStyle name="Normal 2 18 2 2 2" xfId="31316"/>
    <cellStyle name="Normal 2 18 2 3" xfId="2908"/>
    <cellStyle name="Normal 2 18 3" xfId="2909"/>
    <cellStyle name="Normal 2 18 3 2" xfId="2910"/>
    <cellStyle name="Normal 2 18 3 2 2" xfId="31317"/>
    <cellStyle name="Normal 2 18 3 3" xfId="2911"/>
    <cellStyle name="Normal 2 18 4" xfId="2912"/>
    <cellStyle name="Normal 2 18 4 2" xfId="2913"/>
    <cellStyle name="Normal 2 18 4 2 2" xfId="31318"/>
    <cellStyle name="Normal 2 18 4 3" xfId="2914"/>
    <cellStyle name="Normal 2 18 5" xfId="2915"/>
    <cellStyle name="Normal 2 18 5 2" xfId="2916"/>
    <cellStyle name="Normal 2 18 5 2 2" xfId="31319"/>
    <cellStyle name="Normal 2 18 5 3" xfId="2917"/>
    <cellStyle name="Normal 2 18 6" xfId="2918"/>
    <cellStyle name="Normal 2 18 6 2" xfId="2919"/>
    <cellStyle name="Normal 2 18 6 2 2" xfId="31320"/>
    <cellStyle name="Normal 2 18 6 3" xfId="2920"/>
    <cellStyle name="Normal 2 18 7" xfId="2921"/>
    <cellStyle name="Normal 2 18 7 2" xfId="31321"/>
    <cellStyle name="Normal 2 18 8" xfId="2922"/>
    <cellStyle name="Normal 2 18 8 2" xfId="31322"/>
    <cellStyle name="Normal 2 18 9" xfId="2923"/>
    <cellStyle name="Normal 2 18 9 2" xfId="31323"/>
    <cellStyle name="Normal 2 19" xfId="2924"/>
    <cellStyle name="Normal 2 19 10" xfId="2925"/>
    <cellStyle name="Normal 2 19 2" xfId="2926"/>
    <cellStyle name="Normal 2 19 2 2" xfId="2927"/>
    <cellStyle name="Normal 2 19 2 2 2" xfId="31324"/>
    <cellStyle name="Normal 2 19 2 3" xfId="2928"/>
    <cellStyle name="Normal 2 19 3" xfId="2929"/>
    <cellStyle name="Normal 2 19 3 2" xfId="2930"/>
    <cellStyle name="Normal 2 19 3 2 2" xfId="31325"/>
    <cellStyle name="Normal 2 19 3 3" xfId="2931"/>
    <cellStyle name="Normal 2 19 4" xfId="2932"/>
    <cellStyle name="Normal 2 19 4 2" xfId="2933"/>
    <cellStyle name="Normal 2 19 4 2 2" xfId="31326"/>
    <cellStyle name="Normal 2 19 4 3" xfId="2934"/>
    <cellStyle name="Normal 2 19 5" xfId="2935"/>
    <cellStyle name="Normal 2 19 5 2" xfId="2936"/>
    <cellStyle name="Normal 2 19 5 2 2" xfId="31327"/>
    <cellStyle name="Normal 2 19 5 3" xfId="2937"/>
    <cellStyle name="Normal 2 19 6" xfId="2938"/>
    <cellStyle name="Normal 2 19 6 2" xfId="2939"/>
    <cellStyle name="Normal 2 19 6 2 2" xfId="31328"/>
    <cellStyle name="Normal 2 19 6 3" xfId="2940"/>
    <cellStyle name="Normal 2 19 7" xfId="2941"/>
    <cellStyle name="Normal 2 19 7 2" xfId="31329"/>
    <cellStyle name="Normal 2 19 8" xfId="2942"/>
    <cellStyle name="Normal 2 19 8 2" xfId="31330"/>
    <cellStyle name="Normal 2 19 9" xfId="2943"/>
    <cellStyle name="Normal 2 19 9 2" xfId="31331"/>
    <cellStyle name="Normal 2 2" xfId="2944"/>
    <cellStyle name="Normal 2 2 10" xfId="2945"/>
    <cellStyle name="Normal 2 2 10 10" xfId="2946"/>
    <cellStyle name="Normal 2 2 10 2" xfId="2947"/>
    <cellStyle name="Normal 2 2 10 3" xfId="2948"/>
    <cellStyle name="Normal 2 2 10 4" xfId="2949"/>
    <cellStyle name="Normal 2 2 10 5" xfId="2950"/>
    <cellStyle name="Normal 2 2 10 6" xfId="2951"/>
    <cellStyle name="Normal 2 2 10 7" xfId="2952"/>
    <cellStyle name="Normal 2 2 10 8" xfId="2953"/>
    <cellStyle name="Normal 2 2 10 8 2" xfId="31332"/>
    <cellStyle name="Normal 2 2 10 9" xfId="2954"/>
    <cellStyle name="Normal 2 2 10 9 2" xfId="31333"/>
    <cellStyle name="Normal 2 2 11" xfId="2955"/>
    <cellStyle name="Normal 2 2 11 10" xfId="2956"/>
    <cellStyle name="Normal 2 2 11 2" xfId="2957"/>
    <cellStyle name="Normal 2 2 11 3" xfId="2958"/>
    <cellStyle name="Normal 2 2 11 4" xfId="2959"/>
    <cellStyle name="Normal 2 2 11 5" xfId="2960"/>
    <cellStyle name="Normal 2 2 11 6" xfId="2961"/>
    <cellStyle name="Normal 2 2 11 7" xfId="2962"/>
    <cellStyle name="Normal 2 2 11 8" xfId="2963"/>
    <cellStyle name="Normal 2 2 11 8 2" xfId="31334"/>
    <cellStyle name="Normal 2 2 11 9" xfId="2964"/>
    <cellStyle name="Normal 2 2 11 9 2" xfId="31335"/>
    <cellStyle name="Normal 2 2 12" xfId="2965"/>
    <cellStyle name="Normal 2 2 12 10" xfId="2966"/>
    <cellStyle name="Normal 2 2 12 2" xfId="2967"/>
    <cellStyle name="Normal 2 2 12 3" xfId="2968"/>
    <cellStyle name="Normal 2 2 12 4" xfId="2969"/>
    <cellStyle name="Normal 2 2 12 5" xfId="2970"/>
    <cellStyle name="Normal 2 2 12 6" xfId="2971"/>
    <cellStyle name="Normal 2 2 12 7" xfId="2972"/>
    <cellStyle name="Normal 2 2 12 8" xfId="2973"/>
    <cellStyle name="Normal 2 2 12 8 2" xfId="31336"/>
    <cellStyle name="Normal 2 2 12 9" xfId="2974"/>
    <cellStyle name="Normal 2 2 12 9 2" xfId="31337"/>
    <cellStyle name="Normal 2 2 13" xfId="2975"/>
    <cellStyle name="Normal 2 2 13 2" xfId="2976"/>
    <cellStyle name="Normal 2 2 13 2 2" xfId="2977"/>
    <cellStyle name="Normal 2 2 13 2 2 2" xfId="31339"/>
    <cellStyle name="Normal 2 2 13 2 3" xfId="31338"/>
    <cellStyle name="Normal 2 2 13 3" xfId="2978"/>
    <cellStyle name="Normal 2 2 13 3 2" xfId="31340"/>
    <cellStyle name="Normal 2 2 13 4" xfId="2979"/>
    <cellStyle name="Normal 2 2 13 5" xfId="2980"/>
    <cellStyle name="Normal 2 2 13 5 2" xfId="31341"/>
    <cellStyle name="Normal 2 2 13 6" xfId="2981"/>
    <cellStyle name="Normal 2 2 13 6 2" xfId="31342"/>
    <cellStyle name="Normal 2 2 13 7" xfId="2982"/>
    <cellStyle name="Normal 2 2 14" xfId="2983"/>
    <cellStyle name="Normal 2 2 14 2" xfId="2984"/>
    <cellStyle name="Normal 2 2 14 2 2" xfId="2985"/>
    <cellStyle name="Normal 2 2 14 2 2 2" xfId="31343"/>
    <cellStyle name="Normal 2 2 14 2 3" xfId="2986"/>
    <cellStyle name="Normal 2 2 14 2 4" xfId="2987"/>
    <cellStyle name="Normal 2 2 14 3" xfId="2988"/>
    <cellStyle name="Normal 2 2 14 3 2" xfId="2989"/>
    <cellStyle name="Normal 2 2 14 3 3" xfId="2990"/>
    <cellStyle name="Normal 2 2 14 4" xfId="2991"/>
    <cellStyle name="Normal 2 2 14 5" xfId="2992"/>
    <cellStyle name="Normal 2 2 14 5 2" xfId="31344"/>
    <cellStyle name="Normal 2 2 14 6" xfId="2993"/>
    <cellStyle name="Normal 2 2 14 6 2" xfId="31345"/>
    <cellStyle name="Normal 2 2 14 7" xfId="2994"/>
    <cellStyle name="Normal 2 2 15" xfId="2995"/>
    <cellStyle name="Normal 2 2 15 2" xfId="2996"/>
    <cellStyle name="Normal 2 2 15 3" xfId="2997"/>
    <cellStyle name="Normal 2 2 15 3 2" xfId="31346"/>
    <cellStyle name="Normal 2 2 15 4" xfId="2998"/>
    <cellStyle name="Normal 2 2 15 4 2" xfId="31347"/>
    <cellStyle name="Normal 2 2 15 5" xfId="2999"/>
    <cellStyle name="Normal 2 2 15 5 2" xfId="31348"/>
    <cellStyle name="Normal 2 2 15 6" xfId="3000"/>
    <cellStyle name="Normal 2 2 15 7" xfId="3001"/>
    <cellStyle name="Normal 2 2 16" xfId="3002"/>
    <cellStyle name="Normal 2 2 16 2" xfId="3003"/>
    <cellStyle name="Normal 2 2 16 3" xfId="3004"/>
    <cellStyle name="Normal 2 2 16 3 2" xfId="31349"/>
    <cellStyle name="Normal 2 2 16 4" xfId="3005"/>
    <cellStyle name="Normal 2 2 16 5" xfId="3006"/>
    <cellStyle name="Normal 2 2 17" xfId="3007"/>
    <cellStyle name="Normal 2 2 17 2" xfId="3008"/>
    <cellStyle name="Normal 2 2 17 2 2" xfId="3009"/>
    <cellStyle name="Normal 2 2 17 2 2 2" xfId="31351"/>
    <cellStyle name="Normal 2 2 17 2 3" xfId="3010"/>
    <cellStyle name="Normal 2 2 17 2 3 2" xfId="31352"/>
    <cellStyle name="Normal 2 2 17 2 4" xfId="3011"/>
    <cellStyle name="Normal 2 2 17 2 5" xfId="3012"/>
    <cellStyle name="Normal 2 2 17 2 6" xfId="3013"/>
    <cellStyle name="Normal 2 2 17 3" xfId="3014"/>
    <cellStyle name="Normal 2 2 17 3 2" xfId="3015"/>
    <cellStyle name="Normal 2 2 17 3 2 2" xfId="31353"/>
    <cellStyle name="Normal 2 2 17 3 3" xfId="3016"/>
    <cellStyle name="Normal 2 2 17 3 4" xfId="3017"/>
    <cellStyle name="Normal 2 2 17 3 5" xfId="3018"/>
    <cellStyle name="Normal 2 2 17 4" xfId="3019"/>
    <cellStyle name="Normal 2 2 17 4 2" xfId="3020"/>
    <cellStyle name="Normal 2 2 17 4 3" xfId="3021"/>
    <cellStyle name="Normal 2 2 17 5" xfId="3022"/>
    <cellStyle name="Normal 2 2 17 5 2" xfId="3023"/>
    <cellStyle name="Normal 2 2 17 5 3" xfId="3024"/>
    <cellStyle name="Normal 2 2 17 6" xfId="3025"/>
    <cellStyle name="Normal 2 2 17 7" xfId="3026"/>
    <cellStyle name="Normal 2 2 17 7 2" xfId="31354"/>
    <cellStyle name="Normal 2 2 17 8" xfId="31350"/>
    <cellStyle name="Normal 2 2 18" xfId="3027"/>
    <cellStyle name="Normal 2 2 18 2" xfId="3028"/>
    <cellStyle name="Normal 2 2 18 2 2" xfId="3029"/>
    <cellStyle name="Normal 2 2 18 2 2 2" xfId="31356"/>
    <cellStyle name="Normal 2 2 18 2 3" xfId="3030"/>
    <cellStyle name="Normal 2 2 18 3" xfId="3031"/>
    <cellStyle name="Normal 2 2 18 3 2" xfId="31357"/>
    <cellStyle name="Normal 2 2 18 4" xfId="3032"/>
    <cellStyle name="Normal 2 2 18 5" xfId="31355"/>
    <cellStyle name="Normal 2 2 19" xfId="3033"/>
    <cellStyle name="Normal 2 2 19 2" xfId="3034"/>
    <cellStyle name="Normal 2 2 19 3" xfId="3035"/>
    <cellStyle name="Normal 2 2 19 3 2" xfId="31358"/>
    <cellStyle name="Normal 2 2 19 4" xfId="3036"/>
    <cellStyle name="Normal 2 2 19 4 2" xfId="31359"/>
    <cellStyle name="Normal 2 2 19 5" xfId="3037"/>
    <cellStyle name="Normal 2 2 2" xfId="3038"/>
    <cellStyle name="Normal 2 2 2 10" xfId="3039"/>
    <cellStyle name="Normal 2 2 2 10 10" xfId="3040"/>
    <cellStyle name="Normal 2 2 2 10 10 2" xfId="3041"/>
    <cellStyle name="Normal 2 2 2 10 10 3" xfId="3042"/>
    <cellStyle name="Normal 2 2 2 10 11" xfId="3043"/>
    <cellStyle name="Normal 2 2 2 10 12" xfId="3044"/>
    <cellStyle name="Normal 2 2 2 10 13" xfId="3045"/>
    <cellStyle name="Normal 2 2 2 10 2" xfId="48"/>
    <cellStyle name="Normal 2 2 2 10 2 2" xfId="3046"/>
    <cellStyle name="Normal 2 2 2 10 2 2 2" xfId="3047"/>
    <cellStyle name="Normal 2 2 2 10 2 2 2 2" xfId="3048"/>
    <cellStyle name="Normal 2 2 2 10 2 2 2 3" xfId="3049"/>
    <cellStyle name="Normal 2 2 2 10 2 2 2 3 2" xfId="31362"/>
    <cellStyle name="Normal 2 2 2 10 2 2 2 4" xfId="31361"/>
    <cellStyle name="Normal 2 2 2 10 2 2 3" xfId="3050"/>
    <cellStyle name="Normal 2 2 2 10 2 3" xfId="3051"/>
    <cellStyle name="Normal 2 2 2 10 2 4" xfId="3052"/>
    <cellStyle name="Normal 2 2 2 10 2 4 2" xfId="3053"/>
    <cellStyle name="Normal 2 2 2 10 2 4 2 2" xfId="3054"/>
    <cellStyle name="Normal 2 2 2 10 2 4 2 2 2" xfId="31364"/>
    <cellStyle name="Normal 2 2 2 10 2 4 2 3" xfId="31363"/>
    <cellStyle name="Normal 2 2 2 10 2 5" xfId="3055"/>
    <cellStyle name="Normal 2 2 2 10 2 5 2" xfId="3056"/>
    <cellStyle name="Normal 2 2 2 10 2 5 2 2" xfId="31366"/>
    <cellStyle name="Normal 2 2 2 10 2 5 3" xfId="31365"/>
    <cellStyle name="Normal 2 2 2 10 2 6" xfId="3057"/>
    <cellStyle name="Normal 2 2 2 10 2 6 2" xfId="31367"/>
    <cellStyle name="Normal 2 2 2 10 2 7" xfId="3058"/>
    <cellStyle name="Normal 2 2 2 10 3" xfId="3059"/>
    <cellStyle name="Normal 2 2 2 10 3 2" xfId="3060"/>
    <cellStyle name="Normal 2 2 2 10 3 2 2" xfId="31368"/>
    <cellStyle name="Normal 2 2 2 10 3 3" xfId="3061"/>
    <cellStyle name="Normal 2 2 2 10 4" xfId="3062"/>
    <cellStyle name="Normal 2 2 2 10 4 2" xfId="3063"/>
    <cellStyle name="Normal 2 2 2 10 4 2 2" xfId="31369"/>
    <cellStyle name="Normal 2 2 2 10 4 3" xfId="3064"/>
    <cellStyle name="Normal 2 2 2 10 5" xfId="3065"/>
    <cellStyle name="Normal 2 2 2 10 5 2" xfId="3066"/>
    <cellStyle name="Normal 2 2 2 10 5 2 2" xfId="3067"/>
    <cellStyle name="Normal 2 2 2 10 5 2 2 2" xfId="3068"/>
    <cellStyle name="Normal 2 2 2 10 5 2 2 2 2" xfId="31371"/>
    <cellStyle name="Normal 2 2 2 10 5 2 2 3" xfId="31370"/>
    <cellStyle name="Normal 2 2 2 10 5 3" xfId="3069"/>
    <cellStyle name="Normal 2 2 2 10 5 3 2" xfId="3070"/>
    <cellStyle name="Normal 2 2 2 10 5 3 2 2" xfId="31373"/>
    <cellStyle name="Normal 2 2 2 10 5 3 3" xfId="31372"/>
    <cellStyle name="Normal 2 2 2 10 5 4" xfId="3071"/>
    <cellStyle name="Normal 2 2 2 10 5 4 2" xfId="3072"/>
    <cellStyle name="Normal 2 2 2 10 5 4 2 2" xfId="31375"/>
    <cellStyle name="Normal 2 2 2 10 5 4 3" xfId="31374"/>
    <cellStyle name="Normal 2 2 2 10 5 5" xfId="3073"/>
    <cellStyle name="Normal 2 2 2 10 5 5 2" xfId="31376"/>
    <cellStyle name="Normal 2 2 2 10 5 6" xfId="3074"/>
    <cellStyle name="Normal 2 2 2 10 6" xfId="3075"/>
    <cellStyle name="Normal 2 2 2 10 6 2" xfId="3076"/>
    <cellStyle name="Normal 2 2 2 10 6 3" xfId="3077"/>
    <cellStyle name="Normal 2 2 2 10 6 3 2" xfId="31377"/>
    <cellStyle name="Normal 2 2 2 10 6 4" xfId="3078"/>
    <cellStyle name="Normal 2 2 2 10 6 4 2" xfId="31378"/>
    <cellStyle name="Normal 2 2 2 10 6 5" xfId="3079"/>
    <cellStyle name="Normal 2 2 2 10 7" xfId="3080"/>
    <cellStyle name="Normal 2 2 2 10 8" xfId="3081"/>
    <cellStyle name="Normal 2 2 2 10 8 2" xfId="31379"/>
    <cellStyle name="Normal 2 2 2 10 9" xfId="3082"/>
    <cellStyle name="Normal 2 2 2 10 9 2" xfId="3083"/>
    <cellStyle name="Normal 2 2 2 10 9 3" xfId="3084"/>
    <cellStyle name="Normal 2 2 2 11" xfId="3085"/>
    <cellStyle name="Normal 2 2 2 11 10" xfId="3086"/>
    <cellStyle name="Normal 2 2 2 11 2" xfId="3087"/>
    <cellStyle name="Normal 2 2 2 11 2 2" xfId="3088"/>
    <cellStyle name="Normal 2 2 2 11 2 2 2" xfId="3089"/>
    <cellStyle name="Normal 2 2 2 11 2 2 2 2" xfId="3090"/>
    <cellStyle name="Normal 2 2 2 11 2 2 2 3" xfId="3091"/>
    <cellStyle name="Normal 2 2 2 11 2 2 2 3 2" xfId="31381"/>
    <cellStyle name="Normal 2 2 2 11 2 2 2 4" xfId="31380"/>
    <cellStyle name="Normal 2 2 2 11 2 2 3" xfId="3092"/>
    <cellStyle name="Normal 2 2 2 11 2 3" xfId="3093"/>
    <cellStyle name="Normal 2 2 2 11 2 4" xfId="3094"/>
    <cellStyle name="Normal 2 2 2 11 2 4 2" xfId="3095"/>
    <cellStyle name="Normal 2 2 2 11 2 4 2 2" xfId="3096"/>
    <cellStyle name="Normal 2 2 2 11 2 4 2 2 2" xfId="31383"/>
    <cellStyle name="Normal 2 2 2 11 2 4 2 3" xfId="31382"/>
    <cellStyle name="Normal 2 2 2 11 2 5" xfId="3097"/>
    <cellStyle name="Normal 2 2 2 11 2 5 2" xfId="3098"/>
    <cellStyle name="Normal 2 2 2 11 2 5 2 2" xfId="31385"/>
    <cellStyle name="Normal 2 2 2 11 2 5 3" xfId="31384"/>
    <cellStyle name="Normal 2 2 2 11 2 6" xfId="3099"/>
    <cellStyle name="Normal 2 2 2 11 2 6 2" xfId="31386"/>
    <cellStyle name="Normal 2 2 2 11 2 7" xfId="3100"/>
    <cellStyle name="Normal 2 2 2 11 3" xfId="3101"/>
    <cellStyle name="Normal 2 2 2 11 3 2" xfId="3102"/>
    <cellStyle name="Normal 2 2 2 11 3 2 2" xfId="31387"/>
    <cellStyle name="Normal 2 2 2 11 3 3" xfId="3103"/>
    <cellStyle name="Normal 2 2 2 11 4" xfId="3104"/>
    <cellStyle name="Normal 2 2 2 11 4 2" xfId="3105"/>
    <cellStyle name="Normal 2 2 2 11 4 2 2" xfId="31388"/>
    <cellStyle name="Normal 2 2 2 11 4 3" xfId="3106"/>
    <cellStyle name="Normal 2 2 2 11 5" xfId="3107"/>
    <cellStyle name="Normal 2 2 2 11 5 2" xfId="3108"/>
    <cellStyle name="Normal 2 2 2 11 5 2 2" xfId="3109"/>
    <cellStyle name="Normal 2 2 2 11 5 2 2 2" xfId="3110"/>
    <cellStyle name="Normal 2 2 2 11 5 2 2 2 2" xfId="31390"/>
    <cellStyle name="Normal 2 2 2 11 5 2 2 3" xfId="31389"/>
    <cellStyle name="Normal 2 2 2 11 5 3" xfId="3111"/>
    <cellStyle name="Normal 2 2 2 11 5 3 2" xfId="3112"/>
    <cellStyle name="Normal 2 2 2 11 5 3 2 2" xfId="31392"/>
    <cellStyle name="Normal 2 2 2 11 5 3 3" xfId="31391"/>
    <cellStyle name="Normal 2 2 2 11 5 4" xfId="3113"/>
    <cellStyle name="Normal 2 2 2 11 5 4 2" xfId="3114"/>
    <cellStyle name="Normal 2 2 2 11 5 4 2 2" xfId="31394"/>
    <cellStyle name="Normal 2 2 2 11 5 4 3" xfId="31393"/>
    <cellStyle name="Normal 2 2 2 11 5 5" xfId="3115"/>
    <cellStyle name="Normal 2 2 2 11 5 5 2" xfId="31395"/>
    <cellStyle name="Normal 2 2 2 11 5 6" xfId="3116"/>
    <cellStyle name="Normal 2 2 2 11 6" xfId="3117"/>
    <cellStyle name="Normal 2 2 2 11 6 2" xfId="3118"/>
    <cellStyle name="Normal 2 2 2 11 6 3" xfId="3119"/>
    <cellStyle name="Normal 2 2 2 11 6 3 2" xfId="31396"/>
    <cellStyle name="Normal 2 2 2 11 6 4" xfId="3120"/>
    <cellStyle name="Normal 2 2 2 11 6 4 2" xfId="31397"/>
    <cellStyle name="Normal 2 2 2 11 6 5" xfId="3121"/>
    <cellStyle name="Normal 2 2 2 11 7" xfId="3122"/>
    <cellStyle name="Normal 2 2 2 11 8" xfId="3123"/>
    <cellStyle name="Normal 2 2 2 11 8 2" xfId="31398"/>
    <cellStyle name="Normal 2 2 2 11 9" xfId="3124"/>
    <cellStyle name="Normal 2 2 2 11 9 2" xfId="31399"/>
    <cellStyle name="Normal 2 2 2 12" xfId="3125"/>
    <cellStyle name="Normal 2 2 2 12 10" xfId="3126"/>
    <cellStyle name="Normal 2 2 2 12 10 2" xfId="3127"/>
    <cellStyle name="Normal 2 2 2 12 10 3" xfId="3128"/>
    <cellStyle name="Normal 2 2 2 12 11" xfId="3129"/>
    <cellStyle name="Normal 2 2 2 12 12" xfId="3130"/>
    <cellStyle name="Normal 2 2 2 12 13" xfId="3131"/>
    <cellStyle name="Normal 2 2 2 12 2" xfId="3132"/>
    <cellStyle name="Normal 2 2 2 12 2 2" xfId="3133"/>
    <cellStyle name="Normal 2 2 2 12 2 2 2" xfId="3134"/>
    <cellStyle name="Normal 2 2 2 12 2 2 2 2" xfId="3135"/>
    <cellStyle name="Normal 2 2 2 12 2 2 2 3" xfId="3136"/>
    <cellStyle name="Normal 2 2 2 12 2 2 2 3 2" xfId="31401"/>
    <cellStyle name="Normal 2 2 2 12 2 2 2 4" xfId="31400"/>
    <cellStyle name="Normal 2 2 2 12 2 2 3" xfId="3137"/>
    <cellStyle name="Normal 2 2 2 12 2 3" xfId="3138"/>
    <cellStyle name="Normal 2 2 2 12 2 4" xfId="3139"/>
    <cellStyle name="Normal 2 2 2 12 2 4 2" xfId="3140"/>
    <cellStyle name="Normal 2 2 2 12 2 4 2 2" xfId="3141"/>
    <cellStyle name="Normal 2 2 2 12 2 4 2 2 2" xfId="31403"/>
    <cellStyle name="Normal 2 2 2 12 2 4 2 3" xfId="31402"/>
    <cellStyle name="Normal 2 2 2 12 2 5" xfId="3142"/>
    <cellStyle name="Normal 2 2 2 12 2 5 2" xfId="3143"/>
    <cellStyle name="Normal 2 2 2 12 2 5 2 2" xfId="31405"/>
    <cellStyle name="Normal 2 2 2 12 2 5 3" xfId="31404"/>
    <cellStyle name="Normal 2 2 2 12 2 6" xfId="3144"/>
    <cellStyle name="Normal 2 2 2 12 2 6 2" xfId="31406"/>
    <cellStyle name="Normal 2 2 2 12 2 7" xfId="3145"/>
    <cellStyle name="Normal 2 2 2 12 3" xfId="3146"/>
    <cellStyle name="Normal 2 2 2 12 3 2" xfId="3147"/>
    <cellStyle name="Normal 2 2 2 12 3 2 2" xfId="31407"/>
    <cellStyle name="Normal 2 2 2 12 3 3" xfId="3148"/>
    <cellStyle name="Normal 2 2 2 12 4" xfId="3149"/>
    <cellStyle name="Normal 2 2 2 12 4 2" xfId="3150"/>
    <cellStyle name="Normal 2 2 2 12 4 2 2" xfId="31408"/>
    <cellStyle name="Normal 2 2 2 12 4 3" xfId="3151"/>
    <cellStyle name="Normal 2 2 2 12 5" xfId="3152"/>
    <cellStyle name="Normal 2 2 2 12 5 2" xfId="3153"/>
    <cellStyle name="Normal 2 2 2 12 5 2 2" xfId="3154"/>
    <cellStyle name="Normal 2 2 2 12 5 2 2 2" xfId="3155"/>
    <cellStyle name="Normal 2 2 2 12 5 2 2 2 2" xfId="31410"/>
    <cellStyle name="Normal 2 2 2 12 5 2 2 3" xfId="31409"/>
    <cellStyle name="Normal 2 2 2 12 5 3" xfId="3156"/>
    <cellStyle name="Normal 2 2 2 12 5 3 2" xfId="3157"/>
    <cellStyle name="Normal 2 2 2 12 5 3 2 2" xfId="31412"/>
    <cellStyle name="Normal 2 2 2 12 5 3 3" xfId="31411"/>
    <cellStyle name="Normal 2 2 2 12 5 4" xfId="3158"/>
    <cellStyle name="Normal 2 2 2 12 5 4 2" xfId="3159"/>
    <cellStyle name="Normal 2 2 2 12 5 4 2 2" xfId="31414"/>
    <cellStyle name="Normal 2 2 2 12 5 4 3" xfId="31413"/>
    <cellStyle name="Normal 2 2 2 12 5 5" xfId="3160"/>
    <cellStyle name="Normal 2 2 2 12 5 5 2" xfId="31415"/>
    <cellStyle name="Normal 2 2 2 12 5 6" xfId="3161"/>
    <cellStyle name="Normal 2 2 2 12 6" xfId="3162"/>
    <cellStyle name="Normal 2 2 2 12 6 2" xfId="3163"/>
    <cellStyle name="Normal 2 2 2 12 6 3" xfId="3164"/>
    <cellStyle name="Normal 2 2 2 12 6 3 2" xfId="31416"/>
    <cellStyle name="Normal 2 2 2 12 6 4" xfId="3165"/>
    <cellStyle name="Normal 2 2 2 12 6 4 2" xfId="31417"/>
    <cellStyle name="Normal 2 2 2 12 6 5" xfId="3166"/>
    <cellStyle name="Normal 2 2 2 12 7" xfId="3167"/>
    <cellStyle name="Normal 2 2 2 12 8" xfId="3168"/>
    <cellStyle name="Normal 2 2 2 12 8 2" xfId="31418"/>
    <cellStyle name="Normal 2 2 2 12 9" xfId="3169"/>
    <cellStyle name="Normal 2 2 2 12 9 2" xfId="3170"/>
    <cellStyle name="Normal 2 2 2 12 9 3" xfId="3171"/>
    <cellStyle name="Normal 2 2 2 13" xfId="3172"/>
    <cellStyle name="Normal 2 2 2 13 2" xfId="3173"/>
    <cellStyle name="Normal 2 2 2 13 2 2" xfId="3174"/>
    <cellStyle name="Normal 2 2 2 13 2 2 2" xfId="31419"/>
    <cellStyle name="Normal 2 2 2 13 2 3" xfId="3175"/>
    <cellStyle name="Normal 2 2 2 13 2 3 2" xfId="31420"/>
    <cellStyle name="Normal 2 2 2 13 2 4" xfId="3176"/>
    <cellStyle name="Normal 2 2 2 13 3" xfId="3177"/>
    <cellStyle name="Normal 2 2 2 13 3 2" xfId="3178"/>
    <cellStyle name="Normal 2 2 2 13 3 2 2" xfId="31421"/>
    <cellStyle name="Normal 2 2 2 13 3 3" xfId="3179"/>
    <cellStyle name="Normal 2 2 2 13 4" xfId="3180"/>
    <cellStyle name="Normal 2 2 2 13 4 2" xfId="31422"/>
    <cellStyle name="Normal 2 2 2 13 5" xfId="3181"/>
    <cellStyle name="Normal 2 2 2 13 5 2" xfId="3182"/>
    <cellStyle name="Normal 2 2 2 13 5 2 2" xfId="31423"/>
    <cellStyle name="Normal 2 2 2 13 5 3" xfId="3183"/>
    <cellStyle name="Normal 2 2 2 13 5 4" xfId="3184"/>
    <cellStyle name="Normal 2 2 2 13 5 5" xfId="3185"/>
    <cellStyle name="Normal 2 2 2 13 6" xfId="3186"/>
    <cellStyle name="Normal 2 2 2 13 6 2" xfId="3187"/>
    <cellStyle name="Normal 2 2 2 13 6 2 2" xfId="31424"/>
    <cellStyle name="Normal 2 2 2 13 6 3" xfId="3188"/>
    <cellStyle name="Normal 2 2 2 13 6 4" xfId="3189"/>
    <cellStyle name="Normal 2 2 2 13 6 5" xfId="3190"/>
    <cellStyle name="Normal 2 2 2 13 7" xfId="3191"/>
    <cellStyle name="Normal 2 2 2 13 8" xfId="3192"/>
    <cellStyle name="Normal 2 2 2 13 9" xfId="3193"/>
    <cellStyle name="Normal 2 2 2 14" xfId="3194"/>
    <cellStyle name="Normal 2 2 2 14 2" xfId="3195"/>
    <cellStyle name="Normal 2 2 2 14 2 2" xfId="3196"/>
    <cellStyle name="Normal 2 2 2 14 2 2 2" xfId="31425"/>
    <cellStyle name="Normal 2 2 2 14 2 3" xfId="3197"/>
    <cellStyle name="Normal 2 2 2 14 2 3 2" xfId="3198"/>
    <cellStyle name="Normal 2 2 2 14 2 3 3" xfId="3199"/>
    <cellStyle name="Normal 2 2 2 14 2 4" xfId="3200"/>
    <cellStyle name="Normal 2 2 2 14 3" xfId="3201"/>
    <cellStyle name="Normal 2 2 2 14 3 2" xfId="3202"/>
    <cellStyle name="Normal 2 2 2 14 3 2 2" xfId="3203"/>
    <cellStyle name="Normal 2 2 2 14 3 2 3" xfId="3204"/>
    <cellStyle name="Normal 2 2 2 14 3 3" xfId="3205"/>
    <cellStyle name="Normal 2 2 2 14 3 3 2" xfId="31426"/>
    <cellStyle name="Normal 2 2 2 14 3 4" xfId="3206"/>
    <cellStyle name="Normal 2 2 2 14 3 5" xfId="3207"/>
    <cellStyle name="Normal 2 2 2 14 3 6" xfId="3208"/>
    <cellStyle name="Normal 2 2 2 14 3 7" xfId="3209"/>
    <cellStyle name="Normal 2 2 2 14 4" xfId="3210"/>
    <cellStyle name="Normal 2 2 2 14 4 2" xfId="31427"/>
    <cellStyle name="Normal 2 2 2 14 5" xfId="3211"/>
    <cellStyle name="Normal 2 2 2 15" xfId="3212"/>
    <cellStyle name="Normal 2 2 2 15 2" xfId="3213"/>
    <cellStyle name="Normal 2 2 2 15 2 2" xfId="3214"/>
    <cellStyle name="Normal 2 2 2 15 2 2 2" xfId="3215"/>
    <cellStyle name="Normal 2 2 2 15 2 2 2 2" xfId="3216"/>
    <cellStyle name="Normal 2 2 2 15 2 2 2 3" xfId="3217"/>
    <cellStyle name="Normal 2 2 2 15 2 2 3" xfId="3218"/>
    <cellStyle name="Normal 2 2 2 15 2 3" xfId="3219"/>
    <cellStyle name="Normal 2 2 2 15 2 4" xfId="3220"/>
    <cellStyle name="Normal 2 2 2 15 2 5" xfId="3221"/>
    <cellStyle name="Normal 2 2 2 15 3" xfId="3222"/>
    <cellStyle name="Normal 2 2 2 15 3 2" xfId="31428"/>
    <cellStyle name="Normal 2 2 2 15 4" xfId="3223"/>
    <cellStyle name="Normal 2 2 2 15 4 2" xfId="3224"/>
    <cellStyle name="Normal 2 2 2 15 4 3" xfId="3225"/>
    <cellStyle name="Normal 2 2 2 15 5" xfId="3226"/>
    <cellStyle name="Normal 2 2 2 16" xfId="3227"/>
    <cellStyle name="Normal 2 2 2 16 2" xfId="3228"/>
    <cellStyle name="Normal 2 2 2 16 2 2" xfId="3229"/>
    <cellStyle name="Normal 2 2 2 16 2 2 2" xfId="31430"/>
    <cellStyle name="Normal 2 2 2 16 2 3" xfId="31429"/>
    <cellStyle name="Normal 2 2 2 16 3" xfId="3230"/>
    <cellStyle name="Normal 2 2 2 16 3 2" xfId="31431"/>
    <cellStyle name="Normal 2 2 2 16 4" xfId="3231"/>
    <cellStyle name="Normal 2 2 2 16 5" xfId="3232"/>
    <cellStyle name="Normal 2 2 2 17" xfId="3233"/>
    <cellStyle name="Normal 2 2 2 17 2" xfId="3234"/>
    <cellStyle name="Normal 2 2 2 17 2 2" xfId="3235"/>
    <cellStyle name="Normal 2 2 2 17 2 2 2" xfId="31433"/>
    <cellStyle name="Normal 2 2 2 17 2 3" xfId="31432"/>
    <cellStyle name="Normal 2 2 2 17 3" xfId="3236"/>
    <cellStyle name="Normal 2 2 2 17 3 2" xfId="31434"/>
    <cellStyle name="Normal 2 2 2 17 4" xfId="3237"/>
    <cellStyle name="Normal 2 2 2 17 4 2" xfId="3238"/>
    <cellStyle name="Normal 2 2 2 17 4 3" xfId="3239"/>
    <cellStyle name="Normal 2 2 2 17 5" xfId="3240"/>
    <cellStyle name="Normal 2 2 2 18" xfId="3241"/>
    <cellStyle name="Normal 2 2 2 18 2" xfId="3242"/>
    <cellStyle name="Normal 2 2 2 18 2 2" xfId="3243"/>
    <cellStyle name="Normal 2 2 2 18 2 2 2" xfId="31436"/>
    <cellStyle name="Normal 2 2 2 18 2 3" xfId="31435"/>
    <cellStyle name="Normal 2 2 2 18 3" xfId="3244"/>
    <cellStyle name="Normal 2 2 2 18 3 2" xfId="31437"/>
    <cellStyle name="Normal 2 2 2 18 4" xfId="3245"/>
    <cellStyle name="Normal 2 2 2 19" xfId="3246"/>
    <cellStyle name="Normal 2 2 2 19 2" xfId="3247"/>
    <cellStyle name="Normal 2 2 2 19 2 2" xfId="31439"/>
    <cellStyle name="Normal 2 2 2 19 3" xfId="31438"/>
    <cellStyle name="Normal 2 2 2 2" xfId="3248"/>
    <cellStyle name="Normal 2 2 2 2 10" xfId="3249"/>
    <cellStyle name="Normal 2 2 2 2 10 2" xfId="3250"/>
    <cellStyle name="Normal 2 2 2 2 10 2 2" xfId="31440"/>
    <cellStyle name="Normal 2 2 2 2 10 3" xfId="3251"/>
    <cellStyle name="Normal 2 2 2 2 11" xfId="3252"/>
    <cellStyle name="Normal 2 2 2 2 11 2" xfId="3253"/>
    <cellStyle name="Normal 2 2 2 2 11 2 2" xfId="31441"/>
    <cellStyle name="Normal 2 2 2 2 11 3" xfId="3254"/>
    <cellStyle name="Normal 2 2 2 2 11 3 2" xfId="31442"/>
    <cellStyle name="Normal 2 2 2 2 11 4" xfId="3255"/>
    <cellStyle name="Normal 2 2 2 2 12" xfId="3256"/>
    <cellStyle name="Normal 2 2 2 2 12 2" xfId="3257"/>
    <cellStyle name="Normal 2 2 2 2 12 2 2" xfId="31443"/>
    <cellStyle name="Normal 2 2 2 2 12 3" xfId="3258"/>
    <cellStyle name="Normal 2 2 2 2 13" xfId="3259"/>
    <cellStyle name="Normal 2 2 2 2 13 2" xfId="3260"/>
    <cellStyle name="Normal 2 2 2 2 13 2 2" xfId="31444"/>
    <cellStyle name="Normal 2 2 2 2 13 3" xfId="3261"/>
    <cellStyle name="Normal 2 2 2 2 14" xfId="3262"/>
    <cellStyle name="Normal 2 2 2 2 15" xfId="3263"/>
    <cellStyle name="Normal 2 2 2 2 15 2" xfId="3264"/>
    <cellStyle name="Normal 2 2 2 2 15 2 2" xfId="31446"/>
    <cellStyle name="Normal 2 2 2 2 15 3" xfId="3265"/>
    <cellStyle name="Normal 2 2 2 2 15 3 2" xfId="31447"/>
    <cellStyle name="Normal 2 2 2 2 15 4" xfId="31445"/>
    <cellStyle name="Normal 2 2 2 2 16" xfId="3266"/>
    <cellStyle name="Normal 2 2 2 2 16 2" xfId="31448"/>
    <cellStyle name="Normal 2 2 2 2 17" xfId="3267"/>
    <cellStyle name="Normal 2 2 2 2 2" xfId="3268"/>
    <cellStyle name="Normal 2 2 2 2 2 10" xfId="3269"/>
    <cellStyle name="Normal 2 2 2 2 2 10 2" xfId="3270"/>
    <cellStyle name="Normal 2 2 2 2 2 10 2 2" xfId="3271"/>
    <cellStyle name="Normal 2 2 2 2 2 10 2 2 2" xfId="31451"/>
    <cellStyle name="Normal 2 2 2 2 2 10 2 3" xfId="31450"/>
    <cellStyle name="Normal 2 2 2 2 2 10 3" xfId="3272"/>
    <cellStyle name="Normal 2 2 2 2 2 10 3 2" xfId="31452"/>
    <cellStyle name="Normal 2 2 2 2 2 10 4" xfId="31449"/>
    <cellStyle name="Normal 2 2 2 2 2 11" xfId="3273"/>
    <cellStyle name="Normal 2 2 2 2 2 11 2" xfId="3274"/>
    <cellStyle name="Normal 2 2 2 2 2 11 2 2" xfId="31454"/>
    <cellStyle name="Normal 2 2 2 2 2 11 3" xfId="31453"/>
    <cellStyle name="Normal 2 2 2 2 2 12" xfId="3275"/>
    <cellStyle name="Normal 2 2 2 2 2 12 2" xfId="3276"/>
    <cellStyle name="Normal 2 2 2 2 2 12 2 2" xfId="31456"/>
    <cellStyle name="Normal 2 2 2 2 2 12 3" xfId="31455"/>
    <cellStyle name="Normal 2 2 2 2 2 13" xfId="3277"/>
    <cellStyle name="Normal 2 2 2 2 2 13 2" xfId="3278"/>
    <cellStyle name="Normal 2 2 2 2 2 13 2 2" xfId="31458"/>
    <cellStyle name="Normal 2 2 2 2 2 13 3" xfId="31457"/>
    <cellStyle name="Normal 2 2 2 2 2 14" xfId="3279"/>
    <cellStyle name="Normal 2 2 2 2 2 15" xfId="3280"/>
    <cellStyle name="Normal 2 2 2 2 2 15 2" xfId="3281"/>
    <cellStyle name="Normal 2 2 2 2 2 15 3" xfId="3282"/>
    <cellStyle name="Normal 2 2 2 2 2 15 3 2" xfId="31459"/>
    <cellStyle name="Normal 2 2 2 2 2 16" xfId="3283"/>
    <cellStyle name="Normal 2 2 2 2 2 16 2" xfId="31460"/>
    <cellStyle name="Normal 2 2 2 2 2 17" xfId="3284"/>
    <cellStyle name="Normal 2 2 2 2 2 17 2" xfId="31461"/>
    <cellStyle name="Normal 2 2 2 2 2 18" xfId="3285"/>
    <cellStyle name="Normal 2 2 2 2 2 2" xfId="3286"/>
    <cellStyle name="Normal 2 2 2 2 2 2 10" xfId="3287"/>
    <cellStyle name="Normal 2 2 2 2 2 2 10 2" xfId="3288"/>
    <cellStyle name="Normal 2 2 2 2 2 2 10 2 2" xfId="31462"/>
    <cellStyle name="Normal 2 2 2 2 2 2 10 3" xfId="3289"/>
    <cellStyle name="Normal 2 2 2 2 2 2 11" xfId="3290"/>
    <cellStyle name="Normal 2 2 2 2 2 2 11 2" xfId="3291"/>
    <cellStyle name="Normal 2 2 2 2 2 2 11 2 2" xfId="31463"/>
    <cellStyle name="Normal 2 2 2 2 2 2 11 3" xfId="3292"/>
    <cellStyle name="Normal 2 2 2 2 2 2 12" xfId="3293"/>
    <cellStyle name="Normal 2 2 2 2 2 2 12 2" xfId="3294"/>
    <cellStyle name="Normal 2 2 2 2 2 2 12 2 2" xfId="31464"/>
    <cellStyle name="Normal 2 2 2 2 2 2 12 3" xfId="3295"/>
    <cellStyle name="Normal 2 2 2 2 2 2 13" xfId="3296"/>
    <cellStyle name="Normal 2 2 2 2 2 2 13 2" xfId="3297"/>
    <cellStyle name="Normal 2 2 2 2 2 2 13 2 2" xfId="31466"/>
    <cellStyle name="Normal 2 2 2 2 2 2 13 3" xfId="3298"/>
    <cellStyle name="Normal 2 2 2 2 2 2 13 3 2" xfId="31467"/>
    <cellStyle name="Normal 2 2 2 2 2 2 13 4" xfId="31465"/>
    <cellStyle name="Normal 2 2 2 2 2 2 14" xfId="3299"/>
    <cellStyle name="Normal 2 2 2 2 2 2 14 2" xfId="31468"/>
    <cellStyle name="Normal 2 2 2 2 2 2 15" xfId="3300"/>
    <cellStyle name="Normal 2 2 2 2 2 2 2" xfId="3301"/>
    <cellStyle name="Normal 2 2 2 2 2 2 2 2" xfId="3302"/>
    <cellStyle name="Normal 2 2 2 2 2 2 2 2 2" xfId="3303"/>
    <cellStyle name="Normal 2 2 2 2 2 2 2 2 3" xfId="3304"/>
    <cellStyle name="Normal 2 2 2 2 2 2 2 2 4" xfId="3305"/>
    <cellStyle name="Normal 2 2 2 2 2 2 2 2 4 2" xfId="31470"/>
    <cellStyle name="Normal 2 2 2 2 2 2 2 2 5" xfId="3306"/>
    <cellStyle name="Normal 2 2 2 2 2 2 2 2 5 2" xfId="31471"/>
    <cellStyle name="Normal 2 2 2 2 2 2 2 2 6" xfId="3307"/>
    <cellStyle name="Normal 2 2 2 2 2 2 2 2 6 2" xfId="31472"/>
    <cellStyle name="Normal 2 2 2 2 2 2 2 2 7" xfId="3308"/>
    <cellStyle name="Normal 2 2 2 2 2 2 2 2 7 2" xfId="31473"/>
    <cellStyle name="Normal 2 2 2 2 2 2 2 2 8" xfId="3309"/>
    <cellStyle name="Normal 2 2 2 2 2 2 2 2 8 2" xfId="31474"/>
    <cellStyle name="Normal 2 2 2 2 2 2 2 2 9" xfId="31469"/>
    <cellStyle name="Normal 2 2 2 2 2 2 2 3" xfId="3310"/>
    <cellStyle name="Normal 2 2 2 2 2 2 2 3 2" xfId="3311"/>
    <cellStyle name="Normal 2 2 2 2 2 2 2 3 2 2" xfId="31476"/>
    <cellStyle name="Normal 2 2 2 2 2 2 2 3 3" xfId="3312"/>
    <cellStyle name="Normal 2 2 2 2 2 2 2 3 3 2" xfId="31477"/>
    <cellStyle name="Normal 2 2 2 2 2 2 2 3 4" xfId="3313"/>
    <cellStyle name="Normal 2 2 2 2 2 2 2 3 4 2" xfId="31478"/>
    <cellStyle name="Normal 2 2 2 2 2 2 2 3 5" xfId="3314"/>
    <cellStyle name="Normal 2 2 2 2 2 2 2 3 5 2" xfId="31479"/>
    <cellStyle name="Normal 2 2 2 2 2 2 2 3 6" xfId="3315"/>
    <cellStyle name="Normal 2 2 2 2 2 2 2 3 6 2" xfId="31480"/>
    <cellStyle name="Normal 2 2 2 2 2 2 2 3 7" xfId="31475"/>
    <cellStyle name="Normal 2 2 2 2 2 2 2 4" xfId="3316"/>
    <cellStyle name="Normal 2 2 2 2 2 2 2 5" xfId="3317"/>
    <cellStyle name="Normal 2 2 2 2 2 2 2 6" xfId="3318"/>
    <cellStyle name="Normal 2 2 2 2 2 2 3" xfId="3319"/>
    <cellStyle name="Normal 2 2 2 2 2 2 3 2" xfId="3320"/>
    <cellStyle name="Normal 2 2 2 2 2 2 3 3" xfId="3321"/>
    <cellStyle name="Normal 2 2 2 2 2 2 3 4" xfId="3322"/>
    <cellStyle name="Normal 2 2 2 2 2 2 4" xfId="3323"/>
    <cellStyle name="Normal 2 2 2 2 2 2 4 2" xfId="3324"/>
    <cellStyle name="Normal 2 2 2 2 2 2 4 3" xfId="3325"/>
    <cellStyle name="Normal 2 2 2 2 2 2 4 4" xfId="3326"/>
    <cellStyle name="Normal 2 2 2 2 2 2 5" xfId="3327"/>
    <cellStyle name="Normal 2 2 2 2 2 2 5 2" xfId="3328"/>
    <cellStyle name="Normal 2 2 2 2 2 2 5 3" xfId="3329"/>
    <cellStyle name="Normal 2 2 2 2 2 2 5 4" xfId="3330"/>
    <cellStyle name="Normal 2 2 2 2 2 2 6" xfId="3331"/>
    <cellStyle name="Normal 2 2 2 2 2 2 6 2" xfId="3332"/>
    <cellStyle name="Normal 2 2 2 2 2 2 6 3" xfId="3333"/>
    <cellStyle name="Normal 2 2 2 2 2 2 6 4" xfId="3334"/>
    <cellStyle name="Normal 2 2 2 2 2 2 7" xfId="3335"/>
    <cellStyle name="Normal 2 2 2 2 2 2 7 2" xfId="3336"/>
    <cellStyle name="Normal 2 2 2 2 2 2 7 3" xfId="3337"/>
    <cellStyle name="Normal 2 2 2 2 2 2 7 4" xfId="3338"/>
    <cellStyle name="Normal 2 2 2 2 2 2 8" xfId="3339"/>
    <cellStyle name="Normal 2 2 2 2 2 2 8 2" xfId="3340"/>
    <cellStyle name="Normal 2 2 2 2 2 2 8 2 2" xfId="31481"/>
    <cellStyle name="Normal 2 2 2 2 2 2 8 3" xfId="3341"/>
    <cellStyle name="Normal 2 2 2 2 2 2 9" xfId="3342"/>
    <cellStyle name="Normal 2 2 2 2 2 2 9 2" xfId="3343"/>
    <cellStyle name="Normal 2 2 2 2 2 2 9 2 2" xfId="31482"/>
    <cellStyle name="Normal 2 2 2 2 2 2 9 3" xfId="3344"/>
    <cellStyle name="Normal 2 2 2 2 2 2 9 3 2" xfId="31483"/>
    <cellStyle name="Normal 2 2 2 2 2 2 9 4" xfId="3345"/>
    <cellStyle name="Normal 2 2 2 2 2 3" xfId="3346"/>
    <cellStyle name="Normal 2 2 2 2 2 3 2" xfId="3347"/>
    <cellStyle name="Normal 2 2 2 2 2 3 3" xfId="3348"/>
    <cellStyle name="Normal 2 2 2 2 2 3 4" xfId="3349"/>
    <cellStyle name="Normal 2 2 2 2 2 4" xfId="3350"/>
    <cellStyle name="Normal 2 2 2 2 2 4 2" xfId="3351"/>
    <cellStyle name="Normal 2 2 2 2 2 4 2 2" xfId="31484"/>
    <cellStyle name="Normal 2 2 2 2 2 4 3" xfId="3352"/>
    <cellStyle name="Normal 2 2 2 2 2 4 3 2" xfId="3353"/>
    <cellStyle name="Normal 2 2 2 2 2 4 3 2 2" xfId="31485"/>
    <cellStyle name="Normal 2 2 2 2 2 4 3 3" xfId="3354"/>
    <cellStyle name="Normal 2 2 2 2 2 4 4" xfId="3355"/>
    <cellStyle name="Normal 2 2 2 2 2 4 4 2" xfId="31486"/>
    <cellStyle name="Normal 2 2 2 2 2 4 5" xfId="3356"/>
    <cellStyle name="Normal 2 2 2 2 2 4 5 2" xfId="31487"/>
    <cellStyle name="Normal 2 2 2 2 2 4 6" xfId="3357"/>
    <cellStyle name="Normal 2 2 2 2 2 4 6 2" xfId="31488"/>
    <cellStyle name="Normal 2 2 2 2 2 4 7" xfId="3358"/>
    <cellStyle name="Normal 2 2 2 2 2 5" xfId="3359"/>
    <cellStyle name="Normal 2 2 2 2 2 5 2" xfId="3360"/>
    <cellStyle name="Normal 2 2 2 2 2 5 2 2" xfId="3361"/>
    <cellStyle name="Normal 2 2 2 2 2 5 2 2 2" xfId="31489"/>
    <cellStyle name="Normal 2 2 2 2 2 5 2 3" xfId="3362"/>
    <cellStyle name="Normal 2 2 2 2 2 5 2 3 2" xfId="31490"/>
    <cellStyle name="Normal 2 2 2 2 2 5 2 4" xfId="3363"/>
    <cellStyle name="Normal 2 2 2 2 2 5 3" xfId="3364"/>
    <cellStyle name="Normal 2 2 2 2 2 5 3 2" xfId="3365"/>
    <cellStyle name="Normal 2 2 2 2 2 5 3 2 2" xfId="31492"/>
    <cellStyle name="Normal 2 2 2 2 2 5 3 3" xfId="3366"/>
    <cellStyle name="Normal 2 2 2 2 2 5 3 3 2" xfId="31493"/>
    <cellStyle name="Normal 2 2 2 2 2 5 3 4" xfId="31491"/>
    <cellStyle name="Normal 2 2 2 2 2 5 4" xfId="3367"/>
    <cellStyle name="Normal 2 2 2 2 2 5 4 2" xfId="3368"/>
    <cellStyle name="Normal 2 2 2 2 2 5 4 2 2" xfId="31494"/>
    <cellStyle name="Normal 2 2 2 2 2 5 4 3" xfId="3369"/>
    <cellStyle name="Normal 2 2 2 2 2 5 5" xfId="3370"/>
    <cellStyle name="Normal 2 2 2 2 2 5 5 2" xfId="31495"/>
    <cellStyle name="Normal 2 2 2 2 2 5 6" xfId="3371"/>
    <cellStyle name="Normal 2 2 2 2 2 5 6 2" xfId="31496"/>
    <cellStyle name="Normal 2 2 2 2 2 5 7" xfId="3372"/>
    <cellStyle name="Normal 2 2 2 2 2 6" xfId="3373"/>
    <cellStyle name="Normal 2 2 2 2 2 6 2" xfId="3374"/>
    <cellStyle name="Normal 2 2 2 2 2 6 2 2" xfId="3375"/>
    <cellStyle name="Normal 2 2 2 2 2 6 2 2 2" xfId="31497"/>
    <cellStyle name="Normal 2 2 2 2 2 6 2 3" xfId="3376"/>
    <cellStyle name="Normal 2 2 2 2 2 6 2 3 2" xfId="31498"/>
    <cellStyle name="Normal 2 2 2 2 2 6 2 4" xfId="3377"/>
    <cellStyle name="Normal 2 2 2 2 2 6 3" xfId="3378"/>
    <cellStyle name="Normal 2 2 2 2 2 6 3 2" xfId="3379"/>
    <cellStyle name="Normal 2 2 2 2 2 6 3 2 2" xfId="31500"/>
    <cellStyle name="Normal 2 2 2 2 2 6 3 3" xfId="3380"/>
    <cellStyle name="Normal 2 2 2 2 2 6 3 3 2" xfId="31501"/>
    <cellStyle name="Normal 2 2 2 2 2 6 3 4" xfId="31499"/>
    <cellStyle name="Normal 2 2 2 2 2 6 4" xfId="3381"/>
    <cellStyle name="Normal 2 2 2 2 2 6 4 2" xfId="3382"/>
    <cellStyle name="Normal 2 2 2 2 2 6 4 2 2" xfId="31502"/>
    <cellStyle name="Normal 2 2 2 2 2 6 4 3" xfId="3383"/>
    <cellStyle name="Normal 2 2 2 2 2 6 5" xfId="3384"/>
    <cellStyle name="Normal 2 2 2 2 2 6 5 2" xfId="31503"/>
    <cellStyle name="Normal 2 2 2 2 2 6 6" xfId="3385"/>
    <cellStyle name="Normal 2 2 2 2 2 6 6 2" xfId="31504"/>
    <cellStyle name="Normal 2 2 2 2 2 6 7" xfId="3386"/>
    <cellStyle name="Normal 2 2 2 2 2 7" xfId="3387"/>
    <cellStyle name="Normal 2 2 2 2 2 7 2" xfId="3388"/>
    <cellStyle name="Normal 2 2 2 2 2 7 2 2" xfId="3389"/>
    <cellStyle name="Normal 2 2 2 2 2 7 2 2 2" xfId="31505"/>
    <cellStyle name="Normal 2 2 2 2 2 7 2 3" xfId="3390"/>
    <cellStyle name="Normal 2 2 2 2 2 7 2 3 2" xfId="31506"/>
    <cellStyle name="Normal 2 2 2 2 2 7 2 4" xfId="3391"/>
    <cellStyle name="Normal 2 2 2 2 2 7 3" xfId="3392"/>
    <cellStyle name="Normal 2 2 2 2 2 7 3 2" xfId="3393"/>
    <cellStyle name="Normal 2 2 2 2 2 7 3 2 2" xfId="31508"/>
    <cellStyle name="Normal 2 2 2 2 2 7 3 3" xfId="3394"/>
    <cellStyle name="Normal 2 2 2 2 2 7 3 3 2" xfId="31509"/>
    <cellStyle name="Normal 2 2 2 2 2 7 3 4" xfId="31507"/>
    <cellStyle name="Normal 2 2 2 2 2 7 4" xfId="3395"/>
    <cellStyle name="Normal 2 2 2 2 2 7 4 2" xfId="3396"/>
    <cellStyle name="Normal 2 2 2 2 2 7 4 2 2" xfId="31510"/>
    <cellStyle name="Normal 2 2 2 2 2 7 4 3" xfId="3397"/>
    <cellStyle name="Normal 2 2 2 2 2 7 5" xfId="3398"/>
    <cellStyle name="Normal 2 2 2 2 2 7 5 2" xfId="31511"/>
    <cellStyle name="Normal 2 2 2 2 2 7 6" xfId="3399"/>
    <cellStyle name="Normal 2 2 2 2 2 7 6 2" xfId="31512"/>
    <cellStyle name="Normal 2 2 2 2 2 7 7" xfId="3400"/>
    <cellStyle name="Normal 2 2 2 2 2 8" xfId="3401"/>
    <cellStyle name="Normal 2 2 2 2 2 8 2" xfId="3402"/>
    <cellStyle name="Normal 2 2 2 2 2 8 2 2" xfId="3403"/>
    <cellStyle name="Normal 2 2 2 2 2 8 2 2 2" xfId="31513"/>
    <cellStyle name="Normal 2 2 2 2 2 8 2 3" xfId="3404"/>
    <cellStyle name="Normal 2 2 2 2 2 8 2 3 2" xfId="31514"/>
    <cellStyle name="Normal 2 2 2 2 2 8 2 4" xfId="3405"/>
    <cellStyle name="Normal 2 2 2 2 2 8 3" xfId="3406"/>
    <cellStyle name="Normal 2 2 2 2 2 8 3 2" xfId="3407"/>
    <cellStyle name="Normal 2 2 2 2 2 8 3 2 2" xfId="31516"/>
    <cellStyle name="Normal 2 2 2 2 2 8 3 3" xfId="3408"/>
    <cellStyle name="Normal 2 2 2 2 2 8 3 3 2" xfId="31517"/>
    <cellStyle name="Normal 2 2 2 2 2 8 3 4" xfId="31515"/>
    <cellStyle name="Normal 2 2 2 2 2 8 4" xfId="3409"/>
    <cellStyle name="Normal 2 2 2 2 2 8 4 2" xfId="3410"/>
    <cellStyle name="Normal 2 2 2 2 2 8 4 2 2" xfId="31518"/>
    <cellStyle name="Normal 2 2 2 2 2 8 4 3" xfId="3411"/>
    <cellStyle name="Normal 2 2 2 2 2 8 5" xfId="3412"/>
    <cellStyle name="Normal 2 2 2 2 2 8 5 2" xfId="31519"/>
    <cellStyle name="Normal 2 2 2 2 2 8 6" xfId="3413"/>
    <cellStyle name="Normal 2 2 2 2 2 8 6 2" xfId="31520"/>
    <cellStyle name="Normal 2 2 2 2 2 8 7" xfId="3414"/>
    <cellStyle name="Normal 2 2 2 2 2 9" xfId="3415"/>
    <cellStyle name="Normal 2 2 2 2 2 9 2" xfId="3416"/>
    <cellStyle name="Normal 2 2 2 2 2 9 2 2" xfId="3417"/>
    <cellStyle name="Normal 2 2 2 2 2 9 2 2 2" xfId="31523"/>
    <cellStyle name="Normal 2 2 2 2 2 9 2 3" xfId="31522"/>
    <cellStyle name="Normal 2 2 2 2 2 9 3" xfId="3418"/>
    <cellStyle name="Normal 2 2 2 2 2 9 3 2" xfId="31524"/>
    <cellStyle name="Normal 2 2 2 2 2 9 4" xfId="31521"/>
    <cellStyle name="Normal 2 2 2 2 3" xfId="3419"/>
    <cellStyle name="Normal 2 2 2 2 3 2" xfId="3420"/>
    <cellStyle name="Normal 2 2 2 2 3 2 2" xfId="3421"/>
    <cellStyle name="Normal 2 2 2 2 3 2 2 2" xfId="3422"/>
    <cellStyle name="Normal 2 2 2 2 3 2 2 2 2" xfId="31526"/>
    <cellStyle name="Normal 2 2 2 2 3 2 2 3" xfId="3423"/>
    <cellStyle name="Normal 2 2 2 2 3 2 2 3 2" xfId="31527"/>
    <cellStyle name="Normal 2 2 2 2 3 2 2 4" xfId="31525"/>
    <cellStyle name="Normal 2 2 2 2 3 2 3" xfId="3424"/>
    <cellStyle name="Normal 2 2 2 2 3 2 3 2" xfId="3425"/>
    <cellStyle name="Normal 2 2 2 2 3 2 3 2 2" xfId="31528"/>
    <cellStyle name="Normal 2 2 2 2 3 2 3 3" xfId="3426"/>
    <cellStyle name="Normal 2 2 2 2 3 2 4" xfId="3427"/>
    <cellStyle name="Normal 2 2 2 2 3 2 4 2" xfId="31529"/>
    <cellStyle name="Normal 2 2 2 2 3 2 5" xfId="3428"/>
    <cellStyle name="Normal 2 2 2 2 3 2 5 2" xfId="31530"/>
    <cellStyle name="Normal 2 2 2 2 3 2 6" xfId="3429"/>
    <cellStyle name="Normal 2 2 2 2 3 2 6 2" xfId="31531"/>
    <cellStyle name="Normal 2 2 2 2 3 2 7" xfId="3430"/>
    <cellStyle name="Normal 2 2 2 2 3 3" xfId="3431"/>
    <cellStyle name="Normal 2 2 2 2 3 3 2" xfId="3432"/>
    <cellStyle name="Normal 2 2 2 2 3 3 2 2" xfId="3433"/>
    <cellStyle name="Normal 2 2 2 2 3 3 2 2 2" xfId="31533"/>
    <cellStyle name="Normal 2 2 2 2 3 3 2 3" xfId="3434"/>
    <cellStyle name="Normal 2 2 2 2 3 3 2 3 2" xfId="31534"/>
    <cellStyle name="Normal 2 2 2 2 3 3 2 4" xfId="31532"/>
    <cellStyle name="Normal 2 2 2 2 3 3 3" xfId="3435"/>
    <cellStyle name="Normal 2 2 2 2 3 3 3 2" xfId="3436"/>
    <cellStyle name="Normal 2 2 2 2 3 3 3 2 2" xfId="31535"/>
    <cellStyle name="Normal 2 2 2 2 3 3 3 3" xfId="3437"/>
    <cellStyle name="Normal 2 2 2 2 3 3 4" xfId="3438"/>
    <cellStyle name="Normal 2 2 2 2 3 3 4 2" xfId="31536"/>
    <cellStyle name="Normal 2 2 2 2 3 3 5" xfId="3439"/>
    <cellStyle name="Normal 2 2 2 2 3 3 5 2" xfId="31537"/>
    <cellStyle name="Normal 2 2 2 2 3 3 6" xfId="3440"/>
    <cellStyle name="Normal 2 2 2 2 3 3 6 2" xfId="31538"/>
    <cellStyle name="Normal 2 2 2 2 3 3 7" xfId="3441"/>
    <cellStyle name="Normal 2 2 2 2 3 4" xfId="3442"/>
    <cellStyle name="Normal 2 2 2 2 3 4 2" xfId="3443"/>
    <cellStyle name="Normal 2 2 2 2 3 4 2 2" xfId="3444"/>
    <cellStyle name="Normal 2 2 2 2 3 4 2 2 2" xfId="31540"/>
    <cellStyle name="Normal 2 2 2 2 3 4 2 3" xfId="3445"/>
    <cellStyle name="Normal 2 2 2 2 3 4 2 3 2" xfId="31541"/>
    <cellStyle name="Normal 2 2 2 2 3 4 2 4" xfId="31539"/>
    <cellStyle name="Normal 2 2 2 2 3 4 3" xfId="3446"/>
    <cellStyle name="Normal 2 2 2 2 3 4 3 2" xfId="3447"/>
    <cellStyle name="Normal 2 2 2 2 3 4 3 2 2" xfId="31542"/>
    <cellStyle name="Normal 2 2 2 2 3 4 3 3" xfId="3448"/>
    <cellStyle name="Normal 2 2 2 2 3 4 4" xfId="3449"/>
    <cellStyle name="Normal 2 2 2 2 3 4 4 2" xfId="31543"/>
    <cellStyle name="Normal 2 2 2 2 3 4 5" xfId="3450"/>
    <cellStyle name="Normal 2 2 2 2 3 4 5 2" xfId="31544"/>
    <cellStyle name="Normal 2 2 2 2 3 4 6" xfId="3451"/>
    <cellStyle name="Normal 2 2 2 2 3 4 6 2" xfId="31545"/>
    <cellStyle name="Normal 2 2 2 2 3 4 7" xfId="3452"/>
    <cellStyle name="Normal 2 2 2 2 3 5" xfId="3453"/>
    <cellStyle name="Normal 2 2 2 2 3 5 2" xfId="3454"/>
    <cellStyle name="Normal 2 2 2 2 3 5 2 2" xfId="3455"/>
    <cellStyle name="Normal 2 2 2 2 3 5 2 2 2" xfId="31547"/>
    <cellStyle name="Normal 2 2 2 2 3 5 2 3" xfId="3456"/>
    <cellStyle name="Normal 2 2 2 2 3 5 2 3 2" xfId="31548"/>
    <cellStyle name="Normal 2 2 2 2 3 5 2 4" xfId="31546"/>
    <cellStyle name="Normal 2 2 2 2 3 5 3" xfId="3457"/>
    <cellStyle name="Normal 2 2 2 2 3 5 3 2" xfId="3458"/>
    <cellStyle name="Normal 2 2 2 2 3 5 3 2 2" xfId="31549"/>
    <cellStyle name="Normal 2 2 2 2 3 5 3 3" xfId="3459"/>
    <cellStyle name="Normal 2 2 2 2 3 5 4" xfId="3460"/>
    <cellStyle name="Normal 2 2 2 2 3 5 4 2" xfId="31550"/>
    <cellStyle name="Normal 2 2 2 2 3 5 5" xfId="3461"/>
    <cellStyle name="Normal 2 2 2 2 3 5 5 2" xfId="31551"/>
    <cellStyle name="Normal 2 2 2 2 3 5 6" xfId="3462"/>
    <cellStyle name="Normal 2 2 2 2 3 5 6 2" xfId="31552"/>
    <cellStyle name="Normal 2 2 2 2 3 5 7" xfId="3463"/>
    <cellStyle name="Normal 2 2 2 2 3 6" xfId="3464"/>
    <cellStyle name="Normal 2 2 2 2 3 7" xfId="3465"/>
    <cellStyle name="Normal 2 2 2 2 3 7 2" xfId="3466"/>
    <cellStyle name="Normal 2 2 2 2 3 7 3" xfId="3467"/>
    <cellStyle name="Normal 2 2 2 2 3 7 3 2" xfId="31553"/>
    <cellStyle name="Normal 2 2 2 2 3 8" xfId="3468"/>
    <cellStyle name="Normal 2 2 2 2 3 8 2" xfId="31554"/>
    <cellStyle name="Normal 2 2 2 2 3 9" xfId="3469"/>
    <cellStyle name="Normal 2 2 2 2 4" xfId="3470"/>
    <cellStyle name="Normal 2 2 2 2 4 2" xfId="3471"/>
    <cellStyle name="Normal 2 2 2 2 4 2 2" xfId="3472"/>
    <cellStyle name="Normal 2 2 2 2 4 2 2 2" xfId="31556"/>
    <cellStyle name="Normal 2 2 2 2 4 2 3" xfId="31555"/>
    <cellStyle name="Normal 2 2 2 2 4 3" xfId="3473"/>
    <cellStyle name="Normal 2 2 2 2 4 3 2" xfId="3474"/>
    <cellStyle name="Normal 2 2 2 2 4 3 3" xfId="3475"/>
    <cellStyle name="Normal 2 2 2 2 4 3 3 2" xfId="31557"/>
    <cellStyle name="Normal 2 2 2 2 4 4" xfId="3476"/>
    <cellStyle name="Normal 2 2 2 2 4 4 2" xfId="31558"/>
    <cellStyle name="Normal 2 2 2 2 4 5" xfId="3477"/>
    <cellStyle name="Normal 2 2 2 2 5" xfId="3478"/>
    <cellStyle name="Normal 2 2 2 2 5 2" xfId="3479"/>
    <cellStyle name="Normal 2 2 2 2 5 2 2" xfId="3480"/>
    <cellStyle name="Normal 2 2 2 2 5 2 2 2" xfId="31560"/>
    <cellStyle name="Normal 2 2 2 2 5 2 3" xfId="31559"/>
    <cellStyle name="Normal 2 2 2 2 5 3" xfId="3481"/>
    <cellStyle name="Normal 2 2 2 2 5 4" xfId="3482"/>
    <cellStyle name="Normal 2 2 2 2 5 4 2" xfId="3483"/>
    <cellStyle name="Normal 2 2 2 2 5 4 3" xfId="3484"/>
    <cellStyle name="Normal 2 2 2 2 5 4 3 2" xfId="31561"/>
    <cellStyle name="Normal 2 2 2 2 5 5" xfId="3485"/>
    <cellStyle name="Normal 2 2 2 2 5 5 2" xfId="31562"/>
    <cellStyle name="Normal 2 2 2 2 5 6" xfId="3486"/>
    <cellStyle name="Normal 2 2 2 2 6" xfId="3487"/>
    <cellStyle name="Normal 2 2 2 2 6 2" xfId="3488"/>
    <cellStyle name="Normal 2 2 2 2 6 3" xfId="3489"/>
    <cellStyle name="Normal 2 2 2 2 6 4" xfId="3490"/>
    <cellStyle name="Normal 2 2 2 2 7" xfId="3491"/>
    <cellStyle name="Normal 2 2 2 2 7 2" xfId="3492"/>
    <cellStyle name="Normal 2 2 2 2 7 3" xfId="3493"/>
    <cellStyle name="Normal 2 2 2 2 7 4" xfId="3494"/>
    <cellStyle name="Normal 2 2 2 2 8" xfId="3495"/>
    <cellStyle name="Normal 2 2 2 2 8 2" xfId="3496"/>
    <cellStyle name="Normal 2 2 2 2 8 3" xfId="3497"/>
    <cellStyle name="Normal 2 2 2 2 8 4" xfId="3498"/>
    <cellStyle name="Normal 2 2 2 2 9" xfId="3499"/>
    <cellStyle name="Normal 2 2 2 2 9 2" xfId="3500"/>
    <cellStyle name="Normal 2 2 2 2 9 2 2" xfId="31563"/>
    <cellStyle name="Normal 2 2 2 2 9 3" xfId="3501"/>
    <cellStyle name="Normal 2 2 2 20" xfId="3502"/>
    <cellStyle name="Normal 2 2 2 20 2" xfId="3503"/>
    <cellStyle name="Normal 2 2 2 20 2 2" xfId="31565"/>
    <cellStyle name="Normal 2 2 2 20 3" xfId="31564"/>
    <cellStyle name="Normal 2 2 2 21" xfId="3504"/>
    <cellStyle name="Normal 2 2 2 21 2" xfId="3505"/>
    <cellStyle name="Normal 2 2 2 21 2 2" xfId="31567"/>
    <cellStyle name="Normal 2 2 2 21 3" xfId="31566"/>
    <cellStyle name="Normal 2 2 2 22" xfId="3506"/>
    <cellStyle name="Normal 2 2 2 22 2" xfId="3507"/>
    <cellStyle name="Normal 2 2 2 22 2 2" xfId="31569"/>
    <cellStyle name="Normal 2 2 2 22 3" xfId="31568"/>
    <cellStyle name="Normal 2 2 2 23" xfId="3508"/>
    <cellStyle name="Normal 2 2 2 23 2" xfId="3509"/>
    <cellStyle name="Normal 2 2 2 23 2 2" xfId="31571"/>
    <cellStyle name="Normal 2 2 2 23 3" xfId="31570"/>
    <cellStyle name="Normal 2 2 2 24" xfId="3510"/>
    <cellStyle name="Normal 2 2 2 24 2" xfId="3511"/>
    <cellStyle name="Normal 2 2 2 24 2 2" xfId="31573"/>
    <cellStyle name="Normal 2 2 2 24 3" xfId="3512"/>
    <cellStyle name="Normal 2 2 2 24 4" xfId="3513"/>
    <cellStyle name="Normal 2 2 2 24 4 2" xfId="31574"/>
    <cellStyle name="Normal 2 2 2 24 5" xfId="31572"/>
    <cellStyle name="Normal 2 2 2 25" xfId="3514"/>
    <cellStyle name="Normal 2 2 2 25 2" xfId="3515"/>
    <cellStyle name="Normal 2 2 2 25 2 2" xfId="31576"/>
    <cellStyle name="Normal 2 2 2 25 3" xfId="3516"/>
    <cellStyle name="Normal 2 2 2 25 3 2" xfId="31577"/>
    <cellStyle name="Normal 2 2 2 25 4" xfId="3517"/>
    <cellStyle name="Normal 2 2 2 25 4 2" xfId="31578"/>
    <cellStyle name="Normal 2 2 2 25 5" xfId="31575"/>
    <cellStyle name="Normal 2 2 2 26" xfId="3518"/>
    <cellStyle name="Normal 2 2 2 26 2" xfId="3519"/>
    <cellStyle name="Normal 2 2 2 26 2 2" xfId="31580"/>
    <cellStyle name="Normal 2 2 2 26 3" xfId="31579"/>
    <cellStyle name="Normal 2 2 2 27" xfId="3520"/>
    <cellStyle name="Normal 2 2 2 27 2" xfId="3521"/>
    <cellStyle name="Normal 2 2 2 27 2 2" xfId="31582"/>
    <cellStyle name="Normal 2 2 2 27 3" xfId="31581"/>
    <cellStyle name="Normal 2 2 2 28" xfId="3522"/>
    <cellStyle name="Normal 2 2 2 28 2" xfId="3523"/>
    <cellStyle name="Normal 2 2 2 28 2 2" xfId="31584"/>
    <cellStyle name="Normal 2 2 2 28 3" xfId="31583"/>
    <cellStyle name="Normal 2 2 2 29" xfId="3524"/>
    <cellStyle name="Normal 2 2 2 29 2" xfId="3525"/>
    <cellStyle name="Normal 2 2 2 29 2 2" xfId="31586"/>
    <cellStyle name="Normal 2 2 2 29 3" xfId="31585"/>
    <cellStyle name="Normal 2 2 2 3" xfId="3526"/>
    <cellStyle name="Normal 2 2 2 3 2" xfId="3527"/>
    <cellStyle name="Normal 2 2 2 3 2 2" xfId="3528"/>
    <cellStyle name="Normal 2 2 2 3 2 2 2" xfId="31588"/>
    <cellStyle name="Normal 2 2 2 3 2 3" xfId="31587"/>
    <cellStyle name="Normal 2 2 2 3 3" xfId="3529"/>
    <cellStyle name="Normal 2 2 2 3 3 2" xfId="3530"/>
    <cellStyle name="Normal 2 2 2 3 3 2 2" xfId="31590"/>
    <cellStyle name="Normal 2 2 2 3 3 3" xfId="31589"/>
    <cellStyle name="Normal 2 2 2 3 4" xfId="3531"/>
    <cellStyle name="Normal 2 2 2 3 4 2" xfId="3532"/>
    <cellStyle name="Normal 2 2 2 3 4 2 2" xfId="31592"/>
    <cellStyle name="Normal 2 2 2 3 4 3" xfId="31591"/>
    <cellStyle name="Normal 2 2 2 3 5" xfId="3533"/>
    <cellStyle name="Normal 2 2 2 3 5 2" xfId="3534"/>
    <cellStyle name="Normal 2 2 2 3 5 2 2" xfId="31594"/>
    <cellStyle name="Normal 2 2 2 3 5 3" xfId="31593"/>
    <cellStyle name="Normal 2 2 2 3 6" xfId="3535"/>
    <cellStyle name="Normal 2 2 2 3 7" xfId="3536"/>
    <cellStyle name="Normal 2 2 2 3 7 2" xfId="3537"/>
    <cellStyle name="Normal 2 2 2 3 7 3" xfId="3538"/>
    <cellStyle name="Normal 2 2 2 3 7 3 2" xfId="31595"/>
    <cellStyle name="Normal 2 2 2 3 8" xfId="3539"/>
    <cellStyle name="Normal 2 2 2 3 8 2" xfId="31596"/>
    <cellStyle name="Normal 2 2 2 3 9" xfId="3540"/>
    <cellStyle name="Normal 2 2 2 30" xfId="3541"/>
    <cellStyle name="Normal 2 2 2 30 2" xfId="3542"/>
    <cellStyle name="Normal 2 2 2 30 3" xfId="3543"/>
    <cellStyle name="Normal 2 2 2 31" xfId="3544"/>
    <cellStyle name="Normal 2 2 2 31 2" xfId="31597"/>
    <cellStyle name="Normal 2 2 2 32" xfId="3545"/>
    <cellStyle name="Normal 2 2 2 33" xfId="3546"/>
    <cellStyle name="Normal 2 2 2 33 2" xfId="31360"/>
    <cellStyle name="Normal 2 2 2 34" xfId="3547"/>
    <cellStyle name="Normal 2 2 2 4" xfId="3548"/>
    <cellStyle name="Normal 2 2 2 4 2" xfId="3549"/>
    <cellStyle name="Normal 2 2 2 4 2 2" xfId="3550"/>
    <cellStyle name="Normal 2 2 2 4 2 2 2" xfId="31599"/>
    <cellStyle name="Normal 2 2 2 4 2 3" xfId="31598"/>
    <cellStyle name="Normal 2 2 2 4 3" xfId="3551"/>
    <cellStyle name="Normal 2 2 2 4 3 2" xfId="3552"/>
    <cellStyle name="Normal 2 2 2 4 3 2 2" xfId="31601"/>
    <cellStyle name="Normal 2 2 2 4 3 3" xfId="31600"/>
    <cellStyle name="Normal 2 2 2 4 4" xfId="3553"/>
    <cellStyle name="Normal 2 2 2 4 4 2" xfId="3554"/>
    <cellStyle name="Normal 2 2 2 4 4 2 2" xfId="31603"/>
    <cellStyle name="Normal 2 2 2 4 4 3" xfId="31602"/>
    <cellStyle name="Normal 2 2 2 4 5" xfId="3555"/>
    <cellStyle name="Normal 2 2 2 4 5 2" xfId="3556"/>
    <cellStyle name="Normal 2 2 2 4 5 2 2" xfId="31605"/>
    <cellStyle name="Normal 2 2 2 4 5 3" xfId="31604"/>
    <cellStyle name="Normal 2 2 2 4 6" xfId="3557"/>
    <cellStyle name="Normal 2 2 2 4 7" xfId="3558"/>
    <cellStyle name="Normal 2 2 2 4 7 2" xfId="3559"/>
    <cellStyle name="Normal 2 2 2 4 7 3" xfId="3560"/>
    <cellStyle name="Normal 2 2 2 4 7 3 2" xfId="31606"/>
    <cellStyle name="Normal 2 2 2 4 8" xfId="3561"/>
    <cellStyle name="Normal 2 2 2 4 8 2" xfId="31607"/>
    <cellStyle name="Normal 2 2 2 4 9" xfId="3562"/>
    <cellStyle name="Normal 2 2 2 5" xfId="3563"/>
    <cellStyle name="Normal 2 2 2 5 2" xfId="3564"/>
    <cellStyle name="Normal 2 2 2 5 2 2" xfId="3565"/>
    <cellStyle name="Normal 2 2 2 5 2 2 2" xfId="31609"/>
    <cellStyle name="Normal 2 2 2 5 2 3" xfId="31608"/>
    <cellStyle name="Normal 2 2 2 5 3" xfId="3566"/>
    <cellStyle name="Normal 2 2 2 5 3 2" xfId="3567"/>
    <cellStyle name="Normal 2 2 2 5 3 3" xfId="3568"/>
    <cellStyle name="Normal 2 2 2 5 3 3 2" xfId="31610"/>
    <cellStyle name="Normal 2 2 2 5 4" xfId="3569"/>
    <cellStyle name="Normal 2 2 2 5 4 2" xfId="31611"/>
    <cellStyle name="Normal 2 2 2 5 5" xfId="3570"/>
    <cellStyle name="Normal 2 2 2 6" xfId="3571"/>
    <cellStyle name="Normal 2 2 2 6 2" xfId="3572"/>
    <cellStyle name="Normal 2 2 2 6 2 2" xfId="3573"/>
    <cellStyle name="Normal 2 2 2 6 2 2 2" xfId="31613"/>
    <cellStyle name="Normal 2 2 2 6 2 3" xfId="31612"/>
    <cellStyle name="Normal 2 2 2 6 3" xfId="3574"/>
    <cellStyle name="Normal 2 2 2 6 3 2" xfId="31614"/>
    <cellStyle name="Normal 2 2 2 6 4" xfId="3575"/>
    <cellStyle name="Normal 2 2 2 6 5" xfId="3576"/>
    <cellStyle name="Normal 2 2 2 6 5 2" xfId="31615"/>
    <cellStyle name="Normal 2 2 2 6 6" xfId="3577"/>
    <cellStyle name="Normal 2 2 2 6 6 2" xfId="31616"/>
    <cellStyle name="Normal 2 2 2 6 7" xfId="3578"/>
    <cellStyle name="Normal 2 2 2 7" xfId="3579"/>
    <cellStyle name="Normal 2 2 2 7 2" xfId="3580"/>
    <cellStyle name="Normal 2 2 2 7 2 2" xfId="3581"/>
    <cellStyle name="Normal 2 2 2 7 2 2 2" xfId="31618"/>
    <cellStyle name="Normal 2 2 2 7 2 3" xfId="31617"/>
    <cellStyle name="Normal 2 2 2 7 3" xfId="3582"/>
    <cellStyle name="Normal 2 2 2 7 3 2" xfId="31619"/>
    <cellStyle name="Normal 2 2 2 7 4" xfId="3583"/>
    <cellStyle name="Normal 2 2 2 7 5" xfId="3584"/>
    <cellStyle name="Normal 2 2 2 7 5 2" xfId="31620"/>
    <cellStyle name="Normal 2 2 2 7 6" xfId="3585"/>
    <cellStyle name="Normal 2 2 2 7 6 2" xfId="31621"/>
    <cellStyle name="Normal 2 2 2 7 7" xfId="3586"/>
    <cellStyle name="Normal 2 2 2 8" xfId="3587"/>
    <cellStyle name="Normal 2 2 2 8 10" xfId="3588"/>
    <cellStyle name="Normal 2 2 2 8 10 2" xfId="31622"/>
    <cellStyle name="Normal 2 2 2 8 11" xfId="3589"/>
    <cellStyle name="Normal 2 2 2 8 2" xfId="3590"/>
    <cellStyle name="Normal 2 2 2 8 2 2" xfId="3591"/>
    <cellStyle name="Normal 2 2 2 8 2 2 2" xfId="3592"/>
    <cellStyle name="Normal 2 2 2 8 2 2 3" xfId="3593"/>
    <cellStyle name="Normal 2 2 2 8 2 2 3 2" xfId="31623"/>
    <cellStyle name="Normal 2 2 2 8 2 3" xfId="3594"/>
    <cellStyle name="Normal 2 2 2 8 2 3 2" xfId="31624"/>
    <cellStyle name="Normal 2 2 2 8 2 4" xfId="3595"/>
    <cellStyle name="Normal 2 2 2 8 3" xfId="3596"/>
    <cellStyle name="Normal 2 2 2 8 3 2" xfId="3597"/>
    <cellStyle name="Normal 2 2 2 8 3 3" xfId="3598"/>
    <cellStyle name="Normal 2 2 2 8 3 3 2" xfId="31625"/>
    <cellStyle name="Normal 2 2 2 8 4" xfId="3599"/>
    <cellStyle name="Normal 2 2 2 8 5" xfId="3600"/>
    <cellStyle name="Normal 2 2 2 8 6" xfId="3601"/>
    <cellStyle name="Normal 2 2 2 8 6 2" xfId="31626"/>
    <cellStyle name="Normal 2 2 2 8 7" xfId="3602"/>
    <cellStyle name="Normal 2 2 2 8 7 2" xfId="3603"/>
    <cellStyle name="Normal 2 2 2 8 7 2 2" xfId="31627"/>
    <cellStyle name="Normal 2 2 2 8 7 3" xfId="3604"/>
    <cellStyle name="Normal 2 2 2 8 8" xfId="3605"/>
    <cellStyle name="Normal 2 2 2 8 8 2" xfId="31628"/>
    <cellStyle name="Normal 2 2 2 8 9" xfId="3606"/>
    <cellStyle name="Normal 2 2 2 8 9 2" xfId="31629"/>
    <cellStyle name="Normal 2 2 2 9" xfId="3607"/>
    <cellStyle name="Normal 2 2 2 9 10" xfId="3608"/>
    <cellStyle name="Normal 2 2 2 9 10 2" xfId="3609"/>
    <cellStyle name="Normal 2 2 2 9 10 3" xfId="3610"/>
    <cellStyle name="Normal 2 2 2 9 11" xfId="3611"/>
    <cellStyle name="Normal 2 2 2 9 11 2" xfId="3612"/>
    <cellStyle name="Normal 2 2 2 9 11 3" xfId="3613"/>
    <cellStyle name="Normal 2 2 2 9 12" xfId="3614"/>
    <cellStyle name="Normal 2 2 2 9 12 2" xfId="3615"/>
    <cellStyle name="Normal 2 2 2 9 12 3" xfId="3616"/>
    <cellStyle name="Normal 2 2 2 9 13" xfId="3617"/>
    <cellStyle name="Normal 2 2 2 9 13 2" xfId="3618"/>
    <cellStyle name="Normal 2 2 2 9 13 3" xfId="3619"/>
    <cellStyle name="Normal 2 2 2 9 14" xfId="3620"/>
    <cellStyle name="Normal 2 2 2 9 14 2" xfId="3621"/>
    <cellStyle name="Normal 2 2 2 9 14 3" xfId="3622"/>
    <cellStyle name="Normal 2 2 2 9 15" xfId="3623"/>
    <cellStyle name="Normal 2 2 2 9 15 2" xfId="3624"/>
    <cellStyle name="Normal 2 2 2 9 15 3" xfId="3625"/>
    <cellStyle name="Normal 2 2 2 9 16" xfId="3626"/>
    <cellStyle name="Normal 2 2 2 9 16 2" xfId="3627"/>
    <cellStyle name="Normal 2 2 2 9 16 3" xfId="3628"/>
    <cellStyle name="Normal 2 2 2 9 17" xfId="3629"/>
    <cellStyle name="Normal 2 2 2 9 17 2" xfId="3630"/>
    <cellStyle name="Normal 2 2 2 9 17 3" xfId="3631"/>
    <cellStyle name="Normal 2 2 2 9 18" xfId="3632"/>
    <cellStyle name="Normal 2 2 2 9 18 2" xfId="3633"/>
    <cellStyle name="Normal 2 2 2 9 18 3" xfId="3634"/>
    <cellStyle name="Normal 2 2 2 9 19" xfId="3635"/>
    <cellStyle name="Normal 2 2 2 9 19 2" xfId="3636"/>
    <cellStyle name="Normal 2 2 2 9 19 3" xfId="3637"/>
    <cellStyle name="Normal 2 2 2 9 2" xfId="3638"/>
    <cellStyle name="Normal 2 2 2 9 2 10" xfId="3639"/>
    <cellStyle name="Normal 2 2 2 9 2 10 2" xfId="31630"/>
    <cellStyle name="Normal 2 2 2 9 2 11" xfId="3640"/>
    <cellStyle name="Normal 2 2 2 9 2 11 2" xfId="31631"/>
    <cellStyle name="Normal 2 2 2 9 2 12" xfId="3641"/>
    <cellStyle name="Normal 2 2 2 9 2 12 2" xfId="31632"/>
    <cellStyle name="Normal 2 2 2 9 2 13" xfId="3642"/>
    <cellStyle name="Normal 2 2 2 9 2 13 2" xfId="31633"/>
    <cellStyle name="Normal 2 2 2 9 2 14" xfId="3643"/>
    <cellStyle name="Normal 2 2 2 9 2 14 2" xfId="31634"/>
    <cellStyle name="Normal 2 2 2 9 2 15" xfId="3644"/>
    <cellStyle name="Normal 2 2 2 9 2 15 2" xfId="31635"/>
    <cellStyle name="Normal 2 2 2 9 2 16" xfId="3645"/>
    <cellStyle name="Normal 2 2 2 9 2 16 2" xfId="31636"/>
    <cellStyle name="Normal 2 2 2 9 2 17" xfId="3646"/>
    <cellStyle name="Normal 2 2 2 9 2 17 2" xfId="31637"/>
    <cellStyle name="Normal 2 2 2 9 2 18" xfId="3647"/>
    <cellStyle name="Normal 2 2 2 9 2 18 2" xfId="31638"/>
    <cellStyle name="Normal 2 2 2 9 2 19" xfId="3648"/>
    <cellStyle name="Normal 2 2 2 9 2 19 2" xfId="31639"/>
    <cellStyle name="Normal 2 2 2 9 2 2" xfId="3649"/>
    <cellStyle name="Normal 2 2 2 9 2 2 2" xfId="3650"/>
    <cellStyle name="Normal 2 2 2 9 2 2 2 2" xfId="3651"/>
    <cellStyle name="Normal 2 2 2 9 2 2 2 3" xfId="3652"/>
    <cellStyle name="Normal 2 2 2 9 2 2 2 3 2" xfId="31642"/>
    <cellStyle name="Normal 2 2 2 9 2 2 2 4" xfId="31641"/>
    <cellStyle name="Normal 2 2 2 9 2 2 3" xfId="3653"/>
    <cellStyle name="Normal 2 2 2 9 2 2 4" xfId="3654"/>
    <cellStyle name="Normal 2 2 2 9 2 2 5" xfId="31640"/>
    <cellStyle name="Normal 2 2 2 9 2 20" xfId="3655"/>
    <cellStyle name="Normal 2 2 2 9 2 21" xfId="3656"/>
    <cellStyle name="Normal 2 2 2 9 2 21 2" xfId="3657"/>
    <cellStyle name="Normal 2 2 2 9 2 21 3" xfId="3658"/>
    <cellStyle name="Normal 2 2 2 9 2 22" xfId="3659"/>
    <cellStyle name="Normal 2 2 2 9 2 22 2" xfId="31643"/>
    <cellStyle name="Normal 2 2 2 9 2 23" xfId="3660"/>
    <cellStyle name="Normal 2 2 2 9 2 24" xfId="3661"/>
    <cellStyle name="Normal 2 2 2 9 2 25" xfId="3662"/>
    <cellStyle name="Normal 2 2 2 9 2 3" xfId="3663"/>
    <cellStyle name="Normal 2 2 2 9 2 3 2" xfId="3664"/>
    <cellStyle name="Normal 2 2 2 9 2 3 3" xfId="3665"/>
    <cellStyle name="Normal 2 2 2 9 2 3 3 2" xfId="31645"/>
    <cellStyle name="Normal 2 2 2 9 2 3 4" xfId="31644"/>
    <cellStyle name="Normal 2 2 2 9 2 4" xfId="3666"/>
    <cellStyle name="Normal 2 2 2 9 2 4 2" xfId="3667"/>
    <cellStyle name="Normal 2 2 2 9 2 4 2 2" xfId="3668"/>
    <cellStyle name="Normal 2 2 2 9 2 4 2 2 2" xfId="31648"/>
    <cellStyle name="Normal 2 2 2 9 2 4 2 3" xfId="31647"/>
    <cellStyle name="Normal 2 2 2 9 2 4 3" xfId="3669"/>
    <cellStyle name="Normal 2 2 2 9 2 4 4" xfId="31646"/>
    <cellStyle name="Normal 2 2 2 9 2 5" xfId="3670"/>
    <cellStyle name="Normal 2 2 2 9 2 5 2" xfId="3671"/>
    <cellStyle name="Normal 2 2 2 9 2 5 2 2" xfId="31650"/>
    <cellStyle name="Normal 2 2 2 9 2 5 3" xfId="31649"/>
    <cellStyle name="Normal 2 2 2 9 2 6" xfId="3672"/>
    <cellStyle name="Normal 2 2 2 9 2 6 2" xfId="31651"/>
    <cellStyle name="Normal 2 2 2 9 2 7" xfId="3673"/>
    <cellStyle name="Normal 2 2 2 9 2 7 2" xfId="31652"/>
    <cellStyle name="Normal 2 2 2 9 2 8" xfId="3674"/>
    <cellStyle name="Normal 2 2 2 9 2 8 2" xfId="31653"/>
    <cellStyle name="Normal 2 2 2 9 2 9" xfId="3675"/>
    <cellStyle name="Normal 2 2 2 9 2 9 2" xfId="31654"/>
    <cellStyle name="Normal 2 2 2 9 20" xfId="3676"/>
    <cellStyle name="Normal 2 2 2 9 20 2" xfId="3677"/>
    <cellStyle name="Normal 2 2 2 9 20 3" xfId="3678"/>
    <cellStyle name="Normal 2 2 2 9 21" xfId="3679"/>
    <cellStyle name="Normal 2 2 2 9 21 2" xfId="3680"/>
    <cellStyle name="Normal 2 2 2 9 21 3" xfId="3681"/>
    <cellStyle name="Normal 2 2 2 9 22" xfId="3682"/>
    <cellStyle name="Normal 2 2 2 9 22 2" xfId="3683"/>
    <cellStyle name="Normal 2 2 2 9 22 3" xfId="3684"/>
    <cellStyle name="Normal 2 2 2 9 23" xfId="3685"/>
    <cellStyle name="Normal 2 2 2 9 24" xfId="3686"/>
    <cellStyle name="Normal 2 2 2 9 24 2" xfId="31655"/>
    <cellStyle name="Normal 2 2 2 9 25" xfId="3687"/>
    <cellStyle name="Normal 2 2 2 9 25 2" xfId="31656"/>
    <cellStyle name="Normal 2 2 2 9 26" xfId="3688"/>
    <cellStyle name="Normal 2 2 2 9 3" xfId="3689"/>
    <cellStyle name="Normal 2 2 2 9 3 2" xfId="3690"/>
    <cellStyle name="Normal 2 2 2 9 3 3" xfId="3691"/>
    <cellStyle name="Normal 2 2 2 9 3 3 2" xfId="31657"/>
    <cellStyle name="Normal 2 2 2 9 3 4" xfId="3692"/>
    <cellStyle name="Normal 2 2 2 9 3 4 2" xfId="31658"/>
    <cellStyle name="Normal 2 2 2 9 3 5" xfId="3693"/>
    <cellStyle name="Normal 2 2 2 9 4" xfId="3694"/>
    <cellStyle name="Normal 2 2 2 9 4 2" xfId="3695"/>
    <cellStyle name="Normal 2 2 2 9 4 3" xfId="3696"/>
    <cellStyle name="Normal 2 2 2 9 4 3 2" xfId="31659"/>
    <cellStyle name="Normal 2 2 2 9 4 4" xfId="3697"/>
    <cellStyle name="Normal 2 2 2 9 4 4 2" xfId="31660"/>
    <cellStyle name="Normal 2 2 2 9 4 5" xfId="3698"/>
    <cellStyle name="Normal 2 2 2 9 5" xfId="3699"/>
    <cellStyle name="Normal 2 2 2 9 5 2" xfId="3700"/>
    <cellStyle name="Normal 2 2 2 9 5 2 2" xfId="3701"/>
    <cellStyle name="Normal 2 2 2 9 5 2 2 2" xfId="3702"/>
    <cellStyle name="Normal 2 2 2 9 5 2 2 2 2" xfId="31662"/>
    <cellStyle name="Normal 2 2 2 9 5 2 2 3" xfId="31661"/>
    <cellStyle name="Normal 2 2 2 9 5 3" xfId="3703"/>
    <cellStyle name="Normal 2 2 2 9 5 3 2" xfId="3704"/>
    <cellStyle name="Normal 2 2 2 9 5 3 2 2" xfId="31664"/>
    <cellStyle name="Normal 2 2 2 9 5 3 3" xfId="31663"/>
    <cellStyle name="Normal 2 2 2 9 5 4" xfId="3705"/>
    <cellStyle name="Normal 2 2 2 9 5 4 2" xfId="31665"/>
    <cellStyle name="Normal 2 2 2 9 5 5" xfId="3706"/>
    <cellStyle name="Normal 2 2 2 9 5 5 2" xfId="31666"/>
    <cellStyle name="Normal 2 2 2 9 5 6" xfId="3707"/>
    <cellStyle name="Normal 2 2 2 9 6" xfId="3708"/>
    <cellStyle name="Normal 2 2 2 9 6 2" xfId="3709"/>
    <cellStyle name="Normal 2 2 2 9 6 3" xfId="3710"/>
    <cellStyle name="Normal 2 2 2 9 6 3 2" xfId="31667"/>
    <cellStyle name="Normal 2 2 2 9 6 4" xfId="3711"/>
    <cellStyle name="Normal 2 2 2 9 6 4 2" xfId="3712"/>
    <cellStyle name="Normal 2 2 2 9 6 4 3" xfId="3713"/>
    <cellStyle name="Normal 2 2 2 9 6 5" xfId="3714"/>
    <cellStyle name="Normal 2 2 2 9 6 5 2" xfId="31668"/>
    <cellStyle name="Normal 2 2 2 9 6 6" xfId="3715"/>
    <cellStyle name="Normal 2 2 2 9 6 7" xfId="3716"/>
    <cellStyle name="Normal 2 2 2 9 6 8" xfId="3717"/>
    <cellStyle name="Normal 2 2 2 9 7" xfId="3718"/>
    <cellStyle name="Normal 2 2 2 9 7 2" xfId="3719"/>
    <cellStyle name="Normal 2 2 2 9 7 3" xfId="3720"/>
    <cellStyle name="Normal 2 2 2 9 8" xfId="3721"/>
    <cellStyle name="Normal 2 2 2 9 8 2" xfId="3722"/>
    <cellStyle name="Normal 2 2 2 9 8 3" xfId="3723"/>
    <cellStyle name="Normal 2 2 2 9 9" xfId="3724"/>
    <cellStyle name="Normal 2 2 2 9 9 2" xfId="3725"/>
    <cellStyle name="Normal 2 2 2 9 9 3" xfId="3726"/>
    <cellStyle name="Normal 2 2 20" xfId="3727"/>
    <cellStyle name="Normal 2 2 20 2" xfId="3728"/>
    <cellStyle name="Normal 2 2 20 2 2" xfId="31670"/>
    <cellStyle name="Normal 2 2 20 3" xfId="3729"/>
    <cellStyle name="Normal 2 2 20 3 2" xfId="31671"/>
    <cellStyle name="Normal 2 2 20 4" xfId="31669"/>
    <cellStyle name="Normal 2 2 21" xfId="3730"/>
    <cellStyle name="Normal 2 2 21 2" xfId="3731"/>
    <cellStyle name="Normal 2 2 21 2 2" xfId="31673"/>
    <cellStyle name="Normal 2 2 21 3" xfId="31672"/>
    <cellStyle name="Normal 2 2 22" xfId="3732"/>
    <cellStyle name="Normal 2 2 22 2" xfId="3733"/>
    <cellStyle name="Normal 2 2 22 3" xfId="3734"/>
    <cellStyle name="Normal 2 2 22 3 2" xfId="31674"/>
    <cellStyle name="Normal 2 2 23" xfId="3735"/>
    <cellStyle name="Normal 2 2 23 2" xfId="3736"/>
    <cellStyle name="Normal 2 2 23 3" xfId="3737"/>
    <cellStyle name="Normal 2 2 24" xfId="3738"/>
    <cellStyle name="Normal 2 2 24 2" xfId="3739"/>
    <cellStyle name="Normal 2 2 24 2 2" xfId="31676"/>
    <cellStyle name="Normal 2 2 24 3" xfId="31675"/>
    <cellStyle name="Normal 2 2 25" xfId="3740"/>
    <cellStyle name="Normal 2 2 25 2" xfId="3741"/>
    <cellStyle name="Normal 2 2 25 3" xfId="3742"/>
    <cellStyle name="Normal 2 2 26" xfId="3743"/>
    <cellStyle name="Normal 2 2 26 2" xfId="3744"/>
    <cellStyle name="Normal 2 2 26 2 2" xfId="31678"/>
    <cellStyle name="Normal 2 2 26 3" xfId="31677"/>
    <cellStyle name="Normal 2 2 27" xfId="3745"/>
    <cellStyle name="Normal 2 2 27 2" xfId="3746"/>
    <cellStyle name="Normal 2 2 27 2 2" xfId="31680"/>
    <cellStyle name="Normal 2 2 27 3" xfId="31679"/>
    <cellStyle name="Normal 2 2 28" xfId="3747"/>
    <cellStyle name="Normal 2 2 3" xfId="3748"/>
    <cellStyle name="Normal 2 2 3 10" xfId="3749"/>
    <cellStyle name="Normal 2 2 3 10 2" xfId="3750"/>
    <cellStyle name="Normal 2 2 3 10 2 2" xfId="31683"/>
    <cellStyle name="Normal 2 2 3 10 3" xfId="31682"/>
    <cellStyle name="Normal 2 2 3 11" xfId="3751"/>
    <cellStyle name="Normal 2 2 3 11 2" xfId="3752"/>
    <cellStyle name="Normal 2 2 3 11 2 2" xfId="31685"/>
    <cellStyle name="Normal 2 2 3 11 3" xfId="31684"/>
    <cellStyle name="Normal 2 2 3 12" xfId="3753"/>
    <cellStyle name="Normal 2 2 3 13" xfId="3754"/>
    <cellStyle name="Normal 2 2 3 13 2" xfId="31686"/>
    <cellStyle name="Normal 2 2 3 14" xfId="3755"/>
    <cellStyle name="Normal 2 2 3 14 2" xfId="31687"/>
    <cellStyle name="Normal 2 2 3 15" xfId="3756"/>
    <cellStyle name="Normal 2 2 3 15 2" xfId="3757"/>
    <cellStyle name="Normal 2 2 3 15 2 2" xfId="31689"/>
    <cellStyle name="Normal 2 2 3 15 3" xfId="31688"/>
    <cellStyle name="Normal 2 2 3 16" xfId="3758"/>
    <cellStyle name="Normal 2 2 3 16 2" xfId="31690"/>
    <cellStyle name="Normal 2 2 3 17" xfId="3759"/>
    <cellStyle name="Normal 2 2 3 17 2" xfId="31681"/>
    <cellStyle name="Normal 2 2 3 18" xfId="3760"/>
    <cellStyle name="Normal 2 2 3 2" xfId="3761"/>
    <cellStyle name="Normal 2 2 3 2 10" xfId="3762"/>
    <cellStyle name="Normal 2 2 3 2 10 2" xfId="31691"/>
    <cellStyle name="Normal 2 2 3 2 11" xfId="3763"/>
    <cellStyle name="Normal 2 2 3 2 11 2" xfId="31692"/>
    <cellStyle name="Normal 2 2 3 2 12" xfId="3764"/>
    <cellStyle name="Normal 2 2 3 2 12 2" xfId="31693"/>
    <cellStyle name="Normal 2 2 3 2 13" xfId="3765"/>
    <cellStyle name="Normal 2 2 3 2 2" xfId="3766"/>
    <cellStyle name="Normal 2 2 3 2 2 2" xfId="3767"/>
    <cellStyle name="Normal 2 2 3 2 2 2 2" xfId="3768"/>
    <cellStyle name="Normal 2 2 3 2 2 2 2 2" xfId="31695"/>
    <cellStyle name="Normal 2 2 3 2 2 2 3" xfId="3769"/>
    <cellStyle name="Normal 2 2 3 2 2 2 3 2" xfId="31696"/>
    <cellStyle name="Normal 2 2 3 2 2 2 4" xfId="31694"/>
    <cellStyle name="Normal 2 2 3 2 2 3" xfId="3770"/>
    <cellStyle name="Normal 2 2 3 2 2 3 2" xfId="3771"/>
    <cellStyle name="Normal 2 2 3 2 2 3 2 2" xfId="31697"/>
    <cellStyle name="Normal 2 2 3 2 2 3 3" xfId="3772"/>
    <cellStyle name="Normal 2 2 3 2 2 4" xfId="3773"/>
    <cellStyle name="Normal 2 2 3 2 2 4 2" xfId="31698"/>
    <cellStyle name="Normal 2 2 3 2 2 5" xfId="3774"/>
    <cellStyle name="Normal 2 2 3 2 2 5 2" xfId="31699"/>
    <cellStyle name="Normal 2 2 3 2 2 6" xfId="3775"/>
    <cellStyle name="Normal 2 2 3 2 2 6 2" xfId="31700"/>
    <cellStyle name="Normal 2 2 3 2 2 7" xfId="3776"/>
    <cellStyle name="Normal 2 2 3 2 3" xfId="3777"/>
    <cellStyle name="Normal 2 2 3 2 3 2" xfId="3778"/>
    <cellStyle name="Normal 2 2 3 2 3 2 2" xfId="31702"/>
    <cellStyle name="Normal 2 2 3 2 3 3" xfId="3779"/>
    <cellStyle name="Normal 2 2 3 2 3 3 2" xfId="3780"/>
    <cellStyle name="Normal 2 2 3 2 3 3 2 2" xfId="31703"/>
    <cellStyle name="Normal 2 2 3 2 3 3 3" xfId="3781"/>
    <cellStyle name="Normal 2 2 3 2 3 4" xfId="3782"/>
    <cellStyle name="Normal 2 2 3 2 3 4 2" xfId="31704"/>
    <cellStyle name="Normal 2 2 3 2 3 5" xfId="3783"/>
    <cellStyle name="Normal 2 2 3 2 3 5 2" xfId="31705"/>
    <cellStyle name="Normal 2 2 3 2 3 6" xfId="3784"/>
    <cellStyle name="Normal 2 2 3 2 3 6 2" xfId="31706"/>
    <cellStyle name="Normal 2 2 3 2 3 7" xfId="31701"/>
    <cellStyle name="Normal 2 2 3 2 4" xfId="3785"/>
    <cellStyle name="Normal 2 2 3 2 4 2" xfId="3786"/>
    <cellStyle name="Normal 2 2 3 2 4 2 2" xfId="31708"/>
    <cellStyle name="Normal 2 2 3 2 4 3" xfId="3787"/>
    <cellStyle name="Normal 2 2 3 2 4 3 2" xfId="31709"/>
    <cellStyle name="Normal 2 2 3 2 4 4" xfId="3788"/>
    <cellStyle name="Normal 2 2 3 2 4 4 2" xfId="31710"/>
    <cellStyle name="Normal 2 2 3 2 4 5" xfId="3789"/>
    <cellStyle name="Normal 2 2 3 2 4 5 2" xfId="31711"/>
    <cellStyle name="Normal 2 2 3 2 4 6" xfId="3790"/>
    <cellStyle name="Normal 2 2 3 2 4 6 2" xfId="31712"/>
    <cellStyle name="Normal 2 2 3 2 4 7" xfId="31707"/>
    <cellStyle name="Normal 2 2 3 2 5" xfId="3791"/>
    <cellStyle name="Normal 2 2 3 2 5 2" xfId="3792"/>
    <cellStyle name="Normal 2 2 3 2 5 2 2" xfId="31714"/>
    <cellStyle name="Normal 2 2 3 2 5 3" xfId="3793"/>
    <cellStyle name="Normal 2 2 3 2 5 3 2" xfId="31715"/>
    <cellStyle name="Normal 2 2 3 2 5 4" xfId="3794"/>
    <cellStyle name="Normal 2 2 3 2 5 4 2" xfId="31716"/>
    <cellStyle name="Normal 2 2 3 2 5 5" xfId="3795"/>
    <cellStyle name="Normal 2 2 3 2 5 5 2" xfId="31717"/>
    <cellStyle name="Normal 2 2 3 2 5 6" xfId="3796"/>
    <cellStyle name="Normal 2 2 3 2 5 6 2" xfId="31718"/>
    <cellStyle name="Normal 2 2 3 2 5 7" xfId="31713"/>
    <cellStyle name="Normal 2 2 3 2 6" xfId="3797"/>
    <cellStyle name="Normal 2 2 3 2 6 2" xfId="3798"/>
    <cellStyle name="Normal 2 2 3 2 6 2 2" xfId="31720"/>
    <cellStyle name="Normal 2 2 3 2 6 3" xfId="3799"/>
    <cellStyle name="Normal 2 2 3 2 6 3 2" xfId="31721"/>
    <cellStyle name="Normal 2 2 3 2 6 4" xfId="3800"/>
    <cellStyle name="Normal 2 2 3 2 6 4 2" xfId="31722"/>
    <cellStyle name="Normal 2 2 3 2 6 5" xfId="3801"/>
    <cellStyle name="Normal 2 2 3 2 6 5 2" xfId="31723"/>
    <cellStyle name="Normal 2 2 3 2 6 6" xfId="3802"/>
    <cellStyle name="Normal 2 2 3 2 6 6 2" xfId="31724"/>
    <cellStyle name="Normal 2 2 3 2 6 7" xfId="31719"/>
    <cellStyle name="Normal 2 2 3 2 7" xfId="3803"/>
    <cellStyle name="Normal 2 2 3 2 7 2" xfId="3804"/>
    <cellStyle name="Normal 2 2 3 2 7 2 2" xfId="31726"/>
    <cellStyle name="Normal 2 2 3 2 7 3" xfId="3805"/>
    <cellStyle name="Normal 2 2 3 2 7 3 2" xfId="31727"/>
    <cellStyle name="Normal 2 2 3 2 7 4" xfId="3806"/>
    <cellStyle name="Normal 2 2 3 2 7 4 2" xfId="31728"/>
    <cellStyle name="Normal 2 2 3 2 7 5" xfId="3807"/>
    <cellStyle name="Normal 2 2 3 2 7 5 2" xfId="31729"/>
    <cellStyle name="Normal 2 2 3 2 7 6" xfId="3808"/>
    <cellStyle name="Normal 2 2 3 2 7 6 2" xfId="31730"/>
    <cellStyle name="Normal 2 2 3 2 7 7" xfId="31725"/>
    <cellStyle name="Normal 2 2 3 2 8" xfId="3809"/>
    <cellStyle name="Normal 2 2 3 2 8 2" xfId="31731"/>
    <cellStyle name="Normal 2 2 3 2 9" xfId="3810"/>
    <cellStyle name="Normal 2 2 3 2 9 2" xfId="3811"/>
    <cellStyle name="Normal 2 2 3 2 9 2 2" xfId="31732"/>
    <cellStyle name="Normal 2 2 3 2 9 3" xfId="3812"/>
    <cellStyle name="Normal 2 2 3 3" xfId="3813"/>
    <cellStyle name="Normal 2 2 3 3 2" xfId="3814"/>
    <cellStyle name="Normal 2 2 3 3 2 2" xfId="3815"/>
    <cellStyle name="Normal 2 2 3 3 2 2 2" xfId="31735"/>
    <cellStyle name="Normal 2 2 3 3 2 3" xfId="31734"/>
    <cellStyle name="Normal 2 2 3 3 3" xfId="3816"/>
    <cellStyle name="Normal 2 2 3 3 3 2" xfId="31736"/>
    <cellStyle name="Normal 2 2 3 3 4" xfId="31733"/>
    <cellStyle name="Normal 2 2 3 4" xfId="3817"/>
    <cellStyle name="Normal 2 2 3 4 2" xfId="3818"/>
    <cellStyle name="Normal 2 2 3 4 2 2" xfId="3819"/>
    <cellStyle name="Normal 2 2 3 4 2 2 2" xfId="31738"/>
    <cellStyle name="Normal 2 2 3 4 2 3" xfId="31737"/>
    <cellStyle name="Normal 2 2 3 4 3" xfId="3820"/>
    <cellStyle name="Normal 2 2 3 4 3 2" xfId="3821"/>
    <cellStyle name="Normal 2 2 3 4 3 2 2" xfId="31739"/>
    <cellStyle name="Normal 2 2 3 4 3 3" xfId="3822"/>
    <cellStyle name="Normal 2 2 3 4 4" xfId="3823"/>
    <cellStyle name="Normal 2 2 3 4 5" xfId="3824"/>
    <cellStyle name="Normal 2 2 3 4 6" xfId="3825"/>
    <cellStyle name="Normal 2 2 3 4 7" xfId="3826"/>
    <cellStyle name="Normal 2 2 3 5" xfId="3827"/>
    <cellStyle name="Normal 2 2 3 5 2" xfId="3828"/>
    <cellStyle name="Normal 2 2 3 5 2 2" xfId="3829"/>
    <cellStyle name="Normal 2 2 3 5 2 2 2" xfId="31742"/>
    <cellStyle name="Normal 2 2 3 5 2 3" xfId="31741"/>
    <cellStyle name="Normal 2 2 3 5 3" xfId="3830"/>
    <cellStyle name="Normal 2 2 3 5 3 2" xfId="31743"/>
    <cellStyle name="Normal 2 2 3 5 4" xfId="31740"/>
    <cellStyle name="Normal 2 2 3 6" xfId="3831"/>
    <cellStyle name="Normal 2 2 3 6 2" xfId="3832"/>
    <cellStyle name="Normal 2 2 3 6 2 2" xfId="3833"/>
    <cellStyle name="Normal 2 2 3 6 2 2 2" xfId="31745"/>
    <cellStyle name="Normal 2 2 3 6 2 3" xfId="31744"/>
    <cellStyle name="Normal 2 2 3 6 3" xfId="3834"/>
    <cellStyle name="Normal 2 2 3 6 3 2" xfId="31746"/>
    <cellStyle name="Normal 2 2 3 6 4" xfId="3835"/>
    <cellStyle name="Normal 2 2 3 7" xfId="3836"/>
    <cellStyle name="Normal 2 2 3 7 2" xfId="3837"/>
    <cellStyle name="Normal 2 2 3 7 2 2" xfId="3838"/>
    <cellStyle name="Normal 2 2 3 7 2 2 2" xfId="31749"/>
    <cellStyle name="Normal 2 2 3 7 2 3" xfId="31748"/>
    <cellStyle name="Normal 2 2 3 7 3" xfId="3839"/>
    <cellStyle name="Normal 2 2 3 7 3 2" xfId="31750"/>
    <cellStyle name="Normal 2 2 3 7 4" xfId="31747"/>
    <cellStyle name="Normal 2 2 3 8" xfId="3840"/>
    <cellStyle name="Normal 2 2 3 8 2" xfId="3841"/>
    <cellStyle name="Normal 2 2 3 8 2 2" xfId="3842"/>
    <cellStyle name="Normal 2 2 3 8 2 2 2" xfId="31753"/>
    <cellStyle name="Normal 2 2 3 8 2 3" xfId="31752"/>
    <cellStyle name="Normal 2 2 3 8 3" xfId="3843"/>
    <cellStyle name="Normal 2 2 3 8 3 2" xfId="31754"/>
    <cellStyle name="Normal 2 2 3 8 4" xfId="31751"/>
    <cellStyle name="Normal 2 2 3 9" xfId="3844"/>
    <cellStyle name="Normal 2 2 3 9 2" xfId="3845"/>
    <cellStyle name="Normal 2 2 3 9 2 2" xfId="31756"/>
    <cellStyle name="Normal 2 2 3 9 3" xfId="31755"/>
    <cellStyle name="Normal 2 2 4" xfId="3846"/>
    <cellStyle name="Normal 2 2 4 10" xfId="3847"/>
    <cellStyle name="Normal 2 2 4 10 2" xfId="31757"/>
    <cellStyle name="Normal 2 2 4 11" xfId="3848"/>
    <cellStyle name="Normal 2 2 4 12" xfId="3849"/>
    <cellStyle name="Normal 2 2 4 13" xfId="3850"/>
    <cellStyle name="Normal 2 2 4 2" xfId="3851"/>
    <cellStyle name="Normal 2 2 4 2 2" xfId="3852"/>
    <cellStyle name="Normal 2 2 4 2 3" xfId="3853"/>
    <cellStyle name="Normal 2 2 4 2 3 2" xfId="3854"/>
    <cellStyle name="Normal 2 2 4 2 3 2 2" xfId="31759"/>
    <cellStyle name="Normal 2 2 4 2 3 3" xfId="3855"/>
    <cellStyle name="Normal 2 2 4 2 3 3 2" xfId="31760"/>
    <cellStyle name="Normal 2 2 4 2 3 4" xfId="31758"/>
    <cellStyle name="Normal 2 2 4 2 4" xfId="3856"/>
    <cellStyle name="Normal 2 2 4 3" xfId="3857"/>
    <cellStyle name="Normal 2 2 4 3 2" xfId="3858"/>
    <cellStyle name="Normal 2 2 4 3 2 2" xfId="31761"/>
    <cellStyle name="Normal 2 2 4 3 3" xfId="3859"/>
    <cellStyle name="Normal 2 2 4 4" xfId="3860"/>
    <cellStyle name="Normal 2 2 4 4 2" xfId="3861"/>
    <cellStyle name="Normal 2 2 4 4 2 2" xfId="31762"/>
    <cellStyle name="Normal 2 2 4 4 3" xfId="3862"/>
    <cellStyle name="Normal 2 2 4 5" xfId="3863"/>
    <cellStyle name="Normal 2 2 4 5 2" xfId="3864"/>
    <cellStyle name="Normal 2 2 4 5 2 2" xfId="31763"/>
    <cellStyle name="Normal 2 2 4 5 3" xfId="3865"/>
    <cellStyle name="Normal 2 2 4 6" xfId="3866"/>
    <cellStyle name="Normal 2 2 4 6 2" xfId="3867"/>
    <cellStyle name="Normal 2 2 4 6 2 2" xfId="31764"/>
    <cellStyle name="Normal 2 2 4 6 3" xfId="3868"/>
    <cellStyle name="Normal 2 2 4 7" xfId="3869"/>
    <cellStyle name="Normal 2 2 4 7 2" xfId="31765"/>
    <cellStyle name="Normal 2 2 4 8" xfId="3870"/>
    <cellStyle name="Normal 2 2 4 8 2" xfId="31766"/>
    <cellStyle name="Normal 2 2 4 9" xfId="3871"/>
    <cellStyle name="Normal 2 2 4 9 2" xfId="31767"/>
    <cellStyle name="Normal 2 2 5" xfId="3872"/>
    <cellStyle name="Normal 2 2 5 10" xfId="3873"/>
    <cellStyle name="Normal 2 2 5 10 2" xfId="31768"/>
    <cellStyle name="Normal 2 2 5 11" xfId="3874"/>
    <cellStyle name="Normal 2 2 5 2" xfId="3875"/>
    <cellStyle name="Normal 2 2 5 2 2" xfId="3876"/>
    <cellStyle name="Normal 2 2 5 2 3" xfId="3877"/>
    <cellStyle name="Normal 2 2 5 2 3 2" xfId="3878"/>
    <cellStyle name="Normal 2 2 5 2 3 2 2" xfId="31770"/>
    <cellStyle name="Normal 2 2 5 2 3 3" xfId="3879"/>
    <cellStyle name="Normal 2 2 5 2 3 3 2" xfId="31771"/>
    <cellStyle name="Normal 2 2 5 2 3 4" xfId="31769"/>
    <cellStyle name="Normal 2 2 5 2 4" xfId="3880"/>
    <cellStyle name="Normal 2 2 5 3" xfId="3881"/>
    <cellStyle name="Normal 2 2 5 4" xfId="3882"/>
    <cellStyle name="Normal 2 2 5 4 2" xfId="3883"/>
    <cellStyle name="Normal 2 2 5 4 2 2" xfId="31772"/>
    <cellStyle name="Normal 2 2 5 4 3" xfId="3884"/>
    <cellStyle name="Normal 2 2 5 5" xfId="3885"/>
    <cellStyle name="Normal 2 2 5 5 2" xfId="3886"/>
    <cellStyle name="Normal 2 2 5 5 2 2" xfId="31773"/>
    <cellStyle name="Normal 2 2 5 5 3" xfId="3887"/>
    <cellStyle name="Normal 2 2 5 6" xfId="3888"/>
    <cellStyle name="Normal 2 2 5 6 2" xfId="3889"/>
    <cellStyle name="Normal 2 2 5 6 2 2" xfId="31774"/>
    <cellStyle name="Normal 2 2 5 6 3" xfId="3890"/>
    <cellStyle name="Normal 2 2 5 7" xfId="3891"/>
    <cellStyle name="Normal 2 2 5 7 2" xfId="3892"/>
    <cellStyle name="Normal 2 2 5 7 2 2" xfId="31775"/>
    <cellStyle name="Normal 2 2 5 7 3" xfId="3893"/>
    <cellStyle name="Normal 2 2 5 8" xfId="3894"/>
    <cellStyle name="Normal 2 2 5 8 2" xfId="31776"/>
    <cellStyle name="Normal 2 2 5 9" xfId="3895"/>
    <cellStyle name="Normal 2 2 5 9 2" xfId="31777"/>
    <cellStyle name="Normal 2 2 6" xfId="3896"/>
    <cellStyle name="Normal 2 2 6 2" xfId="3897"/>
    <cellStyle name="Normal 2 2 6 2 2" xfId="3898"/>
    <cellStyle name="Normal 2 2 6 2 2 2" xfId="31778"/>
    <cellStyle name="Normal 2 2 6 2 3" xfId="3899"/>
    <cellStyle name="Normal 2 2 6 3" xfId="3900"/>
    <cellStyle name="Normal 2 2 6 3 2" xfId="3901"/>
    <cellStyle name="Normal 2 2 6 3 2 2" xfId="31779"/>
    <cellStyle name="Normal 2 2 6 3 3" xfId="3902"/>
    <cellStyle name="Normal 2 2 6 4" xfId="3903"/>
    <cellStyle name="Normal 2 2 6 4 2" xfId="31780"/>
    <cellStyle name="Normal 2 2 6 5" xfId="3904"/>
    <cellStyle name="Normal 2 2 6 5 2" xfId="3905"/>
    <cellStyle name="Normal 2 2 6 5 2 2" xfId="31781"/>
    <cellStyle name="Normal 2 2 6 5 3" xfId="3906"/>
    <cellStyle name="Normal 2 2 6 6" xfId="3907"/>
    <cellStyle name="Normal 2 2 6 6 2" xfId="3908"/>
    <cellStyle name="Normal 2 2 6 6 2 2" xfId="31782"/>
    <cellStyle name="Normal 2 2 6 6 3" xfId="3909"/>
    <cellStyle name="Normal 2 2 6 7" xfId="3910"/>
    <cellStyle name="Normal 2 2 7" xfId="3911"/>
    <cellStyle name="Normal 2 2 7 10" xfId="3912"/>
    <cellStyle name="Normal 2 2 7 10 2" xfId="31783"/>
    <cellStyle name="Normal 2 2 7 11" xfId="3913"/>
    <cellStyle name="Normal 2 2 7 2" xfId="3914"/>
    <cellStyle name="Normal 2 2 7 2 2" xfId="3915"/>
    <cellStyle name="Normal 2 2 7 2 2 2" xfId="31784"/>
    <cellStyle name="Normal 2 2 7 2 3" xfId="3916"/>
    <cellStyle name="Normal 2 2 7 3" xfId="3917"/>
    <cellStyle name="Normal 2 2 7 3 2" xfId="3918"/>
    <cellStyle name="Normal 2 2 7 3 2 2" xfId="31785"/>
    <cellStyle name="Normal 2 2 7 3 3" xfId="3919"/>
    <cellStyle name="Normal 2 2 7 4" xfId="3920"/>
    <cellStyle name="Normal 2 2 7 4 2" xfId="3921"/>
    <cellStyle name="Normal 2 2 7 4 2 2" xfId="31786"/>
    <cellStyle name="Normal 2 2 7 4 3" xfId="3922"/>
    <cellStyle name="Normal 2 2 7 5" xfId="3923"/>
    <cellStyle name="Normal 2 2 7 5 2" xfId="3924"/>
    <cellStyle name="Normal 2 2 7 5 2 2" xfId="31787"/>
    <cellStyle name="Normal 2 2 7 5 3" xfId="3925"/>
    <cellStyle name="Normal 2 2 7 6" xfId="3926"/>
    <cellStyle name="Normal 2 2 7 6 2" xfId="3927"/>
    <cellStyle name="Normal 2 2 7 6 2 2" xfId="31788"/>
    <cellStyle name="Normal 2 2 7 6 3" xfId="3928"/>
    <cellStyle name="Normal 2 2 7 7" xfId="3929"/>
    <cellStyle name="Normal 2 2 7 7 2" xfId="31789"/>
    <cellStyle name="Normal 2 2 7 8" xfId="3930"/>
    <cellStyle name="Normal 2 2 7 8 2" xfId="31790"/>
    <cellStyle name="Normal 2 2 7 9" xfId="3931"/>
    <cellStyle name="Normal 2 2 7 9 2" xfId="31791"/>
    <cellStyle name="Normal 2 2 8" xfId="3932"/>
    <cellStyle name="Normal 2 2 8 10" xfId="3933"/>
    <cellStyle name="Normal 2 2 8 10 2" xfId="3934"/>
    <cellStyle name="Normal 2 2 8 10 2 2" xfId="31793"/>
    <cellStyle name="Normal 2 2 8 10 3" xfId="31792"/>
    <cellStyle name="Normal 2 2 8 11" xfId="3935"/>
    <cellStyle name="Normal 2 2 8 11 2" xfId="3936"/>
    <cellStyle name="Normal 2 2 8 11 2 2" xfId="31795"/>
    <cellStyle name="Normal 2 2 8 11 3" xfId="31794"/>
    <cellStyle name="Normal 2 2 8 12" xfId="3937"/>
    <cellStyle name="Normal 2 2 8 12 2" xfId="3938"/>
    <cellStyle name="Normal 2 2 8 12 2 2" xfId="31797"/>
    <cellStyle name="Normal 2 2 8 12 3" xfId="31796"/>
    <cellStyle name="Normal 2 2 8 13" xfId="3939"/>
    <cellStyle name="Normal 2 2 8 13 2" xfId="3940"/>
    <cellStyle name="Normal 2 2 8 13 2 2" xfId="31799"/>
    <cellStyle name="Normal 2 2 8 13 3" xfId="31798"/>
    <cellStyle name="Normal 2 2 8 14" xfId="3941"/>
    <cellStyle name="Normal 2 2 8 14 2" xfId="3942"/>
    <cellStyle name="Normal 2 2 8 14 2 2" xfId="31801"/>
    <cellStyle name="Normal 2 2 8 14 3" xfId="31800"/>
    <cellStyle name="Normal 2 2 8 15" xfId="3943"/>
    <cellStyle name="Normal 2 2 8 15 2" xfId="3944"/>
    <cellStyle name="Normal 2 2 8 15 2 2" xfId="31803"/>
    <cellStyle name="Normal 2 2 8 15 3" xfId="31802"/>
    <cellStyle name="Normal 2 2 8 16" xfId="3945"/>
    <cellStyle name="Normal 2 2 8 16 2" xfId="3946"/>
    <cellStyle name="Normal 2 2 8 16 2 2" xfId="31805"/>
    <cellStyle name="Normal 2 2 8 16 3" xfId="31804"/>
    <cellStyle name="Normal 2 2 8 17" xfId="3947"/>
    <cellStyle name="Normal 2 2 8 17 2" xfId="3948"/>
    <cellStyle name="Normal 2 2 8 17 2 2" xfId="31807"/>
    <cellStyle name="Normal 2 2 8 17 3" xfId="31806"/>
    <cellStyle name="Normal 2 2 8 18" xfId="3949"/>
    <cellStyle name="Normal 2 2 8 18 2" xfId="3950"/>
    <cellStyle name="Normal 2 2 8 18 2 2" xfId="31809"/>
    <cellStyle name="Normal 2 2 8 18 3" xfId="31808"/>
    <cellStyle name="Normal 2 2 8 19" xfId="3951"/>
    <cellStyle name="Normal 2 2 8 19 2" xfId="3952"/>
    <cellStyle name="Normal 2 2 8 19 2 2" xfId="31811"/>
    <cellStyle name="Normal 2 2 8 19 3" xfId="31810"/>
    <cellStyle name="Normal 2 2 8 2" xfId="3953"/>
    <cellStyle name="Normal 2 2 8 2 10" xfId="3954"/>
    <cellStyle name="Normal 2 2 8 2 10 2" xfId="31812"/>
    <cellStyle name="Normal 2 2 8 2 11" xfId="3955"/>
    <cellStyle name="Normal 2 2 8 2 11 2" xfId="31813"/>
    <cellStyle name="Normal 2 2 8 2 12" xfId="3956"/>
    <cellStyle name="Normal 2 2 8 2 12 2" xfId="31814"/>
    <cellStyle name="Normal 2 2 8 2 13" xfId="3957"/>
    <cellStyle name="Normal 2 2 8 2 13 2" xfId="31815"/>
    <cellStyle name="Normal 2 2 8 2 14" xfId="3958"/>
    <cellStyle name="Normal 2 2 8 2 14 2" xfId="31816"/>
    <cellStyle name="Normal 2 2 8 2 15" xfId="3959"/>
    <cellStyle name="Normal 2 2 8 2 15 2" xfId="31817"/>
    <cellStyle name="Normal 2 2 8 2 16" xfId="3960"/>
    <cellStyle name="Normal 2 2 8 2 16 2" xfId="31818"/>
    <cellStyle name="Normal 2 2 8 2 17" xfId="3961"/>
    <cellStyle name="Normal 2 2 8 2 17 2" xfId="31819"/>
    <cellStyle name="Normal 2 2 8 2 18" xfId="3962"/>
    <cellStyle name="Normal 2 2 8 2 18 2" xfId="31820"/>
    <cellStyle name="Normal 2 2 8 2 19" xfId="3963"/>
    <cellStyle name="Normal 2 2 8 2 19 2" xfId="31821"/>
    <cellStyle name="Normal 2 2 8 2 2" xfId="3964"/>
    <cellStyle name="Normal 2 2 8 2 2 2" xfId="3965"/>
    <cellStyle name="Normal 2 2 8 2 2 2 2" xfId="31822"/>
    <cellStyle name="Normal 2 2 8 2 2 3" xfId="3966"/>
    <cellStyle name="Normal 2 2 8 2 20" xfId="3967"/>
    <cellStyle name="Normal 2 2 8 2 21" xfId="3968"/>
    <cellStyle name="Normal 2 2 8 2 21 2" xfId="31823"/>
    <cellStyle name="Normal 2 2 8 2 22" xfId="3969"/>
    <cellStyle name="Normal 2 2 8 2 22 2" xfId="31824"/>
    <cellStyle name="Normal 2 2 8 2 23" xfId="3970"/>
    <cellStyle name="Normal 2 2 8 2 23 2" xfId="31825"/>
    <cellStyle name="Normal 2 2 8 2 24" xfId="3971"/>
    <cellStyle name="Normal 2 2 8 2 3" xfId="3972"/>
    <cellStyle name="Normal 2 2 8 2 3 2" xfId="3973"/>
    <cellStyle name="Normal 2 2 8 2 3 2 2" xfId="31826"/>
    <cellStyle name="Normal 2 2 8 2 3 3" xfId="3974"/>
    <cellStyle name="Normal 2 2 8 2 4" xfId="3975"/>
    <cellStyle name="Normal 2 2 8 2 4 2" xfId="3976"/>
    <cellStyle name="Normal 2 2 8 2 4 2 2" xfId="31827"/>
    <cellStyle name="Normal 2 2 8 2 4 3" xfId="3977"/>
    <cellStyle name="Normal 2 2 8 2 5" xfId="3978"/>
    <cellStyle name="Normal 2 2 8 2 5 2" xfId="3979"/>
    <cellStyle name="Normal 2 2 8 2 5 2 2" xfId="31828"/>
    <cellStyle name="Normal 2 2 8 2 5 3" xfId="3980"/>
    <cellStyle name="Normal 2 2 8 2 6" xfId="3981"/>
    <cellStyle name="Normal 2 2 8 2 6 2" xfId="3982"/>
    <cellStyle name="Normal 2 2 8 2 6 2 2" xfId="31829"/>
    <cellStyle name="Normal 2 2 8 2 6 3" xfId="3983"/>
    <cellStyle name="Normal 2 2 8 2 7" xfId="3984"/>
    <cellStyle name="Normal 2 2 8 2 7 2" xfId="31830"/>
    <cellStyle name="Normal 2 2 8 2 8" xfId="3985"/>
    <cellStyle name="Normal 2 2 8 2 8 2" xfId="31831"/>
    <cellStyle name="Normal 2 2 8 2 9" xfId="3986"/>
    <cellStyle name="Normal 2 2 8 2 9 2" xfId="31832"/>
    <cellStyle name="Normal 2 2 8 20" xfId="3987"/>
    <cellStyle name="Normal 2 2 8 20 2" xfId="3988"/>
    <cellStyle name="Normal 2 2 8 20 2 2" xfId="31834"/>
    <cellStyle name="Normal 2 2 8 20 3" xfId="31833"/>
    <cellStyle name="Normal 2 2 8 21" xfId="3989"/>
    <cellStyle name="Normal 2 2 8 21 2" xfId="3990"/>
    <cellStyle name="Normal 2 2 8 21 2 2" xfId="31836"/>
    <cellStyle name="Normal 2 2 8 21 3" xfId="31835"/>
    <cellStyle name="Normal 2 2 8 22" xfId="3991"/>
    <cellStyle name="Normal 2 2 8 22 2" xfId="3992"/>
    <cellStyle name="Normal 2 2 8 22 2 2" xfId="31838"/>
    <cellStyle name="Normal 2 2 8 22 3" xfId="31837"/>
    <cellStyle name="Normal 2 2 8 23" xfId="3993"/>
    <cellStyle name="Normal 2 2 8 24" xfId="3994"/>
    <cellStyle name="Normal 2 2 8 25" xfId="3995"/>
    <cellStyle name="Normal 2 2 8 25 2" xfId="31839"/>
    <cellStyle name="Normal 2 2 8 26" xfId="3996"/>
    <cellStyle name="Normal 2 2 8 26 2" xfId="31840"/>
    <cellStyle name="Normal 2 2 8 27" xfId="3997"/>
    <cellStyle name="Normal 2 2 8 3" xfId="3998"/>
    <cellStyle name="Normal 2 2 8 3 2" xfId="3999"/>
    <cellStyle name="Normal 2 2 8 3 2 2" xfId="4000"/>
    <cellStyle name="Normal 2 2 8 3 2 2 2" xfId="31841"/>
    <cellStyle name="Normal 2 2 8 3 2 3" xfId="4001"/>
    <cellStyle name="Normal 2 2 8 3 3" xfId="4002"/>
    <cellStyle name="Normal 2 2 8 3 3 2" xfId="31842"/>
    <cellStyle name="Normal 2 2 8 3 4" xfId="4003"/>
    <cellStyle name="Normal 2 2 8 3 4 2" xfId="4004"/>
    <cellStyle name="Normal 2 2 8 3 4 2 2" xfId="31843"/>
    <cellStyle name="Normal 2 2 8 3 4 3" xfId="4005"/>
    <cellStyle name="Normal 2 2 8 3 5" xfId="4006"/>
    <cellStyle name="Normal 2 2 8 3 5 2" xfId="4007"/>
    <cellStyle name="Normal 2 2 8 3 5 2 2" xfId="31844"/>
    <cellStyle name="Normal 2 2 8 3 5 3" xfId="4008"/>
    <cellStyle name="Normal 2 2 8 3 6" xfId="4009"/>
    <cellStyle name="Normal 2 2 8 3 6 2" xfId="31845"/>
    <cellStyle name="Normal 2 2 8 3 7" xfId="4010"/>
    <cellStyle name="Normal 2 2 8 4" xfId="4011"/>
    <cellStyle name="Normal 2 2 8 4 2" xfId="4012"/>
    <cellStyle name="Normal 2 2 8 4 2 2" xfId="4013"/>
    <cellStyle name="Normal 2 2 8 4 2 2 2" xfId="31846"/>
    <cellStyle name="Normal 2 2 8 4 2 3" xfId="4014"/>
    <cellStyle name="Normal 2 2 8 4 3" xfId="4015"/>
    <cellStyle name="Normal 2 2 8 4 3 2" xfId="31847"/>
    <cellStyle name="Normal 2 2 8 4 4" xfId="4016"/>
    <cellStyle name="Normal 2 2 8 4 4 2" xfId="4017"/>
    <cellStyle name="Normal 2 2 8 4 4 2 2" xfId="31848"/>
    <cellStyle name="Normal 2 2 8 4 4 3" xfId="4018"/>
    <cellStyle name="Normal 2 2 8 4 5" xfId="4019"/>
    <cellStyle name="Normal 2 2 8 4 5 2" xfId="4020"/>
    <cellStyle name="Normal 2 2 8 4 5 2 2" xfId="31849"/>
    <cellStyle name="Normal 2 2 8 4 5 3" xfId="4021"/>
    <cellStyle name="Normal 2 2 8 4 6" xfId="4022"/>
    <cellStyle name="Normal 2 2 8 4 6 2" xfId="31850"/>
    <cellStyle name="Normal 2 2 8 4 7" xfId="4023"/>
    <cellStyle name="Normal 2 2 8 5" xfId="4024"/>
    <cellStyle name="Normal 2 2 8 5 2" xfId="4025"/>
    <cellStyle name="Normal 2 2 8 5 2 2" xfId="4026"/>
    <cellStyle name="Normal 2 2 8 5 2 2 2" xfId="31851"/>
    <cellStyle name="Normal 2 2 8 5 2 3" xfId="4027"/>
    <cellStyle name="Normal 2 2 8 5 3" xfId="4028"/>
    <cellStyle name="Normal 2 2 8 5 3 2" xfId="31852"/>
    <cellStyle name="Normal 2 2 8 5 4" xfId="4029"/>
    <cellStyle name="Normal 2 2 8 5 4 2" xfId="4030"/>
    <cellStyle name="Normal 2 2 8 5 4 2 2" xfId="31853"/>
    <cellStyle name="Normal 2 2 8 5 4 3" xfId="4031"/>
    <cellStyle name="Normal 2 2 8 5 5" xfId="4032"/>
    <cellStyle name="Normal 2 2 8 5 5 2" xfId="4033"/>
    <cellStyle name="Normal 2 2 8 5 5 2 2" xfId="31854"/>
    <cellStyle name="Normal 2 2 8 5 5 3" xfId="4034"/>
    <cellStyle name="Normal 2 2 8 5 6" xfId="4035"/>
    <cellStyle name="Normal 2 2 8 5 6 2" xfId="31855"/>
    <cellStyle name="Normal 2 2 8 5 7" xfId="4036"/>
    <cellStyle name="Normal 2 2 8 6" xfId="4037"/>
    <cellStyle name="Normal 2 2 8 6 2" xfId="31856"/>
    <cellStyle name="Normal 2 2 8 7" xfId="4038"/>
    <cellStyle name="Normal 2 2 8 7 2" xfId="31857"/>
    <cellStyle name="Normal 2 2 8 8" xfId="4039"/>
    <cellStyle name="Normal 2 2 8 8 2" xfId="4040"/>
    <cellStyle name="Normal 2 2 8 8 2 2" xfId="31859"/>
    <cellStyle name="Normal 2 2 8 8 3" xfId="31858"/>
    <cellStyle name="Normal 2 2 8 9" xfId="4041"/>
    <cellStyle name="Normal 2 2 8 9 2" xfId="4042"/>
    <cellStyle name="Normal 2 2 8 9 2 2" xfId="31861"/>
    <cellStyle name="Normal 2 2 8 9 3" xfId="31860"/>
    <cellStyle name="Normal 2 2 9" xfId="4043"/>
    <cellStyle name="Normal 2 2 9 10" xfId="4044"/>
    <cellStyle name="Normal 2 2 9 2" xfId="4045"/>
    <cellStyle name="Normal 2 2 9 3" xfId="4046"/>
    <cellStyle name="Normal 2 2 9 4" xfId="4047"/>
    <cellStyle name="Normal 2 2 9 5" xfId="4048"/>
    <cellStyle name="Normal 2 2 9 6" xfId="4049"/>
    <cellStyle name="Normal 2 2 9 7" xfId="4050"/>
    <cellStyle name="Normal 2 2 9 8" xfId="4051"/>
    <cellStyle name="Normal 2 2 9 8 2" xfId="31862"/>
    <cellStyle name="Normal 2 2 9 9" xfId="4052"/>
    <cellStyle name="Normal 2 2 9 9 2" xfId="31863"/>
    <cellStyle name="Normal 2 20" xfId="4053"/>
    <cellStyle name="Normal 2 20 10" xfId="4054"/>
    <cellStyle name="Normal 2 20 2" xfId="4055"/>
    <cellStyle name="Normal 2 20 2 2" xfId="4056"/>
    <cellStyle name="Normal 2 20 2 2 2" xfId="31864"/>
    <cellStyle name="Normal 2 20 2 3" xfId="4057"/>
    <cellStyle name="Normal 2 20 3" xfId="4058"/>
    <cellStyle name="Normal 2 20 3 2" xfId="4059"/>
    <cellStyle name="Normal 2 20 3 2 2" xfId="31865"/>
    <cellStyle name="Normal 2 20 3 3" xfId="4060"/>
    <cellStyle name="Normal 2 20 4" xfId="4061"/>
    <cellStyle name="Normal 2 20 4 2" xfId="4062"/>
    <cellStyle name="Normal 2 20 4 2 2" xfId="31866"/>
    <cellStyle name="Normal 2 20 4 3" xfId="4063"/>
    <cellStyle name="Normal 2 20 5" xfId="4064"/>
    <cellStyle name="Normal 2 20 5 2" xfId="4065"/>
    <cellStyle name="Normal 2 20 5 2 2" xfId="31867"/>
    <cellStyle name="Normal 2 20 5 3" xfId="4066"/>
    <cellStyle name="Normal 2 20 6" xfId="4067"/>
    <cellStyle name="Normal 2 20 6 2" xfId="4068"/>
    <cellStyle name="Normal 2 20 6 2 2" xfId="31868"/>
    <cellStyle name="Normal 2 20 6 3" xfId="4069"/>
    <cellStyle name="Normal 2 20 7" xfId="4070"/>
    <cellStyle name="Normal 2 20 7 2" xfId="31869"/>
    <cellStyle name="Normal 2 20 8" xfId="4071"/>
    <cellStyle name="Normal 2 20 8 2" xfId="31870"/>
    <cellStyle name="Normal 2 20 9" xfId="4072"/>
    <cellStyle name="Normal 2 20 9 2" xfId="31871"/>
    <cellStyle name="Normal 2 21" xfId="4073"/>
    <cellStyle name="Normal 2 21 10" xfId="4074"/>
    <cellStyle name="Normal 2 21 2" xfId="4075"/>
    <cellStyle name="Normal 2 21 2 2" xfId="4076"/>
    <cellStyle name="Normal 2 21 2 2 2" xfId="31872"/>
    <cellStyle name="Normal 2 21 2 3" xfId="4077"/>
    <cellStyle name="Normal 2 21 3" xfId="4078"/>
    <cellStyle name="Normal 2 21 3 2" xfId="4079"/>
    <cellStyle name="Normal 2 21 3 2 2" xfId="31873"/>
    <cellStyle name="Normal 2 21 3 3" xfId="4080"/>
    <cellStyle name="Normal 2 21 4" xfId="4081"/>
    <cellStyle name="Normal 2 21 4 2" xfId="4082"/>
    <cellStyle name="Normal 2 21 4 2 2" xfId="31874"/>
    <cellStyle name="Normal 2 21 4 3" xfId="4083"/>
    <cellStyle name="Normal 2 21 5" xfId="4084"/>
    <cellStyle name="Normal 2 21 5 2" xfId="4085"/>
    <cellStyle name="Normal 2 21 5 2 2" xfId="31875"/>
    <cellStyle name="Normal 2 21 5 3" xfId="4086"/>
    <cellStyle name="Normal 2 21 6" xfId="4087"/>
    <cellStyle name="Normal 2 21 6 2" xfId="4088"/>
    <cellStyle name="Normal 2 21 6 2 2" xfId="31876"/>
    <cellStyle name="Normal 2 21 6 3" xfId="4089"/>
    <cellStyle name="Normal 2 21 7" xfId="4090"/>
    <cellStyle name="Normal 2 21 7 2" xfId="31877"/>
    <cellStyle name="Normal 2 21 8" xfId="4091"/>
    <cellStyle name="Normal 2 21 8 2" xfId="31878"/>
    <cellStyle name="Normal 2 21 9" xfId="4092"/>
    <cellStyle name="Normal 2 21 9 2" xfId="31879"/>
    <cellStyle name="Normal 2 22" xfId="4093"/>
    <cellStyle name="Normal 2 22 10" xfId="31880"/>
    <cellStyle name="Normal 2 22 2" xfId="4094"/>
    <cellStyle name="Normal 2 22 2 2" xfId="4095"/>
    <cellStyle name="Normal 2 22 2 3" xfId="4096"/>
    <cellStyle name="Normal 2 22 2 3 2" xfId="4097"/>
    <cellStyle name="Normal 2 22 2 3 3" xfId="4098"/>
    <cellStyle name="Normal 2 22 2 3 4" xfId="4099"/>
    <cellStyle name="Normal 2 22 2 4" xfId="4100"/>
    <cellStyle name="Normal 2 22 2 5" xfId="4101"/>
    <cellStyle name="Normal 2 22 2 6" xfId="4102"/>
    <cellStyle name="Normal 2 22 3" xfId="4103"/>
    <cellStyle name="Normal 2 22 3 2" xfId="4104"/>
    <cellStyle name="Normal 2 22 3 2 2" xfId="31881"/>
    <cellStyle name="Normal 2 22 3 3" xfId="4105"/>
    <cellStyle name="Normal 2 22 3 4" xfId="4106"/>
    <cellStyle name="Normal 2 22 3 4 2" xfId="31882"/>
    <cellStyle name="Normal 2 22 3 5" xfId="4107"/>
    <cellStyle name="Normal 2 22 3 5 2" xfId="31883"/>
    <cellStyle name="Normal 2 22 3 6" xfId="4108"/>
    <cellStyle name="Normal 2 22 4" xfId="4109"/>
    <cellStyle name="Normal 2 22 4 2" xfId="4110"/>
    <cellStyle name="Normal 2 22 4 3" xfId="4111"/>
    <cellStyle name="Normal 2 22 5" xfId="4112"/>
    <cellStyle name="Normal 2 22 5 2" xfId="4113"/>
    <cellStyle name="Normal 2 22 5 3" xfId="4114"/>
    <cellStyle name="Normal 2 22 6" xfId="4115"/>
    <cellStyle name="Normal 2 22 6 2" xfId="4116"/>
    <cellStyle name="Normal 2 22 6 2 2" xfId="4117"/>
    <cellStyle name="Normal 2 22 6 2 3" xfId="4118"/>
    <cellStyle name="Normal 2 22 6 3" xfId="4119"/>
    <cellStyle name="Normal 2 22 7" xfId="4120"/>
    <cellStyle name="Normal 2 22 7 2" xfId="4121"/>
    <cellStyle name="Normal 2 22 7 3" xfId="4122"/>
    <cellStyle name="Normal 2 22 7 4" xfId="4123"/>
    <cellStyle name="Normal 2 22 7 5" xfId="4124"/>
    <cellStyle name="Normal 2 22 8" xfId="4125"/>
    <cellStyle name="Normal 2 22 8 2" xfId="31884"/>
    <cellStyle name="Normal 2 22 9" xfId="4126"/>
    <cellStyle name="Normal 2 22 9 2" xfId="31885"/>
    <cellStyle name="Normal 2 23" xfId="4127"/>
    <cellStyle name="Normal 2 23 10" xfId="4128"/>
    <cellStyle name="Normal 2 23 11" xfId="4129"/>
    <cellStyle name="Normal 2 23 12" xfId="4130"/>
    <cellStyle name="Normal 2 23 2" xfId="4131"/>
    <cellStyle name="Normal 2 23 2 2" xfId="4132"/>
    <cellStyle name="Normal 2 23 2 3" xfId="4133"/>
    <cellStyle name="Normal 2 23 2 3 2" xfId="31886"/>
    <cellStyle name="Normal 2 23 2 4" xfId="4134"/>
    <cellStyle name="Normal 2 23 2 4 2" xfId="4135"/>
    <cellStyle name="Normal 2 23 2 4 3" xfId="4136"/>
    <cellStyle name="Normal 2 23 2 5" xfId="4137"/>
    <cellStyle name="Normal 2 23 3" xfId="4138"/>
    <cellStyle name="Normal 2 23 3 2" xfId="4139"/>
    <cellStyle name="Normal 2 23 3 3" xfId="4140"/>
    <cellStyle name="Normal 2 23 3 3 2" xfId="31887"/>
    <cellStyle name="Normal 2 23 3 4" xfId="4141"/>
    <cellStyle name="Normal 2 23 3 5" xfId="4142"/>
    <cellStyle name="Normal 2 23 4" xfId="4143"/>
    <cellStyle name="Normal 2 23 4 2" xfId="4144"/>
    <cellStyle name="Normal 2 23 4 3" xfId="4145"/>
    <cellStyle name="Normal 2 23 4 3 2" xfId="31889"/>
    <cellStyle name="Normal 2 23 4 4" xfId="31888"/>
    <cellStyle name="Normal 2 23 5" xfId="4146"/>
    <cellStyle name="Normal 2 23 5 2" xfId="4147"/>
    <cellStyle name="Normal 2 23 5 3" xfId="4148"/>
    <cellStyle name="Normal 2 23 5 3 2" xfId="31891"/>
    <cellStyle name="Normal 2 23 5 4" xfId="31890"/>
    <cellStyle name="Normal 2 23 6" xfId="4149"/>
    <cellStyle name="Normal 2 23 7" xfId="4150"/>
    <cellStyle name="Normal 2 23 8" xfId="4151"/>
    <cellStyle name="Normal 2 23 8 2" xfId="4152"/>
    <cellStyle name="Normal 2 23 8 3" xfId="4153"/>
    <cellStyle name="Normal 2 23 9" xfId="4154"/>
    <cellStyle name="Normal 2 23 9 2" xfId="4155"/>
    <cellStyle name="Normal 2 23 9 3" xfId="4156"/>
    <cellStyle name="Normal 2 24" xfId="4157"/>
    <cellStyle name="Normal 2 24 2" xfId="4158"/>
    <cellStyle name="Normal 2 24 2 2" xfId="4159"/>
    <cellStyle name="Normal 2 24 2 2 2" xfId="31892"/>
    <cellStyle name="Normal 2 24 2 3" xfId="4160"/>
    <cellStyle name="Normal 2 24 2 3 2" xfId="31893"/>
    <cellStyle name="Normal 2 24 2 4" xfId="4161"/>
    <cellStyle name="Normal 2 24 3" xfId="4162"/>
    <cellStyle name="Normal 2 24 3 2" xfId="31894"/>
    <cellStyle name="Normal 2 24 4" xfId="4163"/>
    <cellStyle name="Normal 2 24 4 2" xfId="4164"/>
    <cellStyle name="Normal 2 24 4 3" xfId="4165"/>
    <cellStyle name="Normal 2 24 4 4" xfId="4166"/>
    <cellStyle name="Normal 2 24 4 5" xfId="4167"/>
    <cellStyle name="Normal 2 24 5" xfId="4168"/>
    <cellStyle name="Normal 2 24 5 2" xfId="4169"/>
    <cellStyle name="Normal 2 24 5 3" xfId="4170"/>
    <cellStyle name="Normal 2 24 6" xfId="4171"/>
    <cellStyle name="Normal 2 24 7" xfId="4172"/>
    <cellStyle name="Normal 2 24 8" xfId="4173"/>
    <cellStyle name="Normal 2 25" xfId="4174"/>
    <cellStyle name="Normal 2 25 2" xfId="4175"/>
    <cellStyle name="Normal 2 25 2 2" xfId="4176"/>
    <cellStyle name="Normal 2 25 2 2 2" xfId="31896"/>
    <cellStyle name="Normal 2 25 2 3" xfId="4177"/>
    <cellStyle name="Normal 2 25 3" xfId="4178"/>
    <cellStyle name="Normal 2 25 3 2" xfId="4179"/>
    <cellStyle name="Normal 2 25 3 3" xfId="4180"/>
    <cellStyle name="Normal 2 25 4" xfId="4181"/>
    <cellStyle name="Normal 2 25 4 2" xfId="4182"/>
    <cellStyle name="Normal 2 25 4 2 2" xfId="31897"/>
    <cellStyle name="Normal 2 25 4 3" xfId="4183"/>
    <cellStyle name="Normal 2 25 5" xfId="4184"/>
    <cellStyle name="Normal 2 25 5 2" xfId="31898"/>
    <cellStyle name="Normal 2 25 6" xfId="31895"/>
    <cellStyle name="Normal 2 26" xfId="4185"/>
    <cellStyle name="Normal 2 26 2" xfId="4186"/>
    <cellStyle name="Normal 2 26 3" xfId="4187"/>
    <cellStyle name="Normal 2 26 3 2" xfId="4188"/>
    <cellStyle name="Normal 2 26 3 3" xfId="4189"/>
    <cellStyle name="Normal 2 26 4" xfId="4190"/>
    <cellStyle name="Normal 2 26 5" xfId="4191"/>
    <cellStyle name="Normal 2 26 6" xfId="4192"/>
    <cellStyle name="Normal 2 26 7" xfId="4193"/>
    <cellStyle name="Normal 2 27" xfId="4194"/>
    <cellStyle name="Normal 2 27 2" xfId="4195"/>
    <cellStyle name="Normal 2 27 3" xfId="4196"/>
    <cellStyle name="Normal 2 27 3 2" xfId="4197"/>
    <cellStyle name="Normal 2 27 3 3" xfId="4198"/>
    <cellStyle name="Normal 2 27 4" xfId="4199"/>
    <cellStyle name="Normal 2 27 5" xfId="4200"/>
    <cellStyle name="Normal 2 27 6" xfId="4201"/>
    <cellStyle name="Normal 2 28" xfId="4202"/>
    <cellStyle name="Normal 2 28 2" xfId="4203"/>
    <cellStyle name="Normal 2 28 2 2" xfId="4204"/>
    <cellStyle name="Normal 2 28 3" xfId="4205"/>
    <cellStyle name="Normal 2 28 3 2" xfId="31899"/>
    <cellStyle name="Normal 2 28 4" xfId="4206"/>
    <cellStyle name="Normal 2 28 4 2" xfId="4207"/>
    <cellStyle name="Normal 2 28 4 2 2" xfId="35347"/>
    <cellStyle name="Normal 2 28 4 3" xfId="31900"/>
    <cellStyle name="Normal 2 29" xfId="4208"/>
    <cellStyle name="Normal 2 29 2" xfId="4209"/>
    <cellStyle name="Normal 2 29 2 2" xfId="4210"/>
    <cellStyle name="Normal 2 29 3" xfId="4211"/>
    <cellStyle name="Normal 2 29 4" xfId="4212"/>
    <cellStyle name="Normal 2 29 4 2" xfId="31901"/>
    <cellStyle name="Normal 2 29 5" xfId="4213"/>
    <cellStyle name="Normal 2 29 5 2" xfId="4214"/>
    <cellStyle name="Normal 2 29 5 2 2" xfId="35361"/>
    <cellStyle name="Normal 2 29 5 3" xfId="31902"/>
    <cellStyle name="Normal 2 29 6" xfId="4215"/>
    <cellStyle name="Normal 2 3" xfId="4216"/>
    <cellStyle name="Normal 2 3 10" xfId="4217"/>
    <cellStyle name="Normal 2 3 10 2" xfId="4218"/>
    <cellStyle name="Normal 2 3 10 2 2" xfId="4219"/>
    <cellStyle name="Normal 2 3 10 2 2 2" xfId="31906"/>
    <cellStyle name="Normal 2 3 10 2 3" xfId="31905"/>
    <cellStyle name="Normal 2 3 10 3" xfId="4220"/>
    <cellStyle name="Normal 2 3 10 4" xfId="4221"/>
    <cellStyle name="Normal 2 3 10 4 2" xfId="31907"/>
    <cellStyle name="Normal 2 3 10 5" xfId="31904"/>
    <cellStyle name="Normal 2 3 11" xfId="4222"/>
    <cellStyle name="Normal 2 3 11 2" xfId="4223"/>
    <cellStyle name="Normal 2 3 11 2 2" xfId="4224"/>
    <cellStyle name="Normal 2 3 11 2 2 2" xfId="31910"/>
    <cellStyle name="Normal 2 3 11 2 3" xfId="31909"/>
    <cellStyle name="Normal 2 3 11 3" xfId="4225"/>
    <cellStyle name="Normal 2 3 11 4" xfId="4226"/>
    <cellStyle name="Normal 2 3 11 4 2" xfId="31911"/>
    <cellStyle name="Normal 2 3 11 5" xfId="31908"/>
    <cellStyle name="Normal 2 3 12" xfId="4227"/>
    <cellStyle name="Normal 2 3 13" xfId="4228"/>
    <cellStyle name="Normal 2 3 14" xfId="4229"/>
    <cellStyle name="Normal 2 3 14 2" xfId="4230"/>
    <cellStyle name="Normal 2 3 14 3" xfId="4231"/>
    <cellStyle name="Normal 2 3 14 3 2" xfId="31913"/>
    <cellStyle name="Normal 2 3 14 4" xfId="31912"/>
    <cellStyle name="Normal 2 3 15" xfId="4232"/>
    <cellStyle name="Normal 2 3 15 2" xfId="4233"/>
    <cellStyle name="Normal 2 3 15 2 2" xfId="31915"/>
    <cellStyle name="Normal 2 3 15 3" xfId="4234"/>
    <cellStyle name="Normal 2 3 15 3 2" xfId="31916"/>
    <cellStyle name="Normal 2 3 15 4" xfId="4235"/>
    <cellStyle name="Normal 2 3 15 4 2" xfId="31917"/>
    <cellStyle name="Normal 2 3 15 5" xfId="31914"/>
    <cellStyle name="Normal 2 3 16" xfId="4236"/>
    <cellStyle name="Normal 2 3 16 2" xfId="31918"/>
    <cellStyle name="Normal 2 3 17" xfId="4237"/>
    <cellStyle name="Normal 2 3 17 2" xfId="31919"/>
    <cellStyle name="Normal 2 3 18" xfId="4238"/>
    <cellStyle name="Normal 2 3 18 2" xfId="31903"/>
    <cellStyle name="Normal 2 3 19" xfId="4239"/>
    <cellStyle name="Normal 2 3 2" xfId="4240"/>
    <cellStyle name="Normal 2 3 2 10" xfId="4241"/>
    <cellStyle name="Normal 2 3 2 10 2" xfId="4242"/>
    <cellStyle name="Normal 2 3 2 11" xfId="4243"/>
    <cellStyle name="Normal 2 3 2 11 2" xfId="4244"/>
    <cellStyle name="Normal 2 3 2 12" xfId="4245"/>
    <cellStyle name="Normal 2 3 2 13" xfId="4246"/>
    <cellStyle name="Normal 2 3 2 14" xfId="4247"/>
    <cellStyle name="Normal 2 3 2 14 2" xfId="4248"/>
    <cellStyle name="Normal 2 3 2 14 2 2" xfId="4249"/>
    <cellStyle name="Normal 2 3 2 14 2 3" xfId="4250"/>
    <cellStyle name="Normal 2 3 2 14 3" xfId="4251"/>
    <cellStyle name="Normal 2 3 2 14 3 2" xfId="31921"/>
    <cellStyle name="Normal 2 3 2 14 4" xfId="4252"/>
    <cellStyle name="Normal 2 3 2 14 5" xfId="4253"/>
    <cellStyle name="Normal 2 3 2 15" xfId="4254"/>
    <cellStyle name="Normal 2 3 2 15 2" xfId="31922"/>
    <cellStyle name="Normal 2 3 2 16" xfId="4255"/>
    <cellStyle name="Normal 2 3 2 17" xfId="31920"/>
    <cellStyle name="Normal 2 3 2 2" xfId="4256"/>
    <cellStyle name="Normal 2 3 2 2 2" xfId="4257"/>
    <cellStyle name="Normal 2 3 2 2 2 2" xfId="4258"/>
    <cellStyle name="Normal 2 3 2 2 2 2 2" xfId="31924"/>
    <cellStyle name="Normal 2 3 2 2 2 3" xfId="31923"/>
    <cellStyle name="Normal 2 3 2 2 3" xfId="4259"/>
    <cellStyle name="Normal 2 3 2 2 4" xfId="4260"/>
    <cellStyle name="Normal 2 3 2 2 4 2" xfId="4261"/>
    <cellStyle name="Normal 2 3 2 2 4 2 2" xfId="4262"/>
    <cellStyle name="Normal 2 3 2 2 4 2 3" xfId="4263"/>
    <cellStyle name="Normal 2 3 2 2 4 3" xfId="4264"/>
    <cellStyle name="Normal 2 3 2 2 4 3 2" xfId="31925"/>
    <cellStyle name="Normal 2 3 2 2 4 4" xfId="4265"/>
    <cellStyle name="Normal 2 3 2 2 4 5" xfId="4266"/>
    <cellStyle name="Normal 2 3 2 2 5" xfId="4267"/>
    <cellStyle name="Normal 2 3 2 2 5 2" xfId="31926"/>
    <cellStyle name="Normal 2 3 2 2 6" xfId="4268"/>
    <cellStyle name="Normal 2 3 2 3" xfId="4269"/>
    <cellStyle name="Normal 2 3 2 3 2" xfId="4270"/>
    <cellStyle name="Normal 2 3 2 3 2 2" xfId="4271"/>
    <cellStyle name="Normal 2 3 2 3 2 2 2" xfId="31928"/>
    <cellStyle name="Normal 2 3 2 3 2 3" xfId="31927"/>
    <cellStyle name="Normal 2 3 2 3 3" xfId="4272"/>
    <cellStyle name="Normal 2 3 2 3 4" xfId="4273"/>
    <cellStyle name="Normal 2 3 2 3 4 2" xfId="4274"/>
    <cellStyle name="Normal 2 3 2 3 4 3" xfId="4275"/>
    <cellStyle name="Normal 2 3 2 3 4 3 2" xfId="31929"/>
    <cellStyle name="Normal 2 3 2 3 5" xfId="4276"/>
    <cellStyle name="Normal 2 3 2 3 5 2" xfId="31930"/>
    <cellStyle name="Normal 2 3 2 3 6" xfId="4277"/>
    <cellStyle name="Normal 2 3 2 3 7" xfId="4278"/>
    <cellStyle name="Normal 2 3 2 4" xfId="4279"/>
    <cellStyle name="Normal 2 3 2 4 2" xfId="4280"/>
    <cellStyle name="Normal 2 3 2 4 2 2" xfId="4281"/>
    <cellStyle name="Normal 2 3 2 4 2 2 2" xfId="31933"/>
    <cellStyle name="Normal 2 3 2 4 2 3" xfId="31932"/>
    <cellStyle name="Normal 2 3 2 4 3" xfId="4282"/>
    <cellStyle name="Normal 2 3 2 4 4" xfId="4283"/>
    <cellStyle name="Normal 2 3 2 4 4 2" xfId="31934"/>
    <cellStyle name="Normal 2 3 2 4 5" xfId="31931"/>
    <cellStyle name="Normal 2 3 2 5" xfId="4284"/>
    <cellStyle name="Normal 2 3 2 5 2" xfId="4285"/>
    <cellStyle name="Normal 2 3 2 5 2 2" xfId="4286"/>
    <cellStyle name="Normal 2 3 2 5 2 2 2" xfId="31937"/>
    <cellStyle name="Normal 2 3 2 5 2 3" xfId="31936"/>
    <cellStyle name="Normal 2 3 2 5 3" xfId="4287"/>
    <cellStyle name="Normal 2 3 2 5 4" xfId="4288"/>
    <cellStyle name="Normal 2 3 2 5 4 2" xfId="31938"/>
    <cellStyle name="Normal 2 3 2 5 5" xfId="31935"/>
    <cellStyle name="Normal 2 3 2 6" xfId="4289"/>
    <cellStyle name="Normal 2 3 2 7" xfId="4290"/>
    <cellStyle name="Normal 2 3 2 8" xfId="4291"/>
    <cellStyle name="Normal 2 3 2 9" xfId="4292"/>
    <cellStyle name="Normal 2 3 2 9 2" xfId="4293"/>
    <cellStyle name="Normal 2 3 20" xfId="35385"/>
    <cellStyle name="Normal 2 3 3" xfId="4294"/>
    <cellStyle name="Normal 2 3 3 2" xfId="4295"/>
    <cellStyle name="Normal 2 3 3 2 2" xfId="4296"/>
    <cellStyle name="Normal 2 3 3 2 2 2" xfId="31941"/>
    <cellStyle name="Normal 2 3 3 2 3" xfId="31940"/>
    <cellStyle name="Normal 2 3 3 3" xfId="4297"/>
    <cellStyle name="Normal 2 3 3 3 2" xfId="4298"/>
    <cellStyle name="Normal 2 3 3 3 3" xfId="4299"/>
    <cellStyle name="Normal 2 3 3 4" xfId="4300"/>
    <cellStyle name="Normal 2 3 3 4 2" xfId="4301"/>
    <cellStyle name="Normal 2 3 3 4 3" xfId="4302"/>
    <cellStyle name="Normal 2 3 3 4 3 2" xfId="31942"/>
    <cellStyle name="Normal 2 3 3 5" xfId="31939"/>
    <cellStyle name="Normal 2 3 4" xfId="4303"/>
    <cellStyle name="Normal 2 3 4 2" xfId="4304"/>
    <cellStyle name="Normal 2 3 4 2 2" xfId="4305"/>
    <cellStyle name="Normal 2 3 4 2 3" xfId="4306"/>
    <cellStyle name="Normal 2 3 4 2 3 2" xfId="31945"/>
    <cellStyle name="Normal 2 3 4 2 4" xfId="31944"/>
    <cellStyle name="Normal 2 3 4 3" xfId="4307"/>
    <cellStyle name="Normal 2 3 4 4" xfId="4308"/>
    <cellStyle name="Normal 2 3 4 5" xfId="4309"/>
    <cellStyle name="Normal 2 3 4 6" xfId="4310"/>
    <cellStyle name="Normal 2 3 4 7" xfId="4311"/>
    <cellStyle name="Normal 2 3 4 7 2" xfId="31946"/>
    <cellStyle name="Normal 2 3 4 8" xfId="31943"/>
    <cellStyle name="Normal 2 3 5" xfId="4312"/>
    <cellStyle name="Normal 2 3 5 10" xfId="4313"/>
    <cellStyle name="Normal 2 3 5 2" xfId="4314"/>
    <cellStyle name="Normal 2 3 5 2 2" xfId="4315"/>
    <cellStyle name="Normal 2 3 5 2 3" xfId="4316"/>
    <cellStyle name="Normal 2 3 5 2 3 2" xfId="31948"/>
    <cellStyle name="Normal 2 3 5 2 4" xfId="31947"/>
    <cellStyle name="Normal 2 3 5 3" xfId="4317"/>
    <cellStyle name="Normal 2 3 5 4" xfId="4318"/>
    <cellStyle name="Normal 2 3 5 5" xfId="4319"/>
    <cellStyle name="Normal 2 3 5 6" xfId="4320"/>
    <cellStyle name="Normal 2 3 5 7" xfId="4321"/>
    <cellStyle name="Normal 2 3 5 7 2" xfId="31949"/>
    <cellStyle name="Normal 2 3 5 8" xfId="4322"/>
    <cellStyle name="Normal 2 3 5 8 2" xfId="31950"/>
    <cellStyle name="Normal 2 3 5 9" xfId="4323"/>
    <cellStyle name="Normal 2 3 6" xfId="4324"/>
    <cellStyle name="Normal 2 3 6 10" xfId="4325"/>
    <cellStyle name="Normal 2 3 6 10 2" xfId="4326"/>
    <cellStyle name="Normal 2 3 6 10 2 2" xfId="31952"/>
    <cellStyle name="Normal 2 3 6 10 3" xfId="31951"/>
    <cellStyle name="Normal 2 3 6 11" xfId="4327"/>
    <cellStyle name="Normal 2 3 6 11 2" xfId="4328"/>
    <cellStyle name="Normal 2 3 6 11 2 2" xfId="31954"/>
    <cellStyle name="Normal 2 3 6 11 3" xfId="31953"/>
    <cellStyle name="Normal 2 3 6 12" xfId="4329"/>
    <cellStyle name="Normal 2 3 6 12 2" xfId="4330"/>
    <cellStyle name="Normal 2 3 6 12 2 2" xfId="31956"/>
    <cellStyle name="Normal 2 3 6 12 3" xfId="31955"/>
    <cellStyle name="Normal 2 3 6 13" xfId="4331"/>
    <cellStyle name="Normal 2 3 6 13 2" xfId="4332"/>
    <cellStyle name="Normal 2 3 6 13 2 2" xfId="31958"/>
    <cellStyle name="Normal 2 3 6 13 3" xfId="31957"/>
    <cellStyle name="Normal 2 3 6 14" xfId="4333"/>
    <cellStyle name="Normal 2 3 6 14 2" xfId="4334"/>
    <cellStyle name="Normal 2 3 6 14 2 2" xfId="31960"/>
    <cellStyle name="Normal 2 3 6 14 3" xfId="31959"/>
    <cellStyle name="Normal 2 3 6 15" xfId="4335"/>
    <cellStyle name="Normal 2 3 6 15 2" xfId="4336"/>
    <cellStyle name="Normal 2 3 6 15 2 2" xfId="31962"/>
    <cellStyle name="Normal 2 3 6 15 3" xfId="31961"/>
    <cellStyle name="Normal 2 3 6 16" xfId="4337"/>
    <cellStyle name="Normal 2 3 6 16 2" xfId="4338"/>
    <cellStyle name="Normal 2 3 6 16 2 2" xfId="31964"/>
    <cellStyle name="Normal 2 3 6 16 3" xfId="31963"/>
    <cellStyle name="Normal 2 3 6 17" xfId="4339"/>
    <cellStyle name="Normal 2 3 6 17 2" xfId="4340"/>
    <cellStyle name="Normal 2 3 6 17 2 2" xfId="31966"/>
    <cellStyle name="Normal 2 3 6 17 3" xfId="31965"/>
    <cellStyle name="Normal 2 3 6 18" xfId="4341"/>
    <cellStyle name="Normal 2 3 6 18 2" xfId="4342"/>
    <cellStyle name="Normal 2 3 6 18 2 2" xfId="31968"/>
    <cellStyle name="Normal 2 3 6 18 3" xfId="31967"/>
    <cellStyle name="Normal 2 3 6 19" xfId="4343"/>
    <cellStyle name="Normal 2 3 6 19 2" xfId="4344"/>
    <cellStyle name="Normal 2 3 6 19 2 2" xfId="31970"/>
    <cellStyle name="Normal 2 3 6 19 3" xfId="31969"/>
    <cellStyle name="Normal 2 3 6 2" xfId="4345"/>
    <cellStyle name="Normal 2 3 6 2 10" xfId="4346"/>
    <cellStyle name="Normal 2 3 6 2 10 2" xfId="31972"/>
    <cellStyle name="Normal 2 3 6 2 11" xfId="4347"/>
    <cellStyle name="Normal 2 3 6 2 11 2" xfId="31973"/>
    <cellStyle name="Normal 2 3 6 2 12" xfId="4348"/>
    <cellStyle name="Normal 2 3 6 2 12 2" xfId="31974"/>
    <cellStyle name="Normal 2 3 6 2 13" xfId="4349"/>
    <cellStyle name="Normal 2 3 6 2 13 2" xfId="31975"/>
    <cellStyle name="Normal 2 3 6 2 14" xfId="4350"/>
    <cellStyle name="Normal 2 3 6 2 14 2" xfId="31976"/>
    <cellStyle name="Normal 2 3 6 2 15" xfId="4351"/>
    <cellStyle name="Normal 2 3 6 2 15 2" xfId="31977"/>
    <cellStyle name="Normal 2 3 6 2 16" xfId="4352"/>
    <cellStyle name="Normal 2 3 6 2 16 2" xfId="31978"/>
    <cellStyle name="Normal 2 3 6 2 17" xfId="4353"/>
    <cellStyle name="Normal 2 3 6 2 17 2" xfId="31979"/>
    <cellStyle name="Normal 2 3 6 2 18" xfId="4354"/>
    <cellStyle name="Normal 2 3 6 2 18 2" xfId="31980"/>
    <cellStyle name="Normal 2 3 6 2 19" xfId="4355"/>
    <cellStyle name="Normal 2 3 6 2 19 2" xfId="31981"/>
    <cellStyle name="Normal 2 3 6 2 2" xfId="4356"/>
    <cellStyle name="Normal 2 3 6 2 2 2" xfId="4357"/>
    <cellStyle name="Normal 2 3 6 2 2 3" xfId="4358"/>
    <cellStyle name="Normal 2 3 6 2 2 3 2" xfId="31983"/>
    <cellStyle name="Normal 2 3 6 2 2 4" xfId="31982"/>
    <cellStyle name="Normal 2 3 6 2 20" xfId="4359"/>
    <cellStyle name="Normal 2 3 6 2 20 2" xfId="31984"/>
    <cellStyle name="Normal 2 3 6 2 21" xfId="4360"/>
    <cellStyle name="Normal 2 3 6 2 21 2" xfId="31985"/>
    <cellStyle name="Normal 2 3 6 2 22" xfId="31971"/>
    <cellStyle name="Normal 2 3 6 2 3" xfId="4361"/>
    <cellStyle name="Normal 2 3 6 2 3 2" xfId="4362"/>
    <cellStyle name="Normal 2 3 6 2 3 2 2" xfId="31987"/>
    <cellStyle name="Normal 2 3 6 2 3 3" xfId="4363"/>
    <cellStyle name="Normal 2 3 6 2 3 3 2" xfId="31988"/>
    <cellStyle name="Normal 2 3 6 2 3 4" xfId="31986"/>
    <cellStyle name="Normal 2 3 6 2 4" xfId="4364"/>
    <cellStyle name="Normal 2 3 6 2 4 2" xfId="31989"/>
    <cellStyle name="Normal 2 3 6 2 5" xfId="4365"/>
    <cellStyle name="Normal 2 3 6 2 5 2" xfId="31990"/>
    <cellStyle name="Normal 2 3 6 2 6" xfId="4366"/>
    <cellStyle name="Normal 2 3 6 2 6 2" xfId="31991"/>
    <cellStyle name="Normal 2 3 6 2 7" xfId="4367"/>
    <cellStyle name="Normal 2 3 6 2 7 2" xfId="31992"/>
    <cellStyle name="Normal 2 3 6 2 8" xfId="4368"/>
    <cellStyle name="Normal 2 3 6 2 8 2" xfId="31993"/>
    <cellStyle name="Normal 2 3 6 2 9" xfId="4369"/>
    <cellStyle name="Normal 2 3 6 2 9 2" xfId="31994"/>
    <cellStyle name="Normal 2 3 6 20" xfId="4370"/>
    <cellStyle name="Normal 2 3 6 20 2" xfId="4371"/>
    <cellStyle name="Normal 2 3 6 20 2 2" xfId="31996"/>
    <cellStyle name="Normal 2 3 6 20 3" xfId="31995"/>
    <cellStyle name="Normal 2 3 6 21" xfId="4372"/>
    <cellStyle name="Normal 2 3 6 21 2" xfId="4373"/>
    <cellStyle name="Normal 2 3 6 21 2 2" xfId="31998"/>
    <cellStyle name="Normal 2 3 6 21 3" xfId="31997"/>
    <cellStyle name="Normal 2 3 6 22" xfId="4374"/>
    <cellStyle name="Normal 2 3 6 22 2" xfId="4375"/>
    <cellStyle name="Normal 2 3 6 22 2 2" xfId="32000"/>
    <cellStyle name="Normal 2 3 6 22 3" xfId="31999"/>
    <cellStyle name="Normal 2 3 6 23" xfId="4376"/>
    <cellStyle name="Normal 2 3 6 23 2" xfId="32001"/>
    <cellStyle name="Normal 2 3 6 24" xfId="4377"/>
    <cellStyle name="Normal 2 3 6 24 2" xfId="32002"/>
    <cellStyle name="Normal 2 3 6 25" xfId="4378"/>
    <cellStyle name="Normal 2 3 6 3" xfId="4379"/>
    <cellStyle name="Normal 2 3 6 3 2" xfId="4380"/>
    <cellStyle name="Normal 2 3 6 3 3" xfId="4381"/>
    <cellStyle name="Normal 2 3 6 3 3 2" xfId="32004"/>
    <cellStyle name="Normal 2 3 6 3 4" xfId="32003"/>
    <cellStyle name="Normal 2 3 6 4" xfId="4382"/>
    <cellStyle name="Normal 2 3 6 4 2" xfId="4383"/>
    <cellStyle name="Normal 2 3 6 4 3" xfId="4384"/>
    <cellStyle name="Normal 2 3 6 4 3 2" xfId="32006"/>
    <cellStyle name="Normal 2 3 6 4 4" xfId="32005"/>
    <cellStyle name="Normal 2 3 6 5" xfId="4385"/>
    <cellStyle name="Normal 2 3 6 5 2" xfId="4386"/>
    <cellStyle name="Normal 2 3 6 5 3" xfId="4387"/>
    <cellStyle name="Normal 2 3 6 5 3 2" xfId="32008"/>
    <cellStyle name="Normal 2 3 6 5 4" xfId="32007"/>
    <cellStyle name="Normal 2 3 6 6" xfId="4388"/>
    <cellStyle name="Normal 2 3 6 6 2" xfId="4389"/>
    <cellStyle name="Normal 2 3 6 6 3" xfId="4390"/>
    <cellStyle name="Normal 2 3 6 6 3 2" xfId="32010"/>
    <cellStyle name="Normal 2 3 6 6 4" xfId="32009"/>
    <cellStyle name="Normal 2 3 6 7" xfId="4391"/>
    <cellStyle name="Normal 2 3 6 7 2" xfId="4392"/>
    <cellStyle name="Normal 2 3 6 7 2 2" xfId="32012"/>
    <cellStyle name="Normal 2 3 6 7 3" xfId="4393"/>
    <cellStyle name="Normal 2 3 6 7 3 2" xfId="32013"/>
    <cellStyle name="Normal 2 3 6 7 4" xfId="32011"/>
    <cellStyle name="Normal 2 3 6 8" xfId="4394"/>
    <cellStyle name="Normal 2 3 6 8 2" xfId="4395"/>
    <cellStyle name="Normal 2 3 6 8 2 2" xfId="32015"/>
    <cellStyle name="Normal 2 3 6 8 3" xfId="32014"/>
    <cellStyle name="Normal 2 3 6 9" xfId="4396"/>
    <cellStyle name="Normal 2 3 6 9 2" xfId="4397"/>
    <cellStyle name="Normal 2 3 6 9 2 2" xfId="32017"/>
    <cellStyle name="Normal 2 3 6 9 3" xfId="32016"/>
    <cellStyle name="Normal 2 3 7" xfId="4398"/>
    <cellStyle name="Normal 2 3 7 2" xfId="4399"/>
    <cellStyle name="Normal 2 3 7 2 2" xfId="4400"/>
    <cellStyle name="Normal 2 3 7 2 3" xfId="4401"/>
    <cellStyle name="Normal 2 3 7 2 3 2" xfId="32020"/>
    <cellStyle name="Normal 2 3 7 2 4" xfId="32019"/>
    <cellStyle name="Normal 2 3 7 3" xfId="4402"/>
    <cellStyle name="Normal 2 3 7 4" xfId="4403"/>
    <cellStyle name="Normal 2 3 7 5" xfId="4404"/>
    <cellStyle name="Normal 2 3 7 6" xfId="4405"/>
    <cellStyle name="Normal 2 3 7 7" xfId="4406"/>
    <cellStyle name="Normal 2 3 7 7 2" xfId="32021"/>
    <cellStyle name="Normal 2 3 7 8" xfId="32018"/>
    <cellStyle name="Normal 2 3 8" xfId="4407"/>
    <cellStyle name="Normal 2 3 8 2" xfId="4408"/>
    <cellStyle name="Normal 2 3 8 3" xfId="4409"/>
    <cellStyle name="Normal 2 3 8 4" xfId="4410"/>
    <cellStyle name="Normal 2 3 8 5" xfId="4411"/>
    <cellStyle name="Normal 2 3 8 6" xfId="4412"/>
    <cellStyle name="Normal 2 3 8 7" xfId="4413"/>
    <cellStyle name="Normal 2 3 8 7 2" xfId="32023"/>
    <cellStyle name="Normal 2 3 8 8" xfId="32022"/>
    <cellStyle name="Normal 2 3 9" xfId="4414"/>
    <cellStyle name="Normal 2 3 9 2" xfId="4415"/>
    <cellStyle name="Normal 2 3 9 3" xfId="4416"/>
    <cellStyle name="Normal 2 3 9 4" xfId="4417"/>
    <cellStyle name="Normal 2 3 9 5" xfId="4418"/>
    <cellStyle name="Normal 2 3 9 6" xfId="4419"/>
    <cellStyle name="Normal 2 3 9 7" xfId="4420"/>
    <cellStyle name="Normal 2 3 9 7 2" xfId="32025"/>
    <cellStyle name="Normal 2 3 9 8" xfId="32024"/>
    <cellStyle name="Normal 2 30" xfId="4421"/>
    <cellStyle name="Normal 2 30 2" xfId="4422"/>
    <cellStyle name="Normal 2 30 2 2" xfId="32027"/>
    <cellStyle name="Normal 2 30 3" xfId="4423"/>
    <cellStyle name="Normal 2 30 4" xfId="4424"/>
    <cellStyle name="Normal 2 30 4 2" xfId="32028"/>
    <cellStyle name="Normal 2 30 5" xfId="32026"/>
    <cellStyle name="Normal 2 31" xfId="4425"/>
    <cellStyle name="Normal 2 31 2" xfId="4426"/>
    <cellStyle name="Normal 2 31 2 2" xfId="32030"/>
    <cellStyle name="Normal 2 31 3" xfId="4427"/>
    <cellStyle name="Normal 2 31 4" xfId="4428"/>
    <cellStyle name="Normal 2 31 4 2" xfId="32031"/>
    <cellStyle name="Normal 2 31 5" xfId="32029"/>
    <cellStyle name="Normal 2 32" xfId="4429"/>
    <cellStyle name="Normal 2 32 2" xfId="4430"/>
    <cellStyle name="Normal 2 32 2 2" xfId="32033"/>
    <cellStyle name="Normal 2 32 3" xfId="4431"/>
    <cellStyle name="Normal 2 32 4" xfId="4432"/>
    <cellStyle name="Normal 2 32 4 2" xfId="32034"/>
    <cellStyle name="Normal 2 32 5" xfId="32032"/>
    <cellStyle name="Normal 2 33" xfId="4433"/>
    <cellStyle name="Normal 2 33 2" xfId="4434"/>
    <cellStyle name="Normal 2 33 2 2" xfId="32036"/>
    <cellStyle name="Normal 2 33 3" xfId="4435"/>
    <cellStyle name="Normal 2 33 4" xfId="4436"/>
    <cellStyle name="Normal 2 33 4 2" xfId="32037"/>
    <cellStyle name="Normal 2 33 5" xfId="32035"/>
    <cellStyle name="Normal 2 34" xfId="4437"/>
    <cellStyle name="Normal 2 34 2" xfId="4438"/>
    <cellStyle name="Normal 2 34 2 2" xfId="32039"/>
    <cellStyle name="Normal 2 34 3" xfId="4439"/>
    <cellStyle name="Normal 2 34 4" xfId="4440"/>
    <cellStyle name="Normal 2 34 4 2" xfId="32040"/>
    <cellStyle name="Normal 2 34 5" xfId="32038"/>
    <cellStyle name="Normal 2 35" xfId="4441"/>
    <cellStyle name="Normal 2 35 2" xfId="4442"/>
    <cellStyle name="Normal 2 35 2 2" xfId="32042"/>
    <cellStyle name="Normal 2 35 3" xfId="4443"/>
    <cellStyle name="Normal 2 35 4" xfId="4444"/>
    <cellStyle name="Normal 2 35 4 2" xfId="32043"/>
    <cellStyle name="Normal 2 35 5" xfId="32041"/>
    <cellStyle name="Normal 2 36" xfId="4445"/>
    <cellStyle name="Normal 2 36 2" xfId="4446"/>
    <cellStyle name="Normal 2 36 2 2" xfId="32045"/>
    <cellStyle name="Normal 2 36 3" xfId="4447"/>
    <cellStyle name="Normal 2 36 4" xfId="4448"/>
    <cellStyle name="Normal 2 36 4 2" xfId="32046"/>
    <cellStyle name="Normal 2 36 5" xfId="32044"/>
    <cellStyle name="Normal 2 37" xfId="4449"/>
    <cellStyle name="Normal 2 37 2" xfId="4450"/>
    <cellStyle name="Normal 2 37 2 2" xfId="32048"/>
    <cellStyle name="Normal 2 37 3" xfId="4451"/>
    <cellStyle name="Normal 2 37 3 2" xfId="4452"/>
    <cellStyle name="Normal 2 37 3 3" xfId="4453"/>
    <cellStyle name="Normal 2 37 4" xfId="4454"/>
    <cellStyle name="Normal 2 37 4 2" xfId="32049"/>
    <cellStyle name="Normal 2 37 5" xfId="32047"/>
    <cellStyle name="Normal 2 38" xfId="4455"/>
    <cellStyle name="Normal 2 38 2" xfId="4456"/>
    <cellStyle name="Normal 2 38 2 2" xfId="4457"/>
    <cellStyle name="Normal 2 38 2 3" xfId="4458"/>
    <cellStyle name="Normal 2 38 2 3 2" xfId="32052"/>
    <cellStyle name="Normal 2 38 2 4" xfId="32051"/>
    <cellStyle name="Normal 2 38 3" xfId="4459"/>
    <cellStyle name="Normal 2 38 4" xfId="4460"/>
    <cellStyle name="Normal 2 38 4 2" xfId="32053"/>
    <cellStyle name="Normal 2 38 5" xfId="32050"/>
    <cellStyle name="Normal 2 39" xfId="4461"/>
    <cellStyle name="Normal 2 39 2" xfId="4462"/>
    <cellStyle name="Normal 2 39 2 2" xfId="4463"/>
    <cellStyle name="Normal 2 39 2 2 2" xfId="32056"/>
    <cellStyle name="Normal 2 39 2 3" xfId="32055"/>
    <cellStyle name="Normal 2 39 3" xfId="4464"/>
    <cellStyle name="Normal 2 39 3 2" xfId="4465"/>
    <cellStyle name="Normal 2 39 3 2 2" xfId="32058"/>
    <cellStyle name="Normal 2 39 3 3" xfId="4466"/>
    <cellStyle name="Normal 2 39 3 3 2" xfId="32059"/>
    <cellStyle name="Normal 2 39 3 4" xfId="32057"/>
    <cellStyle name="Normal 2 39 4" xfId="32054"/>
    <cellStyle name="Normal 2 4" xfId="4467"/>
    <cellStyle name="Normal 2 4 10" xfId="4468"/>
    <cellStyle name="Normal 2 4 10 2" xfId="4469"/>
    <cellStyle name="Normal 2 4 10 2 2" xfId="4470"/>
    <cellStyle name="Normal 2 4 10 2 2 2" xfId="32062"/>
    <cellStyle name="Normal 2 4 10 2 3" xfId="4471"/>
    <cellStyle name="Normal 2 4 10 2 3 2" xfId="32063"/>
    <cellStyle name="Normal 2 4 10 2 4" xfId="4472"/>
    <cellStyle name="Normal 2 4 10 2 4 2" xfId="32064"/>
    <cellStyle name="Normal 2 4 10 2 5" xfId="4473"/>
    <cellStyle name="Normal 2 4 10 2 5 2" xfId="32065"/>
    <cellStyle name="Normal 2 4 10 2 6" xfId="4474"/>
    <cellStyle name="Normal 2 4 10 2 6 2" xfId="32066"/>
    <cellStyle name="Normal 2 4 10 2 7" xfId="32061"/>
    <cellStyle name="Normal 2 4 10 3" xfId="4475"/>
    <cellStyle name="Normal 2 4 10 3 2" xfId="4476"/>
    <cellStyle name="Normal 2 4 10 3 2 2" xfId="32068"/>
    <cellStyle name="Normal 2 4 10 3 3" xfId="4477"/>
    <cellStyle name="Normal 2 4 10 3 3 2" xfId="32069"/>
    <cellStyle name="Normal 2 4 10 3 4" xfId="4478"/>
    <cellStyle name="Normal 2 4 10 3 4 2" xfId="32070"/>
    <cellStyle name="Normal 2 4 10 3 5" xfId="4479"/>
    <cellStyle name="Normal 2 4 10 3 5 2" xfId="32071"/>
    <cellStyle name="Normal 2 4 10 3 6" xfId="4480"/>
    <cellStyle name="Normal 2 4 10 3 6 2" xfId="32072"/>
    <cellStyle name="Normal 2 4 10 3 7" xfId="32067"/>
    <cellStyle name="Normal 2 4 10 4" xfId="4481"/>
    <cellStyle name="Normal 2 4 10 4 2" xfId="32073"/>
    <cellStyle name="Normal 2 4 10 5" xfId="4482"/>
    <cellStyle name="Normal 2 4 10 5 2" xfId="4483"/>
    <cellStyle name="Normal 2 4 10 5 2 2" xfId="32074"/>
    <cellStyle name="Normal 2 4 10 5 3" xfId="4484"/>
    <cellStyle name="Normal 2 4 10 6" xfId="4485"/>
    <cellStyle name="Normal 2 4 10 6 2" xfId="32075"/>
    <cellStyle name="Normal 2 4 10 7" xfId="4486"/>
    <cellStyle name="Normal 2 4 10 7 2" xfId="32076"/>
    <cellStyle name="Normal 2 4 10 8" xfId="4487"/>
    <cellStyle name="Normal 2 4 10 8 2" xfId="32077"/>
    <cellStyle name="Normal 2 4 10 9" xfId="4488"/>
    <cellStyle name="Normal 2 4 11" xfId="4489"/>
    <cellStyle name="Normal 2 4 11 2" xfId="4490"/>
    <cellStyle name="Normal 2 4 11 2 2" xfId="32078"/>
    <cellStyle name="Normal 2 4 11 3" xfId="4491"/>
    <cellStyle name="Normal 2 4 11 3 2" xfId="4492"/>
    <cellStyle name="Normal 2 4 11 3 2 2" xfId="32079"/>
    <cellStyle name="Normal 2 4 11 3 3" xfId="4493"/>
    <cellStyle name="Normal 2 4 11 4" xfId="4494"/>
    <cellStyle name="Normal 2 4 11 4 2" xfId="32080"/>
    <cellStyle name="Normal 2 4 11 5" xfId="4495"/>
    <cellStyle name="Normal 2 4 11 5 2" xfId="32081"/>
    <cellStyle name="Normal 2 4 11 6" xfId="4496"/>
    <cellStyle name="Normal 2 4 11 6 2" xfId="32082"/>
    <cellStyle name="Normal 2 4 11 7" xfId="4497"/>
    <cellStyle name="Normal 2 4 12" xfId="4498"/>
    <cellStyle name="Normal 2 4 12 2" xfId="4499"/>
    <cellStyle name="Normal 2 4 12 2 2" xfId="32083"/>
    <cellStyle name="Normal 2 4 12 3" xfId="4500"/>
    <cellStyle name="Normal 2 4 12 3 2" xfId="4501"/>
    <cellStyle name="Normal 2 4 12 3 2 2" xfId="32084"/>
    <cellStyle name="Normal 2 4 12 3 3" xfId="4502"/>
    <cellStyle name="Normal 2 4 12 4" xfId="4503"/>
    <cellStyle name="Normal 2 4 12 4 2" xfId="32085"/>
    <cellStyle name="Normal 2 4 12 5" xfId="4504"/>
    <cellStyle name="Normal 2 4 12 5 2" xfId="32086"/>
    <cellStyle name="Normal 2 4 12 6" xfId="4505"/>
    <cellStyle name="Normal 2 4 12 6 2" xfId="32087"/>
    <cellStyle name="Normal 2 4 12 7" xfId="4506"/>
    <cellStyle name="Normal 2 4 13" xfId="4507"/>
    <cellStyle name="Normal 2 4 13 2" xfId="4508"/>
    <cellStyle name="Normal 2 4 13 2 2" xfId="4509"/>
    <cellStyle name="Normal 2 4 13 2 2 2" xfId="32089"/>
    <cellStyle name="Normal 2 4 13 2 3" xfId="4510"/>
    <cellStyle name="Normal 2 4 13 2 3 2" xfId="32090"/>
    <cellStyle name="Normal 2 4 13 2 4" xfId="32088"/>
    <cellStyle name="Normal 2 4 13 3" xfId="4511"/>
    <cellStyle name="Normal 2 4 13 3 2" xfId="4512"/>
    <cellStyle name="Normal 2 4 13 3 3" xfId="4513"/>
    <cellStyle name="Normal 2 4 13 3 3 2" xfId="32091"/>
    <cellStyle name="Normal 2 4 13 3 4" xfId="4514"/>
    <cellStyle name="Normal 2 4 13 3 4 2" xfId="32092"/>
    <cellStyle name="Normal 2 4 13 3 5" xfId="4515"/>
    <cellStyle name="Normal 2 4 13 4" xfId="4516"/>
    <cellStyle name="Normal 2 4 13 4 2" xfId="4517"/>
    <cellStyle name="Normal 2 4 13 4 2 2" xfId="32093"/>
    <cellStyle name="Normal 2 4 13 4 3" xfId="4518"/>
    <cellStyle name="Normal 2 4 13 5" xfId="4519"/>
    <cellStyle name="Normal 2 4 13 5 2" xfId="4520"/>
    <cellStyle name="Normal 2 4 13 5 2 2" xfId="32094"/>
    <cellStyle name="Normal 2 4 13 5 3" xfId="4521"/>
    <cellStyle name="Normal 2 4 13 6" xfId="4522"/>
    <cellStyle name="Normal 2 4 13 6 2" xfId="32095"/>
    <cellStyle name="Normal 2 4 13 7" xfId="4523"/>
    <cellStyle name="Normal 2 4 14" xfId="4524"/>
    <cellStyle name="Normal 2 4 14 2" xfId="4525"/>
    <cellStyle name="Normal 2 4 14 2 2" xfId="4526"/>
    <cellStyle name="Normal 2 4 14 2 2 2" xfId="32097"/>
    <cellStyle name="Normal 2 4 14 2 3" xfId="4527"/>
    <cellStyle name="Normal 2 4 14 3" xfId="4528"/>
    <cellStyle name="Normal 2 4 14 3 2" xfId="32098"/>
    <cellStyle name="Normal 2 4 14 4" xfId="4529"/>
    <cellStyle name="Normal 2 4 14 4 2" xfId="32099"/>
    <cellStyle name="Normal 2 4 14 5" xfId="4530"/>
    <cellStyle name="Normal 2 4 14 5 2" xfId="32100"/>
    <cellStyle name="Normal 2 4 14 6" xfId="4531"/>
    <cellStyle name="Normal 2 4 14 6 2" xfId="32101"/>
    <cellStyle name="Normal 2 4 14 7" xfId="32096"/>
    <cellStyle name="Normal 2 4 15" xfId="4532"/>
    <cellStyle name="Normal 2 4 15 2" xfId="4533"/>
    <cellStyle name="Normal 2 4 15 2 2" xfId="32103"/>
    <cellStyle name="Normal 2 4 15 3" xfId="4534"/>
    <cellStyle name="Normal 2 4 15 3 2" xfId="4535"/>
    <cellStyle name="Normal 2 4 15 3 2 2" xfId="32104"/>
    <cellStyle name="Normal 2 4 15 3 3" xfId="4536"/>
    <cellStyle name="Normal 2 4 15 4" xfId="4537"/>
    <cellStyle name="Normal 2 4 15 4 2" xfId="32105"/>
    <cellStyle name="Normal 2 4 15 5" xfId="4538"/>
    <cellStyle name="Normal 2 4 15 5 2" xfId="32106"/>
    <cellStyle name="Normal 2 4 15 6" xfId="4539"/>
    <cellStyle name="Normal 2 4 15 6 2" xfId="32107"/>
    <cellStyle name="Normal 2 4 15 7" xfId="32102"/>
    <cellStyle name="Normal 2 4 16" xfId="4540"/>
    <cellStyle name="Normal 2 4 16 2" xfId="4541"/>
    <cellStyle name="Normal 2 4 16 2 2" xfId="32109"/>
    <cellStyle name="Normal 2 4 16 3" xfId="4542"/>
    <cellStyle name="Normal 2 4 16 3 2" xfId="32110"/>
    <cellStyle name="Normal 2 4 16 4" xfId="4543"/>
    <cellStyle name="Normal 2 4 16 4 2" xfId="32111"/>
    <cellStyle name="Normal 2 4 16 5" xfId="4544"/>
    <cellStyle name="Normal 2 4 16 5 2" xfId="32112"/>
    <cellStyle name="Normal 2 4 16 6" xfId="4545"/>
    <cellStyle name="Normal 2 4 16 6 2" xfId="32113"/>
    <cellStyle name="Normal 2 4 16 7" xfId="32108"/>
    <cellStyle name="Normal 2 4 17" xfId="4546"/>
    <cellStyle name="Normal 2 4 17 2" xfId="4547"/>
    <cellStyle name="Normal 2 4 17 2 2" xfId="32115"/>
    <cellStyle name="Normal 2 4 17 3" xfId="4548"/>
    <cellStyle name="Normal 2 4 17 3 2" xfId="32116"/>
    <cellStyle name="Normal 2 4 17 4" xfId="4549"/>
    <cellStyle name="Normal 2 4 17 4 2" xfId="32117"/>
    <cellStyle name="Normal 2 4 17 5" xfId="4550"/>
    <cellStyle name="Normal 2 4 17 5 2" xfId="32118"/>
    <cellStyle name="Normal 2 4 17 6" xfId="4551"/>
    <cellStyle name="Normal 2 4 17 6 2" xfId="32119"/>
    <cellStyle name="Normal 2 4 17 7" xfId="32114"/>
    <cellStyle name="Normal 2 4 18" xfId="4552"/>
    <cellStyle name="Normal 2 4 18 2" xfId="4553"/>
    <cellStyle name="Normal 2 4 18 2 2" xfId="32121"/>
    <cellStyle name="Normal 2 4 18 3" xfId="4554"/>
    <cellStyle name="Normal 2 4 18 3 2" xfId="32122"/>
    <cellStyle name="Normal 2 4 18 4" xfId="4555"/>
    <cellStyle name="Normal 2 4 18 4 2" xfId="32123"/>
    <cellStyle name="Normal 2 4 18 5" xfId="4556"/>
    <cellStyle name="Normal 2 4 18 5 2" xfId="32124"/>
    <cellStyle name="Normal 2 4 18 6" xfId="4557"/>
    <cellStyle name="Normal 2 4 18 6 2" xfId="32125"/>
    <cellStyle name="Normal 2 4 18 7" xfId="32120"/>
    <cellStyle name="Normal 2 4 19" xfId="4558"/>
    <cellStyle name="Normal 2 4 19 2" xfId="4559"/>
    <cellStyle name="Normal 2 4 19 3" xfId="4560"/>
    <cellStyle name="Normal 2 4 19 4" xfId="4561"/>
    <cellStyle name="Normal 2 4 2" xfId="4562"/>
    <cellStyle name="Normal 2 4 2 10" xfId="4563"/>
    <cellStyle name="Normal 2 4 2 10 2" xfId="4564"/>
    <cellStyle name="Normal 2 4 2 11" xfId="4565"/>
    <cellStyle name="Normal 2 4 2 11 2" xfId="4566"/>
    <cellStyle name="Normal 2 4 2 12" xfId="4567"/>
    <cellStyle name="Normal 2 4 2 13" xfId="4568"/>
    <cellStyle name="Normal 2 4 2 14" xfId="4569"/>
    <cellStyle name="Normal 2 4 2 14 2" xfId="4570"/>
    <cellStyle name="Normal 2 4 2 14 2 2" xfId="32127"/>
    <cellStyle name="Normal 2 4 2 14 3" xfId="4571"/>
    <cellStyle name="Normal 2 4 2 14 3 2" xfId="32128"/>
    <cellStyle name="Normal 2 4 2 14 4" xfId="32126"/>
    <cellStyle name="Normal 2 4 2 15" xfId="4572"/>
    <cellStyle name="Normal 2 4 2 15 2" xfId="32129"/>
    <cellStyle name="Normal 2 4 2 16" xfId="4573"/>
    <cellStyle name="Normal 2 4 2 17" xfId="4574"/>
    <cellStyle name="Normal 2 4 2 2" xfId="4575"/>
    <cellStyle name="Normal 2 4 2 2 2" xfId="4576"/>
    <cellStyle name="Normal 2 4 2 2 2 2" xfId="4577"/>
    <cellStyle name="Normal 2 4 2 2 2 2 2" xfId="32131"/>
    <cellStyle name="Normal 2 4 2 2 2 3" xfId="32130"/>
    <cellStyle name="Normal 2 4 2 2 3" xfId="4578"/>
    <cellStyle name="Normal 2 4 2 2 4" xfId="4579"/>
    <cellStyle name="Normal 2 4 2 2 4 2" xfId="4580"/>
    <cellStyle name="Normal 2 4 2 2 4 2 2" xfId="32133"/>
    <cellStyle name="Normal 2 4 2 2 4 3" xfId="4581"/>
    <cellStyle name="Normal 2 4 2 2 4 3 2" xfId="32134"/>
    <cellStyle name="Normal 2 4 2 2 4 4" xfId="32132"/>
    <cellStyle name="Normal 2 4 2 2 5" xfId="4582"/>
    <cellStyle name="Normal 2 4 2 3" xfId="4583"/>
    <cellStyle name="Normal 2 4 2 3 2" xfId="4584"/>
    <cellStyle name="Normal 2 4 2 3 2 2" xfId="4585"/>
    <cellStyle name="Normal 2 4 2 3 2 2 2" xfId="32136"/>
    <cellStyle name="Normal 2 4 2 3 2 3" xfId="32135"/>
    <cellStyle name="Normal 2 4 2 3 3" xfId="4586"/>
    <cellStyle name="Normal 2 4 2 3 4" xfId="4587"/>
    <cellStyle name="Normal 2 4 2 3 4 2" xfId="32137"/>
    <cellStyle name="Normal 2 4 2 3 5" xfId="4588"/>
    <cellStyle name="Normal 2 4 2 3 6" xfId="4589"/>
    <cellStyle name="Normal 2 4 2 4" xfId="4590"/>
    <cellStyle name="Normal 2 4 2 4 2" xfId="4591"/>
    <cellStyle name="Normal 2 4 2 4 2 2" xfId="4592"/>
    <cellStyle name="Normal 2 4 2 4 2 2 2" xfId="32139"/>
    <cellStyle name="Normal 2 4 2 4 2 3" xfId="32138"/>
    <cellStyle name="Normal 2 4 2 4 3" xfId="4593"/>
    <cellStyle name="Normal 2 4 2 4 4" xfId="4594"/>
    <cellStyle name="Normal 2 4 2 4 4 2" xfId="32140"/>
    <cellStyle name="Normal 2 4 2 4 5" xfId="4595"/>
    <cellStyle name="Normal 2 4 2 4 5 2" xfId="32141"/>
    <cellStyle name="Normal 2 4 2 4 6" xfId="4596"/>
    <cellStyle name="Normal 2 4 2 5" xfId="4597"/>
    <cellStyle name="Normal 2 4 2 5 2" xfId="4598"/>
    <cellStyle name="Normal 2 4 2 5 2 2" xfId="4599"/>
    <cellStyle name="Normal 2 4 2 5 2 2 2" xfId="32143"/>
    <cellStyle name="Normal 2 4 2 5 2 3" xfId="32142"/>
    <cellStyle name="Normal 2 4 2 5 3" xfId="4600"/>
    <cellStyle name="Normal 2 4 2 5 4" xfId="4601"/>
    <cellStyle name="Normal 2 4 2 5 4 2" xfId="32144"/>
    <cellStyle name="Normal 2 4 2 5 5" xfId="4602"/>
    <cellStyle name="Normal 2 4 2 5 5 2" xfId="32145"/>
    <cellStyle name="Normal 2 4 2 5 6" xfId="4603"/>
    <cellStyle name="Normal 2 4 2 6" xfId="4604"/>
    <cellStyle name="Normal 2 4 2 6 2" xfId="4605"/>
    <cellStyle name="Normal 2 4 2 6 2 2" xfId="32146"/>
    <cellStyle name="Normal 2 4 2 6 3" xfId="4606"/>
    <cellStyle name="Normal 2 4 2 7" xfId="4607"/>
    <cellStyle name="Normal 2 4 2 7 2" xfId="4608"/>
    <cellStyle name="Normal 2 4 2 7 2 2" xfId="32147"/>
    <cellStyle name="Normal 2 4 2 7 3" xfId="4609"/>
    <cellStyle name="Normal 2 4 2 8" xfId="4610"/>
    <cellStyle name="Normal 2 4 2 9" xfId="4611"/>
    <cellStyle name="Normal 2 4 2 9 2" xfId="4612"/>
    <cellStyle name="Normal 2 4 20" xfId="4613"/>
    <cellStyle name="Normal 2 4 20 2" xfId="4614"/>
    <cellStyle name="Normal 2 4 20 3" xfId="4615"/>
    <cellStyle name="Normal 2 4 21" xfId="4616"/>
    <cellStyle name="Normal 2 4 21 2" xfId="4617"/>
    <cellStyle name="Normal 2 4 21 3" xfId="4618"/>
    <cellStyle name="Normal 2 4 21 4" xfId="4619"/>
    <cellStyle name="Normal 2 4 22" xfId="4620"/>
    <cellStyle name="Normal 2 4 22 2" xfId="32148"/>
    <cellStyle name="Normal 2 4 23" xfId="4621"/>
    <cellStyle name="Normal 2 4 23 2" xfId="4622"/>
    <cellStyle name="Normal 2 4 23 3" xfId="4623"/>
    <cellStyle name="Normal 2 4 24" xfId="4624"/>
    <cellStyle name="Normal 2 4 24 2" xfId="32060"/>
    <cellStyle name="Normal 2 4 25" xfId="4625"/>
    <cellStyle name="Normal 2 4 25 2" xfId="4626"/>
    <cellStyle name="Normal 2 4 26" xfId="4627"/>
    <cellStyle name="Normal 2 4 3" xfId="4628"/>
    <cellStyle name="Normal 2 4 3 10" xfId="4629"/>
    <cellStyle name="Normal 2 4 3 10 2" xfId="4630"/>
    <cellStyle name="Normal 2 4 3 10 2 2" xfId="32150"/>
    <cellStyle name="Normal 2 4 3 10 3" xfId="32149"/>
    <cellStyle name="Normal 2 4 3 11" xfId="4631"/>
    <cellStyle name="Normal 2 4 3 11 2" xfId="4632"/>
    <cellStyle name="Normal 2 4 3 11 2 2" xfId="32152"/>
    <cellStyle name="Normal 2 4 3 11 3" xfId="32151"/>
    <cellStyle name="Normal 2 4 3 12" xfId="4633"/>
    <cellStyle name="Normal 2 4 3 12 2" xfId="4634"/>
    <cellStyle name="Normal 2 4 3 12 2 2" xfId="32154"/>
    <cellStyle name="Normal 2 4 3 12 3" xfId="32153"/>
    <cellStyle name="Normal 2 4 3 13" xfId="4635"/>
    <cellStyle name="Normal 2 4 3 13 2" xfId="4636"/>
    <cellStyle name="Normal 2 4 3 13 2 2" xfId="32156"/>
    <cellStyle name="Normal 2 4 3 13 3" xfId="32155"/>
    <cellStyle name="Normal 2 4 3 14" xfId="4637"/>
    <cellStyle name="Normal 2 4 3 14 2" xfId="4638"/>
    <cellStyle name="Normal 2 4 3 14 2 2" xfId="32158"/>
    <cellStyle name="Normal 2 4 3 14 3" xfId="32157"/>
    <cellStyle name="Normal 2 4 3 15" xfId="4639"/>
    <cellStyle name="Normal 2 4 3 15 2" xfId="4640"/>
    <cellStyle name="Normal 2 4 3 15 2 2" xfId="32160"/>
    <cellStyle name="Normal 2 4 3 15 3" xfId="32159"/>
    <cellStyle name="Normal 2 4 3 16" xfId="4641"/>
    <cellStyle name="Normal 2 4 3 16 2" xfId="4642"/>
    <cellStyle name="Normal 2 4 3 16 2 2" xfId="32162"/>
    <cellStyle name="Normal 2 4 3 16 3" xfId="32161"/>
    <cellStyle name="Normal 2 4 3 17" xfId="4643"/>
    <cellStyle name="Normal 2 4 3 17 2" xfId="4644"/>
    <cellStyle name="Normal 2 4 3 17 2 2" xfId="32164"/>
    <cellStyle name="Normal 2 4 3 17 3" xfId="32163"/>
    <cellStyle name="Normal 2 4 3 18" xfId="4645"/>
    <cellStyle name="Normal 2 4 3 18 2" xfId="4646"/>
    <cellStyle name="Normal 2 4 3 18 2 2" xfId="32166"/>
    <cellStyle name="Normal 2 4 3 18 3" xfId="32165"/>
    <cellStyle name="Normal 2 4 3 19" xfId="4647"/>
    <cellStyle name="Normal 2 4 3 19 2" xfId="4648"/>
    <cellStyle name="Normal 2 4 3 19 2 2" xfId="32168"/>
    <cellStyle name="Normal 2 4 3 19 3" xfId="32167"/>
    <cellStyle name="Normal 2 4 3 2" xfId="4649"/>
    <cellStyle name="Normal 2 4 3 2 10" xfId="4650"/>
    <cellStyle name="Normal 2 4 3 2 10 2" xfId="32169"/>
    <cellStyle name="Normal 2 4 3 2 11" xfId="4651"/>
    <cellStyle name="Normal 2 4 3 2 11 2" xfId="32170"/>
    <cellStyle name="Normal 2 4 3 2 12" xfId="4652"/>
    <cellStyle name="Normal 2 4 3 2 12 2" xfId="32171"/>
    <cellStyle name="Normal 2 4 3 2 13" xfId="4653"/>
    <cellStyle name="Normal 2 4 3 2 13 2" xfId="32172"/>
    <cellStyle name="Normal 2 4 3 2 14" xfId="4654"/>
    <cellStyle name="Normal 2 4 3 2 14 2" xfId="32173"/>
    <cellStyle name="Normal 2 4 3 2 15" xfId="4655"/>
    <cellStyle name="Normal 2 4 3 2 15 2" xfId="32174"/>
    <cellStyle name="Normal 2 4 3 2 16" xfId="4656"/>
    <cellStyle name="Normal 2 4 3 2 16 2" xfId="32175"/>
    <cellStyle name="Normal 2 4 3 2 17" xfId="4657"/>
    <cellStyle name="Normal 2 4 3 2 17 2" xfId="32176"/>
    <cellStyle name="Normal 2 4 3 2 18" xfId="4658"/>
    <cellStyle name="Normal 2 4 3 2 18 2" xfId="32177"/>
    <cellStyle name="Normal 2 4 3 2 19" xfId="4659"/>
    <cellStyle name="Normal 2 4 3 2 19 2" xfId="32178"/>
    <cellStyle name="Normal 2 4 3 2 2" xfId="4660"/>
    <cellStyle name="Normal 2 4 3 2 2 2" xfId="32179"/>
    <cellStyle name="Normal 2 4 3 2 20" xfId="4661"/>
    <cellStyle name="Normal 2 4 3 2 20 2" xfId="32180"/>
    <cellStyle name="Normal 2 4 3 2 21" xfId="4662"/>
    <cellStyle name="Normal 2 4 3 2 3" xfId="4663"/>
    <cellStyle name="Normal 2 4 3 2 3 2" xfId="32181"/>
    <cellStyle name="Normal 2 4 3 2 4" xfId="4664"/>
    <cellStyle name="Normal 2 4 3 2 4 2" xfId="32182"/>
    <cellStyle name="Normal 2 4 3 2 5" xfId="4665"/>
    <cellStyle name="Normal 2 4 3 2 5 2" xfId="32183"/>
    <cellStyle name="Normal 2 4 3 2 6" xfId="4666"/>
    <cellStyle name="Normal 2 4 3 2 6 2" xfId="32184"/>
    <cellStyle name="Normal 2 4 3 2 7" xfId="4667"/>
    <cellStyle name="Normal 2 4 3 2 7 2" xfId="32185"/>
    <cellStyle name="Normal 2 4 3 2 8" xfId="4668"/>
    <cellStyle name="Normal 2 4 3 2 8 2" xfId="32186"/>
    <cellStyle name="Normal 2 4 3 2 9" xfId="4669"/>
    <cellStyle name="Normal 2 4 3 2 9 2" xfId="32187"/>
    <cellStyle name="Normal 2 4 3 20" xfId="4670"/>
    <cellStyle name="Normal 2 4 3 20 2" xfId="4671"/>
    <cellStyle name="Normal 2 4 3 20 2 2" xfId="32189"/>
    <cellStyle name="Normal 2 4 3 20 3" xfId="32188"/>
    <cellStyle name="Normal 2 4 3 21" xfId="4672"/>
    <cellStyle name="Normal 2 4 3 21 2" xfId="4673"/>
    <cellStyle name="Normal 2 4 3 21 2 2" xfId="32191"/>
    <cellStyle name="Normal 2 4 3 21 3" xfId="32190"/>
    <cellStyle name="Normal 2 4 3 22" xfId="4674"/>
    <cellStyle name="Normal 2 4 3 22 2" xfId="4675"/>
    <cellStyle name="Normal 2 4 3 22 2 2" xfId="32193"/>
    <cellStyle name="Normal 2 4 3 22 3" xfId="32192"/>
    <cellStyle name="Normal 2 4 3 23" xfId="4676"/>
    <cellStyle name="Normal 2 4 3 23 2" xfId="32194"/>
    <cellStyle name="Normal 2 4 3 24" xfId="4677"/>
    <cellStyle name="Normal 2 4 3 24 2" xfId="32195"/>
    <cellStyle name="Normal 2 4 3 25" xfId="4678"/>
    <cellStyle name="Normal 2 4 3 26" xfId="4679"/>
    <cellStyle name="Normal 2 4 3 3" xfId="4680"/>
    <cellStyle name="Normal 2 4 3 3 2" xfId="4681"/>
    <cellStyle name="Normal 2 4 3 3 3" xfId="4682"/>
    <cellStyle name="Normal 2 4 3 3 3 2" xfId="32196"/>
    <cellStyle name="Normal 2 4 3 3 4" xfId="4683"/>
    <cellStyle name="Normal 2 4 3 3 5" xfId="4684"/>
    <cellStyle name="Normal 2 4 3 4" xfId="4685"/>
    <cellStyle name="Normal 2 4 3 4 2" xfId="4686"/>
    <cellStyle name="Normal 2 4 3 4 2 2" xfId="32197"/>
    <cellStyle name="Normal 2 4 3 4 3" xfId="4687"/>
    <cellStyle name="Normal 2 4 3 5" xfId="4688"/>
    <cellStyle name="Normal 2 4 3 5 2" xfId="4689"/>
    <cellStyle name="Normal 2 4 3 5 2 2" xfId="32198"/>
    <cellStyle name="Normal 2 4 3 5 3" xfId="4690"/>
    <cellStyle name="Normal 2 4 3 6" xfId="4691"/>
    <cellStyle name="Normal 2 4 3 6 2" xfId="4692"/>
    <cellStyle name="Normal 2 4 3 6 2 2" xfId="32199"/>
    <cellStyle name="Normal 2 4 3 6 3" xfId="4693"/>
    <cellStyle name="Normal 2 4 3 7" xfId="4694"/>
    <cellStyle name="Normal 2 4 3 7 2" xfId="4695"/>
    <cellStyle name="Normal 2 4 3 7 2 2" xfId="32200"/>
    <cellStyle name="Normal 2 4 3 7 3" xfId="4696"/>
    <cellStyle name="Normal 2 4 3 8" xfId="4697"/>
    <cellStyle name="Normal 2 4 3 8 2" xfId="4698"/>
    <cellStyle name="Normal 2 4 3 8 2 2" xfId="32202"/>
    <cellStyle name="Normal 2 4 3 8 3" xfId="32201"/>
    <cellStyle name="Normal 2 4 3 9" xfId="4699"/>
    <cellStyle name="Normal 2 4 3 9 2" xfId="4700"/>
    <cellStyle name="Normal 2 4 3 9 2 2" xfId="32204"/>
    <cellStyle name="Normal 2 4 3 9 3" xfId="32203"/>
    <cellStyle name="Normal 2 4 4" xfId="4701"/>
    <cellStyle name="Normal 2 4 4 2" xfId="4702"/>
    <cellStyle name="Normal 2 4 4 2 2" xfId="4703"/>
    <cellStyle name="Normal 2 4 4 2 3" xfId="4704"/>
    <cellStyle name="Normal 2 4 4 2 3 2" xfId="32205"/>
    <cellStyle name="Normal 2 4 4 2 4" xfId="4705"/>
    <cellStyle name="Normal 2 4 4 2 4 2" xfId="32206"/>
    <cellStyle name="Normal 2 4 4 2 5" xfId="4706"/>
    <cellStyle name="Normal 2 4 4 3" xfId="4707"/>
    <cellStyle name="Normal 2 4 4 3 2" xfId="4708"/>
    <cellStyle name="Normal 2 4 4 3 2 2" xfId="32207"/>
    <cellStyle name="Normal 2 4 4 3 3" xfId="4709"/>
    <cellStyle name="Normal 2 4 4 4" xfId="4710"/>
    <cellStyle name="Normal 2 4 4 4 2" xfId="4711"/>
    <cellStyle name="Normal 2 4 4 4 2 2" xfId="32208"/>
    <cellStyle name="Normal 2 4 4 4 3" xfId="4712"/>
    <cellStyle name="Normal 2 4 4 5" xfId="4713"/>
    <cellStyle name="Normal 2 4 4 5 2" xfId="4714"/>
    <cellStyle name="Normal 2 4 4 5 2 2" xfId="32209"/>
    <cellStyle name="Normal 2 4 4 5 3" xfId="4715"/>
    <cellStyle name="Normal 2 4 4 6" xfId="4716"/>
    <cellStyle name="Normal 2 4 4 6 2" xfId="4717"/>
    <cellStyle name="Normal 2 4 4 6 2 2" xfId="32210"/>
    <cellStyle name="Normal 2 4 4 6 3" xfId="4718"/>
    <cellStyle name="Normal 2 4 4 7" xfId="4719"/>
    <cellStyle name="Normal 2 4 4 7 2" xfId="4720"/>
    <cellStyle name="Normal 2 4 4 7 2 2" xfId="32212"/>
    <cellStyle name="Normal 2 4 4 7 3" xfId="4721"/>
    <cellStyle name="Normal 2 4 4 7 3 2" xfId="32213"/>
    <cellStyle name="Normal 2 4 4 7 4" xfId="32211"/>
    <cellStyle name="Normal 2 4 4 8" xfId="4722"/>
    <cellStyle name="Normal 2 4 4 8 2" xfId="32214"/>
    <cellStyle name="Normal 2 4 4 9" xfId="4723"/>
    <cellStyle name="Normal 2 4 5" xfId="4724"/>
    <cellStyle name="Normal 2 4 5 2" xfId="4725"/>
    <cellStyle name="Normal 2 4 5 2 2" xfId="4726"/>
    <cellStyle name="Normal 2 4 5 2 3" xfId="4727"/>
    <cellStyle name="Normal 2 4 5 2 3 2" xfId="32215"/>
    <cellStyle name="Normal 2 4 5 2 4" xfId="4728"/>
    <cellStyle name="Normal 2 4 5 2 4 2" xfId="32216"/>
    <cellStyle name="Normal 2 4 5 2 5" xfId="4729"/>
    <cellStyle name="Normal 2 4 5 3" xfId="4730"/>
    <cellStyle name="Normal 2 4 5 3 2" xfId="4731"/>
    <cellStyle name="Normal 2 4 5 3 2 2" xfId="32217"/>
    <cellStyle name="Normal 2 4 5 3 3" xfId="4732"/>
    <cellStyle name="Normal 2 4 5 4" xfId="4733"/>
    <cellStyle name="Normal 2 4 5 4 2" xfId="4734"/>
    <cellStyle name="Normal 2 4 5 4 2 2" xfId="32218"/>
    <cellStyle name="Normal 2 4 5 4 3" xfId="4735"/>
    <cellStyle name="Normal 2 4 5 5" xfId="4736"/>
    <cellStyle name="Normal 2 4 5 5 2" xfId="4737"/>
    <cellStyle name="Normal 2 4 5 5 2 2" xfId="32219"/>
    <cellStyle name="Normal 2 4 5 5 3" xfId="4738"/>
    <cellStyle name="Normal 2 4 5 6" xfId="4739"/>
    <cellStyle name="Normal 2 4 5 6 2" xfId="4740"/>
    <cellStyle name="Normal 2 4 5 6 2 2" xfId="32220"/>
    <cellStyle name="Normal 2 4 5 6 3" xfId="4741"/>
    <cellStyle name="Normal 2 4 5 7" xfId="4742"/>
    <cellStyle name="Normal 2 4 5 7 2" xfId="4743"/>
    <cellStyle name="Normal 2 4 5 7 2 2" xfId="32222"/>
    <cellStyle name="Normal 2 4 5 7 3" xfId="4744"/>
    <cellStyle name="Normal 2 4 5 7 3 2" xfId="32223"/>
    <cellStyle name="Normal 2 4 5 7 4" xfId="32221"/>
    <cellStyle name="Normal 2 4 5 8" xfId="4745"/>
    <cellStyle name="Normal 2 4 5 8 2" xfId="32224"/>
    <cellStyle name="Normal 2 4 5 9" xfId="4746"/>
    <cellStyle name="Normal 2 4 6" xfId="4747"/>
    <cellStyle name="Normal 2 4 6 2" xfId="4748"/>
    <cellStyle name="Normal 2 4 6 2 2" xfId="4749"/>
    <cellStyle name="Normal 2 4 6 2 2 2" xfId="32225"/>
    <cellStyle name="Normal 2 4 6 2 3" xfId="4750"/>
    <cellStyle name="Normal 2 4 6 3" xfId="4751"/>
    <cellStyle name="Normal 2 4 6 3 2" xfId="4752"/>
    <cellStyle name="Normal 2 4 6 3 2 2" xfId="32226"/>
    <cellStyle name="Normal 2 4 6 3 3" xfId="4753"/>
    <cellStyle name="Normal 2 4 6 4" xfId="4754"/>
    <cellStyle name="Normal 2 4 6 4 2" xfId="4755"/>
    <cellStyle name="Normal 2 4 6 4 2 2" xfId="32227"/>
    <cellStyle name="Normal 2 4 6 4 3" xfId="4756"/>
    <cellStyle name="Normal 2 4 6 5" xfId="4757"/>
    <cellStyle name="Normal 2 4 6 5 2" xfId="4758"/>
    <cellStyle name="Normal 2 4 6 5 2 2" xfId="32228"/>
    <cellStyle name="Normal 2 4 6 5 3" xfId="4759"/>
    <cellStyle name="Normal 2 4 6 6" xfId="4760"/>
    <cellStyle name="Normal 2 4 6 6 2" xfId="4761"/>
    <cellStyle name="Normal 2 4 6 6 2 2" xfId="32229"/>
    <cellStyle name="Normal 2 4 6 6 3" xfId="4762"/>
    <cellStyle name="Normal 2 4 6 7" xfId="4763"/>
    <cellStyle name="Normal 2 4 6 7 2" xfId="4764"/>
    <cellStyle name="Normal 2 4 6 7 2 2" xfId="32231"/>
    <cellStyle name="Normal 2 4 6 7 3" xfId="4765"/>
    <cellStyle name="Normal 2 4 6 7 3 2" xfId="32232"/>
    <cellStyle name="Normal 2 4 6 7 4" xfId="32230"/>
    <cellStyle name="Normal 2 4 6 8" xfId="4766"/>
    <cellStyle name="Normal 2 4 6 8 2" xfId="32233"/>
    <cellStyle name="Normal 2 4 6 9" xfId="4767"/>
    <cellStyle name="Normal 2 4 7" xfId="4768"/>
    <cellStyle name="Normal 2 4 7 2" xfId="4769"/>
    <cellStyle name="Normal 2 4 7 2 2" xfId="4770"/>
    <cellStyle name="Normal 2 4 7 2 2 2" xfId="32234"/>
    <cellStyle name="Normal 2 4 7 2 3" xfId="4771"/>
    <cellStyle name="Normal 2 4 7 3" xfId="4772"/>
    <cellStyle name="Normal 2 4 7 3 2" xfId="4773"/>
    <cellStyle name="Normal 2 4 7 3 2 2" xfId="32235"/>
    <cellStyle name="Normal 2 4 7 3 3" xfId="4774"/>
    <cellStyle name="Normal 2 4 7 4" xfId="4775"/>
    <cellStyle name="Normal 2 4 7 4 2" xfId="4776"/>
    <cellStyle name="Normal 2 4 7 4 2 2" xfId="32236"/>
    <cellStyle name="Normal 2 4 7 4 3" xfId="4777"/>
    <cellStyle name="Normal 2 4 7 5" xfId="4778"/>
    <cellStyle name="Normal 2 4 7 5 2" xfId="4779"/>
    <cellStyle name="Normal 2 4 7 5 2 2" xfId="32237"/>
    <cellStyle name="Normal 2 4 7 5 3" xfId="4780"/>
    <cellStyle name="Normal 2 4 7 6" xfId="4781"/>
    <cellStyle name="Normal 2 4 7 6 2" xfId="4782"/>
    <cellStyle name="Normal 2 4 7 6 2 2" xfId="32238"/>
    <cellStyle name="Normal 2 4 7 6 3" xfId="4783"/>
    <cellStyle name="Normal 2 4 7 7" xfId="4784"/>
    <cellStyle name="Normal 2 4 7 7 2" xfId="4785"/>
    <cellStyle name="Normal 2 4 7 7 2 2" xfId="32240"/>
    <cellStyle name="Normal 2 4 7 7 3" xfId="4786"/>
    <cellStyle name="Normal 2 4 7 7 3 2" xfId="32241"/>
    <cellStyle name="Normal 2 4 7 7 4" xfId="32239"/>
    <cellStyle name="Normal 2 4 7 8" xfId="4787"/>
    <cellStyle name="Normal 2 4 7 8 2" xfId="32242"/>
    <cellStyle name="Normal 2 4 7 9" xfId="4788"/>
    <cellStyle name="Normal 2 4 8" xfId="4789"/>
    <cellStyle name="Normal 2 4 8 2" xfId="4790"/>
    <cellStyle name="Normal 2 4 8 2 2" xfId="4791"/>
    <cellStyle name="Normal 2 4 8 2 2 2" xfId="32243"/>
    <cellStyle name="Normal 2 4 8 2 3" xfId="4792"/>
    <cellStyle name="Normal 2 4 8 3" xfId="4793"/>
    <cellStyle name="Normal 2 4 8 3 2" xfId="4794"/>
    <cellStyle name="Normal 2 4 8 3 2 2" xfId="32244"/>
    <cellStyle name="Normal 2 4 8 3 3" xfId="4795"/>
    <cellStyle name="Normal 2 4 8 4" xfId="4796"/>
    <cellStyle name="Normal 2 4 8 4 2" xfId="4797"/>
    <cellStyle name="Normal 2 4 8 4 2 2" xfId="32245"/>
    <cellStyle name="Normal 2 4 8 4 3" xfId="4798"/>
    <cellStyle name="Normal 2 4 8 5" xfId="4799"/>
    <cellStyle name="Normal 2 4 8 5 2" xfId="4800"/>
    <cellStyle name="Normal 2 4 8 5 2 2" xfId="32246"/>
    <cellStyle name="Normal 2 4 8 5 3" xfId="4801"/>
    <cellStyle name="Normal 2 4 8 6" xfId="4802"/>
    <cellStyle name="Normal 2 4 8 6 2" xfId="32247"/>
    <cellStyle name="Normal 2 4 8 7" xfId="4803"/>
    <cellStyle name="Normal 2 4 8 8" xfId="4804"/>
    <cellStyle name="Normal 2 4 9" xfId="4805"/>
    <cellStyle name="Normal 2 4 9 2" xfId="4806"/>
    <cellStyle name="Normal 2 4 9 2 2" xfId="4807"/>
    <cellStyle name="Normal 2 4 9 2 2 2" xfId="32248"/>
    <cellStyle name="Normal 2 4 9 2 3" xfId="4808"/>
    <cellStyle name="Normal 2 4 9 3" xfId="4809"/>
    <cellStyle name="Normal 2 4 9 3 2" xfId="4810"/>
    <cellStyle name="Normal 2 4 9 3 2 2" xfId="32249"/>
    <cellStyle name="Normal 2 4 9 3 3" xfId="4811"/>
    <cellStyle name="Normal 2 4 9 4" xfId="4812"/>
    <cellStyle name="Normal 2 4 9 4 2" xfId="4813"/>
    <cellStyle name="Normal 2 4 9 4 2 2" xfId="32250"/>
    <cellStyle name="Normal 2 4 9 4 3" xfId="4814"/>
    <cellStyle name="Normal 2 4 9 5" xfId="4815"/>
    <cellStyle name="Normal 2 4 9 5 2" xfId="4816"/>
    <cellStyle name="Normal 2 4 9 5 2 2" xfId="32251"/>
    <cellStyle name="Normal 2 4 9 5 3" xfId="4817"/>
    <cellStyle name="Normal 2 4 9 6" xfId="4818"/>
    <cellStyle name="Normal 2 4 9 6 2" xfId="32252"/>
    <cellStyle name="Normal 2 4 9 7" xfId="4819"/>
    <cellStyle name="Normal 2 4 9 8" xfId="4820"/>
    <cellStyle name="Normal 2 40" xfId="4821"/>
    <cellStyle name="Normal 2 40 2" xfId="4822"/>
    <cellStyle name="Normal 2 40 2 2" xfId="4823"/>
    <cellStyle name="Normal 2 40 2 2 2" xfId="32255"/>
    <cellStyle name="Normal 2 40 2 3" xfId="4824"/>
    <cellStyle name="Normal 2 40 2 3 2" xfId="32256"/>
    <cellStyle name="Normal 2 40 2 4" xfId="32254"/>
    <cellStyle name="Normal 2 40 3" xfId="4825"/>
    <cellStyle name="Normal 2 40 3 2" xfId="32257"/>
    <cellStyle name="Normal 2 40 4" xfId="4826"/>
    <cellStyle name="Normal 2 40 4 2" xfId="32258"/>
    <cellStyle name="Normal 2 40 5" xfId="32253"/>
    <cellStyle name="Normal 2 41" xfId="4827"/>
    <cellStyle name="Normal 2 41 2" xfId="4828"/>
    <cellStyle name="Normal 2 41 2 2" xfId="4829"/>
    <cellStyle name="Normal 2 41 2 2 2" xfId="32261"/>
    <cellStyle name="Normal 2 41 2 3" xfId="4830"/>
    <cellStyle name="Normal 2 41 2 3 2" xfId="32262"/>
    <cellStyle name="Normal 2 41 2 4" xfId="32260"/>
    <cellStyle name="Normal 2 41 3" xfId="4831"/>
    <cellStyle name="Normal 2 41 3 2" xfId="32263"/>
    <cellStyle name="Normal 2 41 4" xfId="4832"/>
    <cellStyle name="Normal 2 41 4 2" xfId="32264"/>
    <cellStyle name="Normal 2 41 5" xfId="32259"/>
    <cellStyle name="Normal 2 42" xfId="4833"/>
    <cellStyle name="Normal 2 42 2" xfId="4834"/>
    <cellStyle name="Normal 2 42 2 2" xfId="4835"/>
    <cellStyle name="Normal 2 42 2 2 2" xfId="32267"/>
    <cellStyle name="Normal 2 42 2 3" xfId="4836"/>
    <cellStyle name="Normal 2 42 2 3 2" xfId="32268"/>
    <cellStyle name="Normal 2 42 2 4" xfId="32266"/>
    <cellStyle name="Normal 2 42 3" xfId="4837"/>
    <cellStyle name="Normal 2 42 3 2" xfId="32269"/>
    <cellStyle name="Normal 2 42 4" xfId="4838"/>
    <cellStyle name="Normal 2 42 4 2" xfId="32270"/>
    <cellStyle name="Normal 2 42 5" xfId="32265"/>
    <cellStyle name="Normal 2 43" xfId="4839"/>
    <cellStyle name="Normal 2 43 2" xfId="4840"/>
    <cellStyle name="Normal 2 43 2 2" xfId="4841"/>
    <cellStyle name="Normal 2 43 2 2 2" xfId="32273"/>
    <cellStyle name="Normal 2 43 2 3" xfId="4842"/>
    <cellStyle name="Normal 2 43 2 3 2" xfId="32274"/>
    <cellStyle name="Normal 2 43 2 4" xfId="32272"/>
    <cellStyle name="Normal 2 43 3" xfId="4843"/>
    <cellStyle name="Normal 2 43 3 2" xfId="32275"/>
    <cellStyle name="Normal 2 43 4" xfId="4844"/>
    <cellStyle name="Normal 2 43 4 2" xfId="32276"/>
    <cellStyle name="Normal 2 43 5" xfId="32271"/>
    <cellStyle name="Normal 2 44" xfId="4845"/>
    <cellStyle name="Normal 2 44 2" xfId="4846"/>
    <cellStyle name="Normal 2 44 2 2" xfId="4847"/>
    <cellStyle name="Normal 2 44 2 2 2" xfId="32279"/>
    <cellStyle name="Normal 2 44 2 3" xfId="32278"/>
    <cellStyle name="Normal 2 44 3" xfId="4848"/>
    <cellStyle name="Normal 2 44 3 2" xfId="32280"/>
    <cellStyle name="Normal 2 44 4" xfId="32277"/>
    <cellStyle name="Normal 2 45" xfId="4849"/>
    <cellStyle name="Normal 2 45 2" xfId="4850"/>
    <cellStyle name="Normal 2 45 2 2" xfId="4851"/>
    <cellStyle name="Normal 2 45 2 2 2" xfId="32283"/>
    <cellStyle name="Normal 2 45 2 3" xfId="32282"/>
    <cellStyle name="Normal 2 45 3" xfId="4852"/>
    <cellStyle name="Normal 2 45 3 2" xfId="32284"/>
    <cellStyle name="Normal 2 45 4" xfId="32281"/>
    <cellStyle name="Normal 2 46" xfId="4853"/>
    <cellStyle name="Normal 2 46 2" xfId="4854"/>
    <cellStyle name="Normal 2 46 2 2" xfId="32286"/>
    <cellStyle name="Normal 2 46 3" xfId="4855"/>
    <cellStyle name="Normal 2 46 3 2" xfId="32287"/>
    <cellStyle name="Normal 2 46 4" xfId="32285"/>
    <cellStyle name="Normal 2 47" xfId="4856"/>
    <cellStyle name="Normal 2 47 2" xfId="4857"/>
    <cellStyle name="Normal 2 47 2 2" xfId="32289"/>
    <cellStyle name="Normal 2 47 3" xfId="4858"/>
    <cellStyle name="Normal 2 47 3 2" xfId="32290"/>
    <cellStyle name="Normal 2 47 4" xfId="32288"/>
    <cellStyle name="Normal 2 48" xfId="4859"/>
    <cellStyle name="Normal 2 48 2" xfId="4860"/>
    <cellStyle name="Normal 2 48 2 2" xfId="4861"/>
    <cellStyle name="Normal 2 48 2 2 2" xfId="32293"/>
    <cellStyle name="Normal 2 48 2 3" xfId="32292"/>
    <cellStyle name="Normal 2 48 3" xfId="4862"/>
    <cellStyle name="Normal 2 48 3 2" xfId="4863"/>
    <cellStyle name="Normal 2 48 3 2 2" xfId="4864"/>
    <cellStyle name="Normal 2 48 3 2 2 2" xfId="32296"/>
    <cellStyle name="Normal 2 48 3 2 3" xfId="32295"/>
    <cellStyle name="Normal 2 48 3 3" xfId="4865"/>
    <cellStyle name="Normal 2 48 3 3 2" xfId="32297"/>
    <cellStyle name="Normal 2 48 3 4" xfId="32294"/>
    <cellStyle name="Normal 2 48 4" xfId="4866"/>
    <cellStyle name="Normal 2 48 4 2" xfId="4867"/>
    <cellStyle name="Normal 2 48 4 2 2" xfId="32299"/>
    <cellStyle name="Normal 2 48 4 3" xfId="32298"/>
    <cellStyle name="Normal 2 48 5" xfId="4868"/>
    <cellStyle name="Normal 2 48 5 2" xfId="32300"/>
    <cellStyle name="Normal 2 48 6" xfId="32291"/>
    <cellStyle name="Normal 2 49" xfId="4869"/>
    <cellStyle name="Normal 2 49 2" xfId="4870"/>
    <cellStyle name="Normal 2 49 2 2" xfId="32302"/>
    <cellStyle name="Normal 2 49 3" xfId="4871"/>
    <cellStyle name="Normal 2 49 3 2" xfId="32303"/>
    <cellStyle name="Normal 2 49 4" xfId="32301"/>
    <cellStyle name="Normal 2 5" xfId="4872"/>
    <cellStyle name="Normal 2 5 10" xfId="4873"/>
    <cellStyle name="Normal 2 5 11" xfId="4874"/>
    <cellStyle name="Normal 2 5 12" xfId="4875"/>
    <cellStyle name="Normal 2 5 12 2" xfId="4876"/>
    <cellStyle name="Normal 2 5 12 2 2" xfId="32305"/>
    <cellStyle name="Normal 2 5 12 3" xfId="32304"/>
    <cellStyle name="Normal 2 5 13" xfId="4877"/>
    <cellStyle name="Normal 2 5 13 2" xfId="32306"/>
    <cellStyle name="Normal 2 5 14" xfId="4878"/>
    <cellStyle name="Normal 2 5 2" xfId="4879"/>
    <cellStyle name="Normal 2 5 2 2" xfId="4880"/>
    <cellStyle name="Normal 2 5 2 2 2" xfId="4881"/>
    <cellStyle name="Normal 2 5 2 2 2 2" xfId="32308"/>
    <cellStyle name="Normal 2 5 2 2 3" xfId="32307"/>
    <cellStyle name="Normal 2 5 2 3" xfId="4882"/>
    <cellStyle name="Normal 2 5 2 4" xfId="4883"/>
    <cellStyle name="Normal 2 5 2 4 2" xfId="4884"/>
    <cellStyle name="Normal 2 5 2 4 2 2" xfId="32310"/>
    <cellStyle name="Normal 2 5 2 4 3" xfId="4885"/>
    <cellStyle name="Normal 2 5 2 4 3 2" xfId="32311"/>
    <cellStyle name="Normal 2 5 2 4 4" xfId="32309"/>
    <cellStyle name="Normal 2 5 2 5" xfId="4886"/>
    <cellStyle name="Normal 2 5 3" xfId="4887"/>
    <cellStyle name="Normal 2 5 3 10" xfId="4888"/>
    <cellStyle name="Normal 2 5 3 10 2" xfId="4889"/>
    <cellStyle name="Normal 2 5 3 10 2 2" xfId="32313"/>
    <cellStyle name="Normal 2 5 3 10 3" xfId="32312"/>
    <cellStyle name="Normal 2 5 3 11" xfId="4890"/>
    <cellStyle name="Normal 2 5 3 11 2" xfId="4891"/>
    <cellStyle name="Normal 2 5 3 11 2 2" xfId="32315"/>
    <cellStyle name="Normal 2 5 3 11 3" xfId="32314"/>
    <cellStyle name="Normal 2 5 3 12" xfId="4892"/>
    <cellStyle name="Normal 2 5 3 12 2" xfId="4893"/>
    <cellStyle name="Normal 2 5 3 12 2 2" xfId="32317"/>
    <cellStyle name="Normal 2 5 3 12 3" xfId="32316"/>
    <cellStyle name="Normal 2 5 3 13" xfId="4894"/>
    <cellStyle name="Normal 2 5 3 13 2" xfId="4895"/>
    <cellStyle name="Normal 2 5 3 13 2 2" xfId="32319"/>
    <cellStyle name="Normal 2 5 3 13 3" xfId="32318"/>
    <cellStyle name="Normal 2 5 3 14" xfId="4896"/>
    <cellStyle name="Normal 2 5 3 14 2" xfId="4897"/>
    <cellStyle name="Normal 2 5 3 14 2 2" xfId="32321"/>
    <cellStyle name="Normal 2 5 3 14 3" xfId="32320"/>
    <cellStyle name="Normal 2 5 3 15" xfId="4898"/>
    <cellStyle name="Normal 2 5 3 15 2" xfId="4899"/>
    <cellStyle name="Normal 2 5 3 15 2 2" xfId="32323"/>
    <cellStyle name="Normal 2 5 3 15 3" xfId="32322"/>
    <cellStyle name="Normal 2 5 3 16" xfId="4900"/>
    <cellStyle name="Normal 2 5 3 16 2" xfId="4901"/>
    <cellStyle name="Normal 2 5 3 16 2 2" xfId="32325"/>
    <cellStyle name="Normal 2 5 3 16 3" xfId="32324"/>
    <cellStyle name="Normal 2 5 3 17" xfId="4902"/>
    <cellStyle name="Normal 2 5 3 17 2" xfId="4903"/>
    <cellStyle name="Normal 2 5 3 17 2 2" xfId="32327"/>
    <cellStyle name="Normal 2 5 3 17 3" xfId="32326"/>
    <cellStyle name="Normal 2 5 3 18" xfId="4904"/>
    <cellStyle name="Normal 2 5 3 18 2" xfId="4905"/>
    <cellStyle name="Normal 2 5 3 18 2 2" xfId="32329"/>
    <cellStyle name="Normal 2 5 3 18 3" xfId="32328"/>
    <cellStyle name="Normal 2 5 3 19" xfId="4906"/>
    <cellStyle name="Normal 2 5 3 19 2" xfId="4907"/>
    <cellStyle name="Normal 2 5 3 19 2 2" xfId="32331"/>
    <cellStyle name="Normal 2 5 3 19 3" xfId="32330"/>
    <cellStyle name="Normal 2 5 3 2" xfId="4908"/>
    <cellStyle name="Normal 2 5 3 2 10" xfId="4909"/>
    <cellStyle name="Normal 2 5 3 2 10 2" xfId="32333"/>
    <cellStyle name="Normal 2 5 3 2 11" xfId="4910"/>
    <cellStyle name="Normal 2 5 3 2 11 2" xfId="32334"/>
    <cellStyle name="Normal 2 5 3 2 12" xfId="4911"/>
    <cellStyle name="Normal 2 5 3 2 12 2" xfId="32335"/>
    <cellStyle name="Normal 2 5 3 2 13" xfId="4912"/>
    <cellStyle name="Normal 2 5 3 2 13 2" xfId="32336"/>
    <cellStyle name="Normal 2 5 3 2 14" xfId="4913"/>
    <cellStyle name="Normal 2 5 3 2 14 2" xfId="32337"/>
    <cellStyle name="Normal 2 5 3 2 15" xfId="4914"/>
    <cellStyle name="Normal 2 5 3 2 15 2" xfId="32338"/>
    <cellStyle name="Normal 2 5 3 2 16" xfId="4915"/>
    <cellStyle name="Normal 2 5 3 2 16 2" xfId="32339"/>
    <cellStyle name="Normal 2 5 3 2 17" xfId="4916"/>
    <cellStyle name="Normal 2 5 3 2 17 2" xfId="32340"/>
    <cellStyle name="Normal 2 5 3 2 18" xfId="4917"/>
    <cellStyle name="Normal 2 5 3 2 18 2" xfId="32341"/>
    <cellStyle name="Normal 2 5 3 2 19" xfId="4918"/>
    <cellStyle name="Normal 2 5 3 2 19 2" xfId="32342"/>
    <cellStyle name="Normal 2 5 3 2 2" xfId="4919"/>
    <cellStyle name="Normal 2 5 3 2 2 2" xfId="32343"/>
    <cellStyle name="Normal 2 5 3 2 20" xfId="32332"/>
    <cellStyle name="Normal 2 5 3 2 3" xfId="4920"/>
    <cellStyle name="Normal 2 5 3 2 3 2" xfId="32344"/>
    <cellStyle name="Normal 2 5 3 2 4" xfId="4921"/>
    <cellStyle name="Normal 2 5 3 2 4 2" xfId="32345"/>
    <cellStyle name="Normal 2 5 3 2 5" xfId="4922"/>
    <cellStyle name="Normal 2 5 3 2 5 2" xfId="32346"/>
    <cellStyle name="Normal 2 5 3 2 6" xfId="4923"/>
    <cellStyle name="Normal 2 5 3 2 6 2" xfId="32347"/>
    <cellStyle name="Normal 2 5 3 2 7" xfId="4924"/>
    <cellStyle name="Normal 2 5 3 2 7 2" xfId="32348"/>
    <cellStyle name="Normal 2 5 3 2 8" xfId="4925"/>
    <cellStyle name="Normal 2 5 3 2 8 2" xfId="32349"/>
    <cellStyle name="Normal 2 5 3 2 9" xfId="4926"/>
    <cellStyle name="Normal 2 5 3 2 9 2" xfId="32350"/>
    <cellStyle name="Normal 2 5 3 20" xfId="4927"/>
    <cellStyle name="Normal 2 5 3 20 2" xfId="4928"/>
    <cellStyle name="Normal 2 5 3 20 2 2" xfId="32352"/>
    <cellStyle name="Normal 2 5 3 20 3" xfId="32351"/>
    <cellStyle name="Normal 2 5 3 21" xfId="4929"/>
    <cellStyle name="Normal 2 5 3 21 2" xfId="4930"/>
    <cellStyle name="Normal 2 5 3 21 2 2" xfId="32354"/>
    <cellStyle name="Normal 2 5 3 21 3" xfId="32353"/>
    <cellStyle name="Normal 2 5 3 22" xfId="4931"/>
    <cellStyle name="Normal 2 5 3 22 2" xfId="4932"/>
    <cellStyle name="Normal 2 5 3 22 2 2" xfId="32356"/>
    <cellStyle name="Normal 2 5 3 22 3" xfId="32355"/>
    <cellStyle name="Normal 2 5 3 23" xfId="4933"/>
    <cellStyle name="Normal 2 5 3 3" xfId="4934"/>
    <cellStyle name="Normal 2 5 3 3 2" xfId="4935"/>
    <cellStyle name="Normal 2 5 3 3 3" xfId="4936"/>
    <cellStyle name="Normal 2 5 3 3 3 2" xfId="32358"/>
    <cellStyle name="Normal 2 5 3 3 4" xfId="32357"/>
    <cellStyle name="Normal 2 5 3 4" xfId="4937"/>
    <cellStyle name="Normal 2 5 3 4 2" xfId="32359"/>
    <cellStyle name="Normal 2 5 3 5" xfId="4938"/>
    <cellStyle name="Normal 2 5 3 5 2" xfId="32360"/>
    <cellStyle name="Normal 2 5 3 6" xfId="4939"/>
    <cellStyle name="Normal 2 5 3 6 2" xfId="32361"/>
    <cellStyle name="Normal 2 5 3 7" xfId="4940"/>
    <cellStyle name="Normal 2 5 3 7 2" xfId="32362"/>
    <cellStyle name="Normal 2 5 3 8" xfId="4941"/>
    <cellStyle name="Normal 2 5 3 8 2" xfId="4942"/>
    <cellStyle name="Normal 2 5 3 8 2 2" xfId="32364"/>
    <cellStyle name="Normal 2 5 3 8 3" xfId="32363"/>
    <cellStyle name="Normal 2 5 3 9" xfId="4943"/>
    <cellStyle name="Normal 2 5 3 9 2" xfId="4944"/>
    <cellStyle name="Normal 2 5 3 9 2 2" xfId="32366"/>
    <cellStyle name="Normal 2 5 3 9 3" xfId="32365"/>
    <cellStyle name="Normal 2 5 4" xfId="4945"/>
    <cellStyle name="Normal 2 5 4 2" xfId="4946"/>
    <cellStyle name="Normal 2 5 4 2 2" xfId="4947"/>
    <cellStyle name="Normal 2 5 4 2 3" xfId="4948"/>
    <cellStyle name="Normal 2 5 4 2 3 2" xfId="32368"/>
    <cellStyle name="Normal 2 5 4 2 4" xfId="32367"/>
    <cellStyle name="Normal 2 5 4 3" xfId="4949"/>
    <cellStyle name="Normal 2 5 4 4" xfId="4950"/>
    <cellStyle name="Normal 2 5 4 4 2" xfId="32369"/>
    <cellStyle name="Normal 2 5 4 5" xfId="4951"/>
    <cellStyle name="Normal 2 5 4 5 2" xfId="32370"/>
    <cellStyle name="Normal 2 5 4 6" xfId="4952"/>
    <cellStyle name="Normal 2 5 5" xfId="4953"/>
    <cellStyle name="Normal 2 5 5 2" xfId="4954"/>
    <cellStyle name="Normal 2 5 5 2 2" xfId="4955"/>
    <cellStyle name="Normal 2 5 5 2 2 2" xfId="32372"/>
    <cellStyle name="Normal 2 5 5 2 3" xfId="32371"/>
    <cellStyle name="Normal 2 5 5 3" xfId="4956"/>
    <cellStyle name="Normal 2 5 5 4" xfId="4957"/>
    <cellStyle name="Normal 2 5 5 4 2" xfId="32373"/>
    <cellStyle name="Normal 2 5 5 5" xfId="4958"/>
    <cellStyle name="Normal 2 5 5 5 2" xfId="32374"/>
    <cellStyle name="Normal 2 5 5 6" xfId="4959"/>
    <cellStyle name="Normal 2 5 6" xfId="4960"/>
    <cellStyle name="Normal 2 5 6 2" xfId="4961"/>
    <cellStyle name="Normal 2 5 6 2 2" xfId="32375"/>
    <cellStyle name="Normal 2 5 6 3" xfId="4962"/>
    <cellStyle name="Normal 2 5 7" xfId="4963"/>
    <cellStyle name="Normal 2 5 7 2" xfId="4964"/>
    <cellStyle name="Normal 2 5 7 2 2" xfId="32376"/>
    <cellStyle name="Normal 2 5 7 3" xfId="4965"/>
    <cellStyle name="Normal 2 5 8" xfId="4966"/>
    <cellStyle name="Normal 2 5 8 2" xfId="4967"/>
    <cellStyle name="Normal 2 5 9" xfId="4968"/>
    <cellStyle name="Normal 2 50" xfId="4969"/>
    <cellStyle name="Normal 2 50 2" xfId="4970"/>
    <cellStyle name="Normal 2 50 2 2" xfId="32378"/>
    <cellStyle name="Normal 2 50 3" xfId="4971"/>
    <cellStyle name="Normal 2 50 3 2" xfId="32379"/>
    <cellStyle name="Normal 2 50 4" xfId="4972"/>
    <cellStyle name="Normal 2 50 4 2" xfId="32380"/>
    <cellStyle name="Normal 2 50 5" xfId="32377"/>
    <cellStyle name="Normal 2 51" xfId="4973"/>
    <cellStyle name="Normal 2 51 2" xfId="4974"/>
    <cellStyle name="Normal 2 51 2 2" xfId="4975"/>
    <cellStyle name="Normal 2 51 2 2 2" xfId="32383"/>
    <cellStyle name="Normal 2 51 2 3" xfId="32382"/>
    <cellStyle name="Normal 2 51 3" xfId="4976"/>
    <cellStyle name="Normal 2 51 3 2" xfId="32384"/>
    <cellStyle name="Normal 2 51 4" xfId="4977"/>
    <cellStyle name="Normal 2 51 4 2" xfId="32385"/>
    <cellStyle name="Normal 2 51 5" xfId="32381"/>
    <cellStyle name="Normal 2 52" xfId="4978"/>
    <cellStyle name="Normal 2 52 2" xfId="4979"/>
    <cellStyle name="Normal 2 52 2 2" xfId="4980"/>
    <cellStyle name="Normal 2 52 2 2 2" xfId="32388"/>
    <cellStyle name="Normal 2 52 2 3" xfId="32387"/>
    <cellStyle name="Normal 2 52 3" xfId="4981"/>
    <cellStyle name="Normal 2 52 3 2" xfId="32389"/>
    <cellStyle name="Normal 2 52 4" xfId="32386"/>
    <cellStyle name="Normal 2 53" xfId="4982"/>
    <cellStyle name="Normal 2 53 2" xfId="4983"/>
    <cellStyle name="Normal 2 53 2 2" xfId="32391"/>
    <cellStyle name="Normal 2 53 3" xfId="4984"/>
    <cellStyle name="Normal 2 53 4" xfId="32390"/>
    <cellStyle name="Normal 2 54" xfId="4985"/>
    <cellStyle name="Normal 2 54 2" xfId="4986"/>
    <cellStyle name="Normal 2 54 2 2" xfId="32393"/>
    <cellStyle name="Normal 2 54 3" xfId="4987"/>
    <cellStyle name="Normal 2 54 3 2" xfId="32394"/>
    <cellStyle name="Normal 2 54 4" xfId="32392"/>
    <cellStyle name="Normal 2 55" xfId="4988"/>
    <cellStyle name="Normal 2 55 2" xfId="32395"/>
    <cellStyle name="Normal 2 56" xfId="4989"/>
    <cellStyle name="Normal 2 56 2" xfId="4990"/>
    <cellStyle name="Normal 2 56 2 2" xfId="35381"/>
    <cellStyle name="Normal 2 56 3" xfId="32396"/>
    <cellStyle name="Normal 2 57" xfId="4991"/>
    <cellStyle name="Normal 2 57 2" xfId="4992"/>
    <cellStyle name="Normal 2 57 3" xfId="30794"/>
    <cellStyle name="Normal 2 58" xfId="4993"/>
    <cellStyle name="Normal 2 6" xfId="4994"/>
    <cellStyle name="Normal 2 6 10" xfId="4995"/>
    <cellStyle name="Normal 2 6 10 2" xfId="4996"/>
    <cellStyle name="Normal 2 6 10 3" xfId="4997"/>
    <cellStyle name="Normal 2 6 11" xfId="4998"/>
    <cellStyle name="Normal 2 6 11 2" xfId="4999"/>
    <cellStyle name="Normal 2 6 11 2 2" xfId="32398"/>
    <cellStyle name="Normal 2 6 11 3" xfId="5000"/>
    <cellStyle name="Normal 2 6 12" xfId="5001"/>
    <cellStyle name="Normal 2 6 12 2" xfId="32399"/>
    <cellStyle name="Normal 2 6 13" xfId="5002"/>
    <cellStyle name="Normal 2 6 13 2" xfId="32400"/>
    <cellStyle name="Normal 2 6 14" xfId="5003"/>
    <cellStyle name="Normal 2 6 14 2" xfId="32401"/>
    <cellStyle name="Normal 2 6 15" xfId="5004"/>
    <cellStyle name="Normal 2 6 15 2" xfId="32397"/>
    <cellStyle name="Normal 2 6 16" xfId="5005"/>
    <cellStyle name="Normal 2 6 17" xfId="5006"/>
    <cellStyle name="Normal 2 6 2" xfId="5007"/>
    <cellStyle name="Normal 2 6 2 2" xfId="5008"/>
    <cellStyle name="Normal 2 6 2 3" xfId="5009"/>
    <cellStyle name="Normal 2 6 2 4" xfId="5010"/>
    <cellStyle name="Normal 2 6 2 5" xfId="5011"/>
    <cellStyle name="Normal 2 6 2 6" xfId="5012"/>
    <cellStyle name="Normal 2 6 2 7" xfId="5013"/>
    <cellStyle name="Normal 2 6 2 7 2" xfId="5014"/>
    <cellStyle name="Normal 2 6 2 7 3" xfId="5015"/>
    <cellStyle name="Normal 2 6 2 7 3 2" xfId="32402"/>
    <cellStyle name="Normal 2 6 2 8" xfId="5016"/>
    <cellStyle name="Normal 2 6 2 8 2" xfId="32403"/>
    <cellStyle name="Normal 2 6 2 9" xfId="5017"/>
    <cellStyle name="Normal 2 6 3" xfId="5018"/>
    <cellStyle name="Normal 2 6 3 2" xfId="5019"/>
    <cellStyle name="Normal 2 6 3 2 2" xfId="32404"/>
    <cellStyle name="Normal 2 6 3 3" xfId="5020"/>
    <cellStyle name="Normal 2 6 3 3 2" xfId="5021"/>
    <cellStyle name="Normal 2 6 3 3 2 2" xfId="32405"/>
    <cellStyle name="Normal 2 6 3 3 3" xfId="5022"/>
    <cellStyle name="Normal 2 6 3 4" xfId="5023"/>
    <cellStyle name="Normal 2 6 3 4 2" xfId="32406"/>
    <cellStyle name="Normal 2 6 3 5" xfId="5024"/>
    <cellStyle name="Normal 2 6 3 5 2" xfId="32407"/>
    <cellStyle name="Normal 2 6 3 6" xfId="5025"/>
    <cellStyle name="Normal 2 6 3 6 2" xfId="32408"/>
    <cellStyle name="Normal 2 6 3 7" xfId="5026"/>
    <cellStyle name="Normal 2 6 4" xfId="5027"/>
    <cellStyle name="Normal 2 6 4 2" xfId="5028"/>
    <cellStyle name="Normal 2 6 4 2 2" xfId="32409"/>
    <cellStyle name="Normal 2 6 4 3" xfId="5029"/>
    <cellStyle name="Normal 2 6 4 3 2" xfId="5030"/>
    <cellStyle name="Normal 2 6 4 3 2 2" xfId="32410"/>
    <cellStyle name="Normal 2 6 4 3 3" xfId="5031"/>
    <cellStyle name="Normal 2 6 4 4" xfId="5032"/>
    <cellStyle name="Normal 2 6 4 4 2" xfId="5033"/>
    <cellStyle name="Normal 2 6 4 4 2 2" xfId="5034"/>
    <cellStyle name="Normal 2 6 4 4 2 3" xfId="5035"/>
    <cellStyle name="Normal 2 6 4 4 3" xfId="5036"/>
    <cellStyle name="Normal 2 6 4 4 3 2" xfId="35026"/>
    <cellStyle name="Normal 2 6 4 4 4" xfId="5037"/>
    <cellStyle name="Normal 2 6 4 4 5" xfId="5038"/>
    <cellStyle name="Normal 2 6 4 4 6" xfId="5039"/>
    <cellStyle name="Normal 2 6 4 5" xfId="5040"/>
    <cellStyle name="Normal 2 6 4 5 2" xfId="5041"/>
    <cellStyle name="Normal 2 6 4 5 2 2" xfId="5042"/>
    <cellStyle name="Normal 2 6 4 5 2 3" xfId="5043"/>
    <cellStyle name="Normal 2 6 4 5 3" xfId="5044"/>
    <cellStyle name="Normal 2 6 4 5 3 2" xfId="35027"/>
    <cellStyle name="Normal 2 6 4 5 4" xfId="5045"/>
    <cellStyle name="Normal 2 6 4 5 5" xfId="5046"/>
    <cellStyle name="Normal 2 6 4 5 6" xfId="5047"/>
    <cellStyle name="Normal 2 6 4 6" xfId="5048"/>
    <cellStyle name="Normal 2 6 4 6 2" xfId="5049"/>
    <cellStyle name="Normal 2 6 4 6 2 2" xfId="5050"/>
    <cellStyle name="Normal 2 6 4 6 2 3" xfId="5051"/>
    <cellStyle name="Normal 2 6 4 6 3" xfId="5052"/>
    <cellStyle name="Normal 2 6 4 6 3 2" xfId="35028"/>
    <cellStyle name="Normal 2 6 4 6 4" xfId="5053"/>
    <cellStyle name="Normal 2 6 4 6 5" xfId="5054"/>
    <cellStyle name="Normal 2 6 4 6 6" xfId="5055"/>
    <cellStyle name="Normal 2 6 4 7" xfId="5056"/>
    <cellStyle name="Normal 2 6 5" xfId="5057"/>
    <cellStyle name="Normal 2 6 5 10" xfId="5058"/>
    <cellStyle name="Normal 2 6 5 11" xfId="5059"/>
    <cellStyle name="Normal 2 6 5 2" xfId="5060"/>
    <cellStyle name="Normal 2 6 5 2 2" xfId="5061"/>
    <cellStyle name="Normal 2 6 5 2 2 2" xfId="5062"/>
    <cellStyle name="Normal 2 6 5 2 2 3" xfId="5063"/>
    <cellStyle name="Normal 2 6 5 2 3" xfId="5064"/>
    <cellStyle name="Normal 2 6 5 2 3 2" xfId="33941"/>
    <cellStyle name="Normal 2 6 5 2 4" xfId="5065"/>
    <cellStyle name="Normal 2 6 5 2 5" xfId="5066"/>
    <cellStyle name="Normal 2 6 5 2 6" xfId="5067"/>
    <cellStyle name="Normal 2 6 5 3" xfId="5068"/>
    <cellStyle name="Normal 2 6 5 3 2" xfId="5069"/>
    <cellStyle name="Normal 2 6 5 3 2 2" xfId="5070"/>
    <cellStyle name="Normal 2 6 5 3 2 2 2" xfId="5071"/>
    <cellStyle name="Normal 2 6 5 3 2 2 3" xfId="5072"/>
    <cellStyle name="Normal 2 6 5 3 2 3" xfId="5073"/>
    <cellStyle name="Normal 2 6 5 3 2 3 2" xfId="35029"/>
    <cellStyle name="Normal 2 6 5 3 2 4" xfId="5074"/>
    <cellStyle name="Normal 2 6 5 3 2 5" xfId="5075"/>
    <cellStyle name="Normal 2 6 5 3 3" xfId="5076"/>
    <cellStyle name="Normal 2 6 5 3 3 2" xfId="5077"/>
    <cellStyle name="Normal 2 6 5 3 3 3" xfId="5078"/>
    <cellStyle name="Normal 2 6 5 3 4" xfId="5079"/>
    <cellStyle name="Normal 2 6 5 3 5" xfId="5080"/>
    <cellStyle name="Normal 2 6 5 3 6" xfId="5081"/>
    <cellStyle name="Normal 2 6 5 3 7" xfId="5082"/>
    <cellStyle name="Normal 2 6 5 4" xfId="5083"/>
    <cellStyle name="Normal 2 6 5 4 2" xfId="5084"/>
    <cellStyle name="Normal 2 6 5 4 2 2" xfId="5085"/>
    <cellStyle name="Normal 2 6 5 4 2 3" xfId="5086"/>
    <cellStyle name="Normal 2 6 5 4 3" xfId="5087"/>
    <cellStyle name="Normal 2 6 5 4 3 2" xfId="35030"/>
    <cellStyle name="Normal 2 6 5 4 4" xfId="5088"/>
    <cellStyle name="Normal 2 6 5 4 5" xfId="5089"/>
    <cellStyle name="Normal 2 6 5 4 6" xfId="5090"/>
    <cellStyle name="Normal 2 6 5 5" xfId="5091"/>
    <cellStyle name="Normal 2 6 5 5 2" xfId="5092"/>
    <cellStyle name="Normal 2 6 5 5 2 2" xfId="5093"/>
    <cellStyle name="Normal 2 6 5 5 2 3" xfId="5094"/>
    <cellStyle name="Normal 2 6 5 5 3" xfId="5095"/>
    <cellStyle name="Normal 2 6 5 5 3 2" xfId="35031"/>
    <cellStyle name="Normal 2 6 5 5 4" xfId="5096"/>
    <cellStyle name="Normal 2 6 5 5 5" xfId="5097"/>
    <cellStyle name="Normal 2 6 5 5 6" xfId="5098"/>
    <cellStyle name="Normal 2 6 5 6" xfId="5099"/>
    <cellStyle name="Normal 2 6 5 6 2" xfId="5100"/>
    <cellStyle name="Normal 2 6 5 6 2 2" xfId="5101"/>
    <cellStyle name="Normal 2 6 5 6 2 3" xfId="5102"/>
    <cellStyle name="Normal 2 6 5 6 3" xfId="5103"/>
    <cellStyle name="Normal 2 6 5 6 3 2" xfId="35032"/>
    <cellStyle name="Normal 2 6 5 6 4" xfId="5104"/>
    <cellStyle name="Normal 2 6 5 6 5" xfId="5105"/>
    <cellStyle name="Normal 2 6 5 6 6" xfId="5106"/>
    <cellStyle name="Normal 2 6 5 7" xfId="5107"/>
    <cellStyle name="Normal 2 6 5 7 2" xfId="5108"/>
    <cellStyle name="Normal 2 6 5 7 3" xfId="5109"/>
    <cellStyle name="Normal 2 6 5 8" xfId="5110"/>
    <cellStyle name="Normal 2 6 5 9" xfId="5111"/>
    <cellStyle name="Normal 2 6 6" xfId="5112"/>
    <cellStyle name="Normal 2 6 6 10" xfId="5113"/>
    <cellStyle name="Normal 2 6 6 11" xfId="5114"/>
    <cellStyle name="Normal 2 6 6 2" xfId="5115"/>
    <cellStyle name="Normal 2 6 6 2 2" xfId="5116"/>
    <cellStyle name="Normal 2 6 6 2 2 2" xfId="5117"/>
    <cellStyle name="Normal 2 6 6 2 2 3" xfId="5118"/>
    <cellStyle name="Normal 2 6 6 2 3" xfId="5119"/>
    <cellStyle name="Normal 2 6 6 2 3 2" xfId="33942"/>
    <cellStyle name="Normal 2 6 6 2 4" xfId="5120"/>
    <cellStyle name="Normal 2 6 6 2 5" xfId="5121"/>
    <cellStyle name="Normal 2 6 6 2 6" xfId="5122"/>
    <cellStyle name="Normal 2 6 6 3" xfId="5123"/>
    <cellStyle name="Normal 2 6 6 3 2" xfId="5124"/>
    <cellStyle name="Normal 2 6 6 3 2 2" xfId="5125"/>
    <cellStyle name="Normal 2 6 6 3 2 2 2" xfId="5126"/>
    <cellStyle name="Normal 2 6 6 3 2 2 3" xfId="5127"/>
    <cellStyle name="Normal 2 6 6 3 2 3" xfId="5128"/>
    <cellStyle name="Normal 2 6 6 3 2 3 2" xfId="35033"/>
    <cellStyle name="Normal 2 6 6 3 2 4" xfId="5129"/>
    <cellStyle name="Normal 2 6 6 3 2 5" xfId="5130"/>
    <cellStyle name="Normal 2 6 6 3 3" xfId="5131"/>
    <cellStyle name="Normal 2 6 6 3 3 2" xfId="5132"/>
    <cellStyle name="Normal 2 6 6 3 3 3" xfId="5133"/>
    <cellStyle name="Normal 2 6 6 3 4" xfId="5134"/>
    <cellStyle name="Normal 2 6 6 3 5" xfId="5135"/>
    <cellStyle name="Normal 2 6 6 3 6" xfId="5136"/>
    <cellStyle name="Normal 2 6 6 3 7" xfId="5137"/>
    <cellStyle name="Normal 2 6 6 4" xfId="5138"/>
    <cellStyle name="Normal 2 6 6 4 2" xfId="5139"/>
    <cellStyle name="Normal 2 6 6 4 2 2" xfId="5140"/>
    <cellStyle name="Normal 2 6 6 4 2 3" xfId="5141"/>
    <cellStyle name="Normal 2 6 6 4 3" xfId="5142"/>
    <cellStyle name="Normal 2 6 6 4 3 2" xfId="35034"/>
    <cellStyle name="Normal 2 6 6 4 4" xfId="5143"/>
    <cellStyle name="Normal 2 6 6 4 5" xfId="5144"/>
    <cellStyle name="Normal 2 6 6 4 6" xfId="5145"/>
    <cellStyle name="Normal 2 6 6 5" xfId="5146"/>
    <cellStyle name="Normal 2 6 6 5 2" xfId="5147"/>
    <cellStyle name="Normal 2 6 6 5 2 2" xfId="5148"/>
    <cellStyle name="Normal 2 6 6 5 2 3" xfId="5149"/>
    <cellStyle name="Normal 2 6 6 5 3" xfId="5150"/>
    <cellStyle name="Normal 2 6 6 5 3 2" xfId="35035"/>
    <cellStyle name="Normal 2 6 6 5 4" xfId="5151"/>
    <cellStyle name="Normal 2 6 6 5 5" xfId="5152"/>
    <cellStyle name="Normal 2 6 6 5 6" xfId="5153"/>
    <cellStyle name="Normal 2 6 6 6" xfId="5154"/>
    <cellStyle name="Normal 2 6 6 6 2" xfId="5155"/>
    <cellStyle name="Normal 2 6 6 6 2 2" xfId="5156"/>
    <cellStyle name="Normal 2 6 6 6 2 3" xfId="5157"/>
    <cellStyle name="Normal 2 6 6 6 3" xfId="5158"/>
    <cellStyle name="Normal 2 6 6 6 3 2" xfId="35036"/>
    <cellStyle name="Normal 2 6 6 6 4" xfId="5159"/>
    <cellStyle name="Normal 2 6 6 6 5" xfId="5160"/>
    <cellStyle name="Normal 2 6 6 6 6" xfId="5161"/>
    <cellStyle name="Normal 2 6 6 7" xfId="5162"/>
    <cellStyle name="Normal 2 6 6 7 2" xfId="5163"/>
    <cellStyle name="Normal 2 6 6 7 3" xfId="5164"/>
    <cellStyle name="Normal 2 6 6 8" xfId="5165"/>
    <cellStyle name="Normal 2 6 6 9" xfId="5166"/>
    <cellStyle name="Normal 2 6 7" xfId="5167"/>
    <cellStyle name="Normal 2 6 7 10" xfId="5168"/>
    <cellStyle name="Normal 2 6 7 11" xfId="5169"/>
    <cellStyle name="Normal 2 6 7 2" xfId="5170"/>
    <cellStyle name="Normal 2 6 7 2 2" xfId="5171"/>
    <cellStyle name="Normal 2 6 7 2 2 2" xfId="5172"/>
    <cellStyle name="Normal 2 6 7 2 2 3" xfId="5173"/>
    <cellStyle name="Normal 2 6 7 2 3" xfId="5174"/>
    <cellStyle name="Normal 2 6 7 2 3 2" xfId="34968"/>
    <cellStyle name="Normal 2 6 7 2 4" xfId="5175"/>
    <cellStyle name="Normal 2 6 7 2 5" xfId="5176"/>
    <cellStyle name="Normal 2 6 7 2 6" xfId="5177"/>
    <cellStyle name="Normal 2 6 7 3" xfId="5178"/>
    <cellStyle name="Normal 2 6 7 3 2" xfId="5179"/>
    <cellStyle name="Normal 2 6 7 3 2 2" xfId="5180"/>
    <cellStyle name="Normal 2 6 7 3 2 2 2" xfId="5181"/>
    <cellStyle name="Normal 2 6 7 3 2 2 3" xfId="5182"/>
    <cellStyle name="Normal 2 6 7 3 2 3" xfId="5183"/>
    <cellStyle name="Normal 2 6 7 3 2 3 2" xfId="35037"/>
    <cellStyle name="Normal 2 6 7 3 2 4" xfId="5184"/>
    <cellStyle name="Normal 2 6 7 3 2 5" xfId="5185"/>
    <cellStyle name="Normal 2 6 7 3 3" xfId="5186"/>
    <cellStyle name="Normal 2 6 7 3 3 2" xfId="5187"/>
    <cellStyle name="Normal 2 6 7 3 3 3" xfId="5188"/>
    <cellStyle name="Normal 2 6 7 3 4" xfId="5189"/>
    <cellStyle name="Normal 2 6 7 3 4 2" xfId="34499"/>
    <cellStyle name="Normal 2 6 7 3 5" xfId="5190"/>
    <cellStyle name="Normal 2 6 7 3 6" xfId="5191"/>
    <cellStyle name="Normal 2 6 7 3 7" xfId="5192"/>
    <cellStyle name="Normal 2 6 7 4" xfId="5193"/>
    <cellStyle name="Normal 2 6 7 4 2" xfId="5194"/>
    <cellStyle name="Normal 2 6 7 4 2 2" xfId="5195"/>
    <cellStyle name="Normal 2 6 7 4 2 3" xfId="5196"/>
    <cellStyle name="Normal 2 6 7 4 3" xfId="5197"/>
    <cellStyle name="Normal 2 6 7 4 3 2" xfId="35038"/>
    <cellStyle name="Normal 2 6 7 4 4" xfId="5198"/>
    <cellStyle name="Normal 2 6 7 4 5" xfId="5199"/>
    <cellStyle name="Normal 2 6 7 4 6" xfId="5200"/>
    <cellStyle name="Normal 2 6 7 5" xfId="5201"/>
    <cellStyle name="Normal 2 6 7 5 2" xfId="5202"/>
    <cellStyle name="Normal 2 6 7 5 2 2" xfId="5203"/>
    <cellStyle name="Normal 2 6 7 5 2 3" xfId="5204"/>
    <cellStyle name="Normal 2 6 7 5 3" xfId="5205"/>
    <cellStyle name="Normal 2 6 7 5 3 2" xfId="35039"/>
    <cellStyle name="Normal 2 6 7 5 4" xfId="5206"/>
    <cellStyle name="Normal 2 6 7 5 5" xfId="5207"/>
    <cellStyle name="Normal 2 6 7 5 6" xfId="5208"/>
    <cellStyle name="Normal 2 6 7 6" xfId="5209"/>
    <cellStyle name="Normal 2 6 7 6 2" xfId="5210"/>
    <cellStyle name="Normal 2 6 7 6 2 2" xfId="5211"/>
    <cellStyle name="Normal 2 6 7 6 2 3" xfId="5212"/>
    <cellStyle name="Normal 2 6 7 6 3" xfId="5213"/>
    <cellStyle name="Normal 2 6 7 6 3 2" xfId="35040"/>
    <cellStyle name="Normal 2 6 7 6 4" xfId="5214"/>
    <cellStyle name="Normal 2 6 7 6 5" xfId="5215"/>
    <cellStyle name="Normal 2 6 7 6 6" xfId="5216"/>
    <cellStyle name="Normal 2 6 7 7" xfId="5217"/>
    <cellStyle name="Normal 2 6 7 7 2" xfId="5218"/>
    <cellStyle name="Normal 2 6 7 7 3" xfId="5219"/>
    <cellStyle name="Normal 2 6 7 8" xfId="5220"/>
    <cellStyle name="Normal 2 6 7 8 2" xfId="33943"/>
    <cellStyle name="Normal 2 6 7 9" xfId="5221"/>
    <cellStyle name="Normal 2 6 8" xfId="5222"/>
    <cellStyle name="Normal 2 6 8 10" xfId="5223"/>
    <cellStyle name="Normal 2 6 8 11" xfId="5224"/>
    <cellStyle name="Normal 2 6 8 2" xfId="5225"/>
    <cellStyle name="Normal 2 6 8 2 2" xfId="5226"/>
    <cellStyle name="Normal 2 6 8 2 2 2" xfId="5227"/>
    <cellStyle name="Normal 2 6 8 2 2 3" xfId="5228"/>
    <cellStyle name="Normal 2 6 8 2 3" xfId="5229"/>
    <cellStyle name="Normal 2 6 8 2 3 2" xfId="35041"/>
    <cellStyle name="Normal 2 6 8 2 4" xfId="5230"/>
    <cellStyle name="Normal 2 6 8 2 5" xfId="5231"/>
    <cellStyle name="Normal 2 6 8 2 6" xfId="5232"/>
    <cellStyle name="Normal 2 6 8 3" xfId="5233"/>
    <cellStyle name="Normal 2 6 8 3 2" xfId="5234"/>
    <cellStyle name="Normal 2 6 8 3 2 2" xfId="5235"/>
    <cellStyle name="Normal 2 6 8 3 2 3" xfId="5236"/>
    <cellStyle name="Normal 2 6 8 3 3" xfId="5237"/>
    <cellStyle name="Normal 2 6 8 3 3 2" xfId="35042"/>
    <cellStyle name="Normal 2 6 8 3 4" xfId="5238"/>
    <cellStyle name="Normal 2 6 8 3 5" xfId="5239"/>
    <cellStyle name="Normal 2 6 8 3 6" xfId="5240"/>
    <cellStyle name="Normal 2 6 8 4" xfId="5241"/>
    <cellStyle name="Normal 2 6 8 4 2" xfId="5242"/>
    <cellStyle name="Normal 2 6 8 4 2 2" xfId="5243"/>
    <cellStyle name="Normal 2 6 8 4 2 3" xfId="5244"/>
    <cellStyle name="Normal 2 6 8 4 3" xfId="5245"/>
    <cellStyle name="Normal 2 6 8 4 3 2" xfId="35043"/>
    <cellStyle name="Normal 2 6 8 4 4" xfId="5246"/>
    <cellStyle name="Normal 2 6 8 4 5" xfId="5247"/>
    <cellStyle name="Normal 2 6 8 4 6" xfId="5248"/>
    <cellStyle name="Normal 2 6 8 5" xfId="5249"/>
    <cellStyle name="Normal 2 6 8 5 2" xfId="5250"/>
    <cellStyle name="Normal 2 6 8 5 2 2" xfId="5251"/>
    <cellStyle name="Normal 2 6 8 5 2 3" xfId="5252"/>
    <cellStyle name="Normal 2 6 8 5 3" xfId="5253"/>
    <cellStyle name="Normal 2 6 8 5 3 2" xfId="35044"/>
    <cellStyle name="Normal 2 6 8 5 4" xfId="5254"/>
    <cellStyle name="Normal 2 6 8 5 5" xfId="5255"/>
    <cellStyle name="Normal 2 6 8 5 6" xfId="5256"/>
    <cellStyle name="Normal 2 6 8 6" xfId="5257"/>
    <cellStyle name="Normal 2 6 8 6 2" xfId="5258"/>
    <cellStyle name="Normal 2 6 8 6 2 2" xfId="5259"/>
    <cellStyle name="Normal 2 6 8 6 2 3" xfId="5260"/>
    <cellStyle name="Normal 2 6 8 6 3" xfId="5261"/>
    <cellStyle name="Normal 2 6 8 6 3 2" xfId="35045"/>
    <cellStyle name="Normal 2 6 8 6 4" xfId="5262"/>
    <cellStyle name="Normal 2 6 8 6 5" xfId="5263"/>
    <cellStyle name="Normal 2 6 8 6 6" xfId="5264"/>
    <cellStyle name="Normal 2 6 8 7" xfId="5265"/>
    <cellStyle name="Normal 2 6 8 7 2" xfId="5266"/>
    <cellStyle name="Normal 2 6 8 7 3" xfId="5267"/>
    <cellStyle name="Normal 2 6 8 8" xfId="5268"/>
    <cellStyle name="Normal 2 6 8 8 2" xfId="33944"/>
    <cellStyle name="Normal 2 6 8 9" xfId="5269"/>
    <cellStyle name="Normal 2 6 9" xfId="5270"/>
    <cellStyle name="Normal 2 6 9 2" xfId="5271"/>
    <cellStyle name="Normal 2 6 9 2 2" xfId="5272"/>
    <cellStyle name="Normal 2 6 9 2 3" xfId="5273"/>
    <cellStyle name="Normal 2 6 9 3" xfId="5274"/>
    <cellStyle name="Normal 2 6 9 3 2" xfId="33940"/>
    <cellStyle name="Normal 2 6 9 4" xfId="5275"/>
    <cellStyle name="Normal 2 6 9 5" xfId="5276"/>
    <cellStyle name="Normal 2 6 9 6" xfId="5277"/>
    <cellStyle name="Normal 2 7" xfId="5278"/>
    <cellStyle name="Normal 2 7 10" xfId="5279"/>
    <cellStyle name="Normal 2 7 10 2" xfId="5280"/>
    <cellStyle name="Normal 2 7 10 3" xfId="5281"/>
    <cellStyle name="Normal 2 7 11" xfId="5282"/>
    <cellStyle name="Normal 2 7 11 2" xfId="32412"/>
    <cellStyle name="Normal 2 7 12" xfId="5283"/>
    <cellStyle name="Normal 2 7 13" xfId="5284"/>
    <cellStyle name="Normal 2 7 14" xfId="5285"/>
    <cellStyle name="Normal 2 7 2" xfId="5286"/>
    <cellStyle name="Normal 2 7 2 10" xfId="5287"/>
    <cellStyle name="Normal 2 7 2 11" xfId="5288"/>
    <cellStyle name="Normal 2 7 2 12" xfId="5289"/>
    <cellStyle name="Normal 2 7 2 2" xfId="5290"/>
    <cellStyle name="Normal 2 7 2 2 10" xfId="5291"/>
    <cellStyle name="Normal 2 7 2 2 11" xfId="5292"/>
    <cellStyle name="Normal 2 7 2 2 2" xfId="5293"/>
    <cellStyle name="Normal 2 7 2 2 2 2" xfId="5294"/>
    <cellStyle name="Normal 2 7 2 2 2 2 2" xfId="5295"/>
    <cellStyle name="Normal 2 7 2 2 2 2 3" xfId="5296"/>
    <cellStyle name="Normal 2 7 2 2 2 3" xfId="5297"/>
    <cellStyle name="Normal 2 7 2 2 2 4" xfId="5298"/>
    <cellStyle name="Normal 2 7 2 2 2 5" xfId="5299"/>
    <cellStyle name="Normal 2 7 2 2 3" xfId="5300"/>
    <cellStyle name="Normal 2 7 2 2 3 2" xfId="5301"/>
    <cellStyle name="Normal 2 7 2 2 3 2 2" xfId="5302"/>
    <cellStyle name="Normal 2 7 2 2 3 2 3" xfId="5303"/>
    <cellStyle name="Normal 2 7 2 2 3 3" xfId="5304"/>
    <cellStyle name="Normal 2 7 2 2 3 4" xfId="5305"/>
    <cellStyle name="Normal 2 7 2 2 3 5" xfId="5306"/>
    <cellStyle name="Normal 2 7 2 2 4" xfId="5307"/>
    <cellStyle name="Normal 2 7 2 2 4 2" xfId="5308"/>
    <cellStyle name="Normal 2 7 2 2 4 2 2" xfId="5309"/>
    <cellStyle name="Normal 2 7 2 2 4 2 3" xfId="5310"/>
    <cellStyle name="Normal 2 7 2 2 4 3" xfId="5311"/>
    <cellStyle name="Normal 2 7 2 2 4 4" xfId="5312"/>
    <cellStyle name="Normal 2 7 2 2 4 5" xfId="5313"/>
    <cellStyle name="Normal 2 7 2 2 5" xfId="5314"/>
    <cellStyle name="Normal 2 7 2 2 5 2" xfId="5315"/>
    <cellStyle name="Normal 2 7 2 2 5 2 2" xfId="5316"/>
    <cellStyle name="Normal 2 7 2 2 5 2 3" xfId="5317"/>
    <cellStyle name="Normal 2 7 2 2 5 3" xfId="5318"/>
    <cellStyle name="Normal 2 7 2 2 5 4" xfId="5319"/>
    <cellStyle name="Normal 2 7 2 2 5 5" xfId="5320"/>
    <cellStyle name="Normal 2 7 2 2 6" xfId="5321"/>
    <cellStyle name="Normal 2 7 2 2 6 2" xfId="5322"/>
    <cellStyle name="Normal 2 7 2 2 6 2 2" xfId="5323"/>
    <cellStyle name="Normal 2 7 2 2 6 2 3" xfId="5324"/>
    <cellStyle name="Normal 2 7 2 2 6 3" xfId="5325"/>
    <cellStyle name="Normal 2 7 2 2 6 4" xfId="5326"/>
    <cellStyle name="Normal 2 7 2 2 6 5" xfId="5327"/>
    <cellStyle name="Normal 2 7 2 2 7" xfId="5328"/>
    <cellStyle name="Normal 2 7 2 2 7 2" xfId="5329"/>
    <cellStyle name="Normal 2 7 2 2 7 2 2" xfId="5330"/>
    <cellStyle name="Normal 2 7 2 2 7 2 3" xfId="5331"/>
    <cellStyle name="Normal 2 7 2 2 7 3" xfId="5332"/>
    <cellStyle name="Normal 2 7 2 2 7 3 2" xfId="34228"/>
    <cellStyle name="Normal 2 7 2 2 7 4" xfId="5333"/>
    <cellStyle name="Normal 2 7 2 2 7 5" xfId="5334"/>
    <cellStyle name="Normal 2 7 2 2 8" xfId="5335"/>
    <cellStyle name="Normal 2 7 2 2 8 2" xfId="5336"/>
    <cellStyle name="Normal 2 7 2 2 8 3" xfId="5337"/>
    <cellStyle name="Normal 2 7 2 2 9" xfId="5338"/>
    <cellStyle name="Normal 2 7 2 2 9 2" xfId="33228"/>
    <cellStyle name="Normal 2 7 2 3" xfId="5339"/>
    <cellStyle name="Normal 2 7 2 3 2" xfId="5340"/>
    <cellStyle name="Normal 2 7 2 3 2 2" xfId="5341"/>
    <cellStyle name="Normal 2 7 2 3 2 3" xfId="5342"/>
    <cellStyle name="Normal 2 7 2 3 3" xfId="5343"/>
    <cellStyle name="Normal 2 7 2 3 4" xfId="5344"/>
    <cellStyle name="Normal 2 7 2 3 5" xfId="5345"/>
    <cellStyle name="Normal 2 7 2 4" xfId="5346"/>
    <cellStyle name="Normal 2 7 2 4 2" xfId="5347"/>
    <cellStyle name="Normal 2 7 2 4 2 2" xfId="5348"/>
    <cellStyle name="Normal 2 7 2 4 2 3" xfId="5349"/>
    <cellStyle name="Normal 2 7 2 4 3" xfId="5350"/>
    <cellStyle name="Normal 2 7 2 4 4" xfId="5351"/>
    <cellStyle name="Normal 2 7 2 4 5" xfId="5352"/>
    <cellStyle name="Normal 2 7 2 5" xfId="5353"/>
    <cellStyle name="Normal 2 7 2 5 2" xfId="5354"/>
    <cellStyle name="Normal 2 7 2 5 2 2" xfId="5355"/>
    <cellStyle name="Normal 2 7 2 5 2 3" xfId="5356"/>
    <cellStyle name="Normal 2 7 2 5 3" xfId="5357"/>
    <cellStyle name="Normal 2 7 2 5 4" xfId="5358"/>
    <cellStyle name="Normal 2 7 2 5 5" xfId="5359"/>
    <cellStyle name="Normal 2 7 2 6" xfId="5360"/>
    <cellStyle name="Normal 2 7 2 6 2" xfId="5361"/>
    <cellStyle name="Normal 2 7 2 6 2 2" xfId="5362"/>
    <cellStyle name="Normal 2 7 2 6 2 3" xfId="5363"/>
    <cellStyle name="Normal 2 7 2 6 3" xfId="5364"/>
    <cellStyle name="Normal 2 7 2 6 4" xfId="5365"/>
    <cellStyle name="Normal 2 7 2 6 5" xfId="5366"/>
    <cellStyle name="Normal 2 7 2 7" xfId="5367"/>
    <cellStyle name="Normal 2 7 2 7 2" xfId="5368"/>
    <cellStyle name="Normal 2 7 2 7 2 2" xfId="5369"/>
    <cellStyle name="Normal 2 7 2 7 2 2 2" xfId="5370"/>
    <cellStyle name="Normal 2 7 2 7 2 2 3" xfId="5371"/>
    <cellStyle name="Normal 2 7 2 7 2 3" xfId="5372"/>
    <cellStyle name="Normal 2 7 2 7 2 4" xfId="5373"/>
    <cellStyle name="Normal 2 7 2 7 2 5" xfId="5374"/>
    <cellStyle name="Normal 2 7 2 7 3" xfId="5375"/>
    <cellStyle name="Normal 2 7 2 7 3 2" xfId="5376"/>
    <cellStyle name="Normal 2 7 2 7 3 2 2" xfId="5377"/>
    <cellStyle name="Normal 2 7 2 7 3 2 3" xfId="5378"/>
    <cellStyle name="Normal 2 7 2 7 3 3" xfId="5379"/>
    <cellStyle name="Normal 2 7 2 7 3 3 2" xfId="34229"/>
    <cellStyle name="Normal 2 7 2 7 3 4" xfId="5380"/>
    <cellStyle name="Normal 2 7 2 7 3 5" xfId="5381"/>
    <cellStyle name="Normal 2 7 2 7 4" xfId="5382"/>
    <cellStyle name="Normal 2 7 2 7 4 2" xfId="5383"/>
    <cellStyle name="Normal 2 7 2 7 4 3" xfId="5384"/>
    <cellStyle name="Normal 2 7 2 7 5" xfId="5385"/>
    <cellStyle name="Normal 2 7 2 7 6" xfId="5386"/>
    <cellStyle name="Normal 2 7 2 7 7" xfId="5387"/>
    <cellStyle name="Normal 2 7 2 8" xfId="5388"/>
    <cellStyle name="Normal 2 7 2 8 2" xfId="5389"/>
    <cellStyle name="Normal 2 7 2 8 3" xfId="5390"/>
    <cellStyle name="Normal 2 7 2 9" xfId="5391"/>
    <cellStyle name="Normal 2 7 2 9 2" xfId="33227"/>
    <cellStyle name="Normal 2 7 3" xfId="5392"/>
    <cellStyle name="Normal 2 7 3 2" xfId="5393"/>
    <cellStyle name="Normal 2 7 3 2 2" xfId="5394"/>
    <cellStyle name="Normal 2 7 3 2 2 2" xfId="5395"/>
    <cellStyle name="Normal 2 7 3 2 2 3" xfId="5396"/>
    <cellStyle name="Normal 2 7 3 2 3" xfId="5397"/>
    <cellStyle name="Normal 2 7 3 2 4" xfId="5398"/>
    <cellStyle name="Normal 2 7 3 2 5" xfId="5399"/>
    <cellStyle name="Normal 2 7 3 3" xfId="5400"/>
    <cellStyle name="Normal 2 7 3 3 2" xfId="5401"/>
    <cellStyle name="Normal 2 7 3 3 3" xfId="5402"/>
    <cellStyle name="Normal 2 7 3 4" xfId="5403"/>
    <cellStyle name="Normal 2 7 3 5" xfId="5404"/>
    <cellStyle name="Normal 2 7 3 6" xfId="5405"/>
    <cellStyle name="Normal 2 7 3 7" xfId="5406"/>
    <cellStyle name="Normal 2 7 4" xfId="5407"/>
    <cellStyle name="Normal 2 7 4 2" xfId="5408"/>
    <cellStyle name="Normal 2 7 4 2 2" xfId="5409"/>
    <cellStyle name="Normal 2 7 4 2 3" xfId="5410"/>
    <cellStyle name="Normal 2 7 4 3" xfId="5411"/>
    <cellStyle name="Normal 2 7 4 4" xfId="5412"/>
    <cellStyle name="Normal 2 7 4 5" xfId="5413"/>
    <cellStyle name="Normal 2 7 5" xfId="5414"/>
    <cellStyle name="Normal 2 7 5 2" xfId="5415"/>
    <cellStyle name="Normal 2 7 5 2 2" xfId="5416"/>
    <cellStyle name="Normal 2 7 5 2 3" xfId="5417"/>
    <cellStyle name="Normal 2 7 5 3" xfId="5418"/>
    <cellStyle name="Normal 2 7 5 4" xfId="5419"/>
    <cellStyle name="Normal 2 7 5 5" xfId="5420"/>
    <cellStyle name="Normal 2 7 6" xfId="5421"/>
    <cellStyle name="Normal 2 7 6 2" xfId="5422"/>
    <cellStyle name="Normal 2 7 6 2 2" xfId="5423"/>
    <cellStyle name="Normal 2 7 6 2 2 2" xfId="5424"/>
    <cellStyle name="Normal 2 7 6 2 2 3" xfId="5425"/>
    <cellStyle name="Normal 2 7 6 2 3" xfId="5426"/>
    <cellStyle name="Normal 2 7 6 2 3 2" xfId="34230"/>
    <cellStyle name="Normal 2 7 6 2 4" xfId="5427"/>
    <cellStyle name="Normal 2 7 6 2 5" xfId="5428"/>
    <cellStyle name="Normal 2 7 6 3" xfId="5429"/>
    <cellStyle name="Normal 2 7 6 3 2" xfId="5430"/>
    <cellStyle name="Normal 2 7 6 3 3" xfId="5431"/>
    <cellStyle name="Normal 2 7 6 4" xfId="5432"/>
    <cellStyle name="Normal 2 7 6 4 2" xfId="33229"/>
    <cellStyle name="Normal 2 7 6 5" xfId="5433"/>
    <cellStyle name="Normal 2 7 6 6" xfId="5434"/>
    <cellStyle name="Normal 2 7 7" xfId="5435"/>
    <cellStyle name="Normal 2 7 7 2" xfId="5436"/>
    <cellStyle name="Normal 2 7 7 2 2" xfId="5437"/>
    <cellStyle name="Normal 2 7 7 2 2 2" xfId="5438"/>
    <cellStyle name="Normal 2 7 7 2 2 3" xfId="5439"/>
    <cellStyle name="Normal 2 7 7 2 3" xfId="5440"/>
    <cellStyle name="Normal 2 7 7 2 4" xfId="5441"/>
    <cellStyle name="Normal 2 7 7 2 5" xfId="5442"/>
    <cellStyle name="Normal 2 7 7 3" xfId="5443"/>
    <cellStyle name="Normal 2 7 7 3 2" xfId="5444"/>
    <cellStyle name="Normal 2 7 7 3 2 2" xfId="5445"/>
    <cellStyle name="Normal 2 7 7 3 2 3" xfId="5446"/>
    <cellStyle name="Normal 2 7 7 3 3" xfId="5447"/>
    <cellStyle name="Normal 2 7 7 3 3 2" xfId="34231"/>
    <cellStyle name="Normal 2 7 7 3 4" xfId="5448"/>
    <cellStyle name="Normal 2 7 7 3 5" xfId="5449"/>
    <cellStyle name="Normal 2 7 7 4" xfId="5450"/>
    <cellStyle name="Normal 2 7 7 4 2" xfId="5451"/>
    <cellStyle name="Normal 2 7 7 4 3" xfId="5452"/>
    <cellStyle name="Normal 2 7 7 5" xfId="5453"/>
    <cellStyle name="Normal 2 7 7 6" xfId="5454"/>
    <cellStyle name="Normal 2 7 7 7" xfId="5455"/>
    <cellStyle name="Normal 2 7 8" xfId="5456"/>
    <cellStyle name="Normal 2 7 8 2" xfId="5457"/>
    <cellStyle name="Normal 2 7 8 2 2" xfId="5458"/>
    <cellStyle name="Normal 2 7 8 2 3" xfId="5459"/>
    <cellStyle name="Normal 2 7 8 3" xfId="5460"/>
    <cellStyle name="Normal 2 7 8 3 2" xfId="34005"/>
    <cellStyle name="Normal 2 7 8 4" xfId="5461"/>
    <cellStyle name="Normal 2 7 8 5" xfId="5462"/>
    <cellStyle name="Normal 2 7 9" xfId="5463"/>
    <cellStyle name="Normal 2 7 9 2" xfId="5464"/>
    <cellStyle name="Normal 2 7 9 2 2" xfId="5465"/>
    <cellStyle name="Normal 2 7 9 2 3" xfId="5466"/>
    <cellStyle name="Normal 2 7 9 3" xfId="5467"/>
    <cellStyle name="Normal 2 7 9 4" xfId="5468"/>
    <cellStyle name="Normal 2 7 9 5" xfId="5469"/>
    <cellStyle name="Normal 2 8" xfId="5470"/>
    <cellStyle name="Normal 2 8 10" xfId="5471"/>
    <cellStyle name="Normal 2 8 10 2" xfId="32413"/>
    <cellStyle name="Normal 2 8 11" xfId="5472"/>
    <cellStyle name="Normal 2 8 12" xfId="5473"/>
    <cellStyle name="Normal 2 8 13" xfId="5474"/>
    <cellStyle name="Normal 2 8 2" xfId="5475"/>
    <cellStyle name="Normal 2 8 2 10" xfId="5476"/>
    <cellStyle name="Normal 2 8 2 11" xfId="5477"/>
    <cellStyle name="Normal 2 8 2 12" xfId="5478"/>
    <cellStyle name="Normal 2 8 2 2" xfId="5479"/>
    <cellStyle name="Normal 2 8 2 2 2" xfId="5480"/>
    <cellStyle name="Normal 2 8 2 2 2 2" xfId="5481"/>
    <cellStyle name="Normal 2 8 2 2 2 3" xfId="5482"/>
    <cellStyle name="Normal 2 8 2 2 3" xfId="5483"/>
    <cellStyle name="Normal 2 8 2 2 4" xfId="5484"/>
    <cellStyle name="Normal 2 8 2 2 5" xfId="5485"/>
    <cellStyle name="Normal 2 8 2 3" xfId="5486"/>
    <cellStyle name="Normal 2 8 2 3 2" xfId="5487"/>
    <cellStyle name="Normal 2 8 2 3 2 2" xfId="5488"/>
    <cellStyle name="Normal 2 8 2 3 2 3" xfId="5489"/>
    <cellStyle name="Normal 2 8 2 3 3" xfId="5490"/>
    <cellStyle name="Normal 2 8 2 3 4" xfId="5491"/>
    <cellStyle name="Normal 2 8 2 3 5" xfId="5492"/>
    <cellStyle name="Normal 2 8 2 4" xfId="5493"/>
    <cellStyle name="Normal 2 8 2 4 2" xfId="5494"/>
    <cellStyle name="Normal 2 8 2 4 2 2" xfId="5495"/>
    <cellStyle name="Normal 2 8 2 4 2 3" xfId="5496"/>
    <cellStyle name="Normal 2 8 2 4 3" xfId="5497"/>
    <cellStyle name="Normal 2 8 2 4 4" xfId="5498"/>
    <cellStyle name="Normal 2 8 2 4 5" xfId="5499"/>
    <cellStyle name="Normal 2 8 2 5" xfId="5500"/>
    <cellStyle name="Normal 2 8 2 5 2" xfId="5501"/>
    <cellStyle name="Normal 2 8 2 5 2 2" xfId="5502"/>
    <cellStyle name="Normal 2 8 2 5 2 3" xfId="5503"/>
    <cellStyle name="Normal 2 8 2 5 3" xfId="5504"/>
    <cellStyle name="Normal 2 8 2 5 4" xfId="5505"/>
    <cellStyle name="Normal 2 8 2 5 5" xfId="5506"/>
    <cellStyle name="Normal 2 8 2 6" xfId="5507"/>
    <cellStyle name="Normal 2 8 2 6 2" xfId="5508"/>
    <cellStyle name="Normal 2 8 2 6 2 2" xfId="5509"/>
    <cellStyle name="Normal 2 8 2 6 2 3" xfId="5510"/>
    <cellStyle name="Normal 2 8 2 6 3" xfId="5511"/>
    <cellStyle name="Normal 2 8 2 6 4" xfId="5512"/>
    <cellStyle name="Normal 2 8 2 6 5" xfId="5513"/>
    <cellStyle name="Normal 2 8 2 7" xfId="5514"/>
    <cellStyle name="Normal 2 8 2 7 2" xfId="5515"/>
    <cellStyle name="Normal 2 8 2 7 2 2" xfId="5516"/>
    <cellStyle name="Normal 2 8 2 7 2 2 2" xfId="5517"/>
    <cellStyle name="Normal 2 8 2 7 2 2 3" xfId="5518"/>
    <cellStyle name="Normal 2 8 2 7 2 3" xfId="5519"/>
    <cellStyle name="Normal 2 8 2 7 2 4" xfId="5520"/>
    <cellStyle name="Normal 2 8 2 7 2 5" xfId="5521"/>
    <cellStyle name="Normal 2 8 2 7 3" xfId="5522"/>
    <cellStyle name="Normal 2 8 2 7 3 2" xfId="5523"/>
    <cellStyle name="Normal 2 8 2 7 3 2 2" xfId="5524"/>
    <cellStyle name="Normal 2 8 2 7 3 2 3" xfId="5525"/>
    <cellStyle name="Normal 2 8 2 7 3 3" xfId="5526"/>
    <cellStyle name="Normal 2 8 2 7 3 3 2" xfId="34854"/>
    <cellStyle name="Normal 2 8 2 7 3 4" xfId="5527"/>
    <cellStyle name="Normal 2 8 2 7 3 5" xfId="5528"/>
    <cellStyle name="Normal 2 8 2 7 4" xfId="5529"/>
    <cellStyle name="Normal 2 8 2 7 4 2" xfId="5530"/>
    <cellStyle name="Normal 2 8 2 7 4 3" xfId="5531"/>
    <cellStyle name="Normal 2 8 2 7 5" xfId="5532"/>
    <cellStyle name="Normal 2 8 2 7 6" xfId="5533"/>
    <cellStyle name="Normal 2 8 2 7 7" xfId="5534"/>
    <cellStyle name="Normal 2 8 2 8" xfId="5535"/>
    <cellStyle name="Normal 2 8 2 8 2" xfId="5536"/>
    <cellStyle name="Normal 2 8 2 8 3" xfId="5537"/>
    <cellStyle name="Normal 2 8 2 9" xfId="5538"/>
    <cellStyle name="Normal 2 8 2 9 2" xfId="33230"/>
    <cellStyle name="Normal 2 8 3" xfId="5539"/>
    <cellStyle name="Normal 2 8 3 2" xfId="5540"/>
    <cellStyle name="Normal 2 8 3 2 2" xfId="5541"/>
    <cellStyle name="Normal 2 8 3 2 2 2" xfId="5542"/>
    <cellStyle name="Normal 2 8 3 2 2 3" xfId="5543"/>
    <cellStyle name="Normal 2 8 3 2 3" xfId="5544"/>
    <cellStyle name="Normal 2 8 3 2 4" xfId="5545"/>
    <cellStyle name="Normal 2 8 3 2 5" xfId="5546"/>
    <cellStyle name="Normal 2 8 3 3" xfId="5547"/>
    <cellStyle name="Normal 2 8 3 3 2" xfId="5548"/>
    <cellStyle name="Normal 2 8 3 3 3" xfId="5549"/>
    <cellStyle name="Normal 2 8 3 4" xfId="5550"/>
    <cellStyle name="Normal 2 8 3 5" xfId="5551"/>
    <cellStyle name="Normal 2 8 3 6" xfId="5552"/>
    <cellStyle name="Normal 2 8 3 7" xfId="5553"/>
    <cellStyle name="Normal 2 8 4" xfId="5554"/>
    <cellStyle name="Normal 2 8 4 2" xfId="5555"/>
    <cellStyle name="Normal 2 8 4 2 2" xfId="5556"/>
    <cellStyle name="Normal 2 8 4 2 3" xfId="5557"/>
    <cellStyle name="Normal 2 8 4 3" xfId="5558"/>
    <cellStyle name="Normal 2 8 4 4" xfId="5559"/>
    <cellStyle name="Normal 2 8 4 5" xfId="5560"/>
    <cellStyle name="Normal 2 8 4 6" xfId="5561"/>
    <cellStyle name="Normal 2 8 5" xfId="5562"/>
    <cellStyle name="Normal 2 8 5 2" xfId="5563"/>
    <cellStyle name="Normal 2 8 5 2 2" xfId="5564"/>
    <cellStyle name="Normal 2 8 5 2 3" xfId="5565"/>
    <cellStyle name="Normal 2 8 5 3" xfId="5566"/>
    <cellStyle name="Normal 2 8 5 4" xfId="5567"/>
    <cellStyle name="Normal 2 8 5 5" xfId="5568"/>
    <cellStyle name="Normal 2 8 6" xfId="5569"/>
    <cellStyle name="Normal 2 8 6 2" xfId="5570"/>
    <cellStyle name="Normal 2 8 6 2 2" xfId="5571"/>
    <cellStyle name="Normal 2 8 6 2 2 2" xfId="5572"/>
    <cellStyle name="Normal 2 8 6 2 2 3" xfId="5573"/>
    <cellStyle name="Normal 2 8 6 2 3" xfId="5574"/>
    <cellStyle name="Normal 2 8 6 2 3 2" xfId="34232"/>
    <cellStyle name="Normal 2 8 6 2 4" xfId="5575"/>
    <cellStyle name="Normal 2 8 6 2 5" xfId="5576"/>
    <cellStyle name="Normal 2 8 6 3" xfId="5577"/>
    <cellStyle name="Normal 2 8 6 3 2" xfId="5578"/>
    <cellStyle name="Normal 2 8 6 3 3" xfId="5579"/>
    <cellStyle name="Normal 2 8 6 4" xfId="5580"/>
    <cellStyle name="Normal 2 8 6 4 2" xfId="33231"/>
    <cellStyle name="Normal 2 8 6 5" xfId="5581"/>
    <cellStyle name="Normal 2 8 6 6" xfId="5582"/>
    <cellStyle name="Normal 2 8 7" xfId="5583"/>
    <cellStyle name="Normal 2 8 7 2" xfId="5584"/>
    <cellStyle name="Normal 2 8 7 2 2" xfId="5585"/>
    <cellStyle name="Normal 2 8 7 2 2 2" xfId="5586"/>
    <cellStyle name="Normal 2 8 7 2 2 3" xfId="5587"/>
    <cellStyle name="Normal 2 8 7 2 3" xfId="5588"/>
    <cellStyle name="Normal 2 8 7 2 4" xfId="5589"/>
    <cellStyle name="Normal 2 8 7 2 5" xfId="5590"/>
    <cellStyle name="Normal 2 8 7 3" xfId="5591"/>
    <cellStyle name="Normal 2 8 7 3 2" xfId="5592"/>
    <cellStyle name="Normal 2 8 7 3 2 2" xfId="5593"/>
    <cellStyle name="Normal 2 8 7 3 2 3" xfId="5594"/>
    <cellStyle name="Normal 2 8 7 3 3" xfId="5595"/>
    <cellStyle name="Normal 2 8 7 3 3 2" xfId="34500"/>
    <cellStyle name="Normal 2 8 7 3 4" xfId="5596"/>
    <cellStyle name="Normal 2 8 7 3 5" xfId="5597"/>
    <cellStyle name="Normal 2 8 7 4" xfId="5598"/>
    <cellStyle name="Normal 2 8 7 4 2" xfId="5599"/>
    <cellStyle name="Normal 2 8 7 4 3" xfId="5600"/>
    <cellStyle name="Normal 2 8 7 5" xfId="5601"/>
    <cellStyle name="Normal 2 8 7 6" xfId="5602"/>
    <cellStyle name="Normal 2 8 7 7" xfId="5603"/>
    <cellStyle name="Normal 2 8 8" xfId="5604"/>
    <cellStyle name="Normal 2 8 8 2" xfId="5605"/>
    <cellStyle name="Normal 2 8 8 2 2" xfId="5606"/>
    <cellStyle name="Normal 2 8 8 2 3" xfId="5607"/>
    <cellStyle name="Normal 2 8 8 3" xfId="5608"/>
    <cellStyle name="Normal 2 8 8 3 2" xfId="34006"/>
    <cellStyle name="Normal 2 8 8 4" xfId="5609"/>
    <cellStyle name="Normal 2 8 8 5" xfId="5610"/>
    <cellStyle name="Normal 2 8 9" xfId="5611"/>
    <cellStyle name="Normal 2 8 9 2" xfId="5612"/>
    <cellStyle name="Normal 2 8 9 3" xfId="5613"/>
    <cellStyle name="Normal 2 9" xfId="5614"/>
    <cellStyle name="Normal 2 9 10" xfId="5615"/>
    <cellStyle name="Normal 2 9 10 2" xfId="5616"/>
    <cellStyle name="Normal 2 9 10 3" xfId="5617"/>
    <cellStyle name="Normal 2 9 11" xfId="5618"/>
    <cellStyle name="Normal 2 9 11 2" xfId="32414"/>
    <cellStyle name="Normal 2 9 12" xfId="5619"/>
    <cellStyle name="Normal 2 9 13" xfId="5620"/>
    <cellStyle name="Normal 2 9 14" xfId="5621"/>
    <cellStyle name="Normal 2 9 2" xfId="5622"/>
    <cellStyle name="Normal 2 9 2 2" xfId="5623"/>
    <cellStyle name="Normal 2 9 2 2 2" xfId="5624"/>
    <cellStyle name="Normal 2 9 2 2 2 2" xfId="5625"/>
    <cellStyle name="Normal 2 9 2 2 2 3" xfId="5626"/>
    <cellStyle name="Normal 2 9 2 2 3" xfId="5627"/>
    <cellStyle name="Normal 2 9 2 2 4" xfId="5628"/>
    <cellStyle name="Normal 2 9 2 2 5" xfId="5629"/>
    <cellStyle name="Normal 2 9 2 3" xfId="5630"/>
    <cellStyle name="Normal 2 9 2 3 2" xfId="5631"/>
    <cellStyle name="Normal 2 9 2 3 2 2" xfId="5632"/>
    <cellStyle name="Normal 2 9 2 3 2 2 2" xfId="5633"/>
    <cellStyle name="Normal 2 9 2 3 2 2 3" xfId="5634"/>
    <cellStyle name="Normal 2 9 2 3 2 3" xfId="5635"/>
    <cellStyle name="Normal 2 9 2 3 2 4" xfId="5636"/>
    <cellStyle name="Normal 2 9 2 3 2 5" xfId="5637"/>
    <cellStyle name="Normal 2 9 2 3 3" xfId="5638"/>
    <cellStyle name="Normal 2 9 2 3 3 2" xfId="5639"/>
    <cellStyle name="Normal 2 9 2 3 3 2 2" xfId="5640"/>
    <cellStyle name="Normal 2 9 2 3 3 2 3" xfId="5641"/>
    <cellStyle name="Normal 2 9 2 3 3 3" xfId="5642"/>
    <cellStyle name="Normal 2 9 2 3 3 3 2" xfId="34233"/>
    <cellStyle name="Normal 2 9 2 3 3 4" xfId="5643"/>
    <cellStyle name="Normal 2 9 2 3 3 5" xfId="5644"/>
    <cellStyle name="Normal 2 9 2 3 4" xfId="5645"/>
    <cellStyle name="Normal 2 9 2 3 4 2" xfId="5646"/>
    <cellStyle name="Normal 2 9 2 3 4 3" xfId="5647"/>
    <cellStyle name="Normal 2 9 2 3 5" xfId="5648"/>
    <cellStyle name="Normal 2 9 2 3 6" xfId="5649"/>
    <cellStyle name="Normal 2 9 2 3 7" xfId="5650"/>
    <cellStyle name="Normal 2 9 2 4" xfId="5651"/>
    <cellStyle name="Normal 2 9 2 4 2" xfId="5652"/>
    <cellStyle name="Normal 2 9 2 4 3" xfId="5653"/>
    <cellStyle name="Normal 2 9 2 5" xfId="5654"/>
    <cellStyle name="Normal 2 9 2 5 2" xfId="33232"/>
    <cellStyle name="Normal 2 9 2 6" xfId="5655"/>
    <cellStyle name="Normal 2 9 2 7" xfId="5656"/>
    <cellStyle name="Normal 2 9 2 8" xfId="5657"/>
    <cellStyle name="Normal 2 9 3" xfId="5658"/>
    <cellStyle name="Normal 2 9 3 2" xfId="5659"/>
    <cellStyle name="Normal 2 9 3 2 2" xfId="5660"/>
    <cellStyle name="Normal 2 9 3 2 2 2" xfId="5661"/>
    <cellStyle name="Normal 2 9 3 2 2 3" xfId="5662"/>
    <cellStyle name="Normal 2 9 3 2 3" xfId="5663"/>
    <cellStyle name="Normal 2 9 3 2 4" xfId="5664"/>
    <cellStyle name="Normal 2 9 3 2 5" xfId="5665"/>
    <cellStyle name="Normal 2 9 3 3" xfId="5666"/>
    <cellStyle name="Normal 2 9 3 3 2" xfId="5667"/>
    <cellStyle name="Normal 2 9 3 3 3" xfId="5668"/>
    <cellStyle name="Normal 2 9 3 4" xfId="5669"/>
    <cellStyle name="Normal 2 9 3 5" xfId="5670"/>
    <cellStyle name="Normal 2 9 3 6" xfId="5671"/>
    <cellStyle name="Normal 2 9 3 7" xfId="5672"/>
    <cellStyle name="Normal 2 9 4" xfId="5673"/>
    <cellStyle name="Normal 2 9 4 2" xfId="5674"/>
    <cellStyle name="Normal 2 9 4 2 2" xfId="5675"/>
    <cellStyle name="Normal 2 9 4 2 3" xfId="5676"/>
    <cellStyle name="Normal 2 9 4 3" xfId="5677"/>
    <cellStyle name="Normal 2 9 4 4" xfId="5678"/>
    <cellStyle name="Normal 2 9 4 5" xfId="5679"/>
    <cellStyle name="Normal 2 9 5" xfId="5680"/>
    <cellStyle name="Normal 2 9 5 2" xfId="5681"/>
    <cellStyle name="Normal 2 9 5 2 2" xfId="5682"/>
    <cellStyle name="Normal 2 9 5 2 3" xfId="5683"/>
    <cellStyle name="Normal 2 9 5 3" xfId="5684"/>
    <cellStyle name="Normal 2 9 5 4" xfId="5685"/>
    <cellStyle name="Normal 2 9 5 5" xfId="5686"/>
    <cellStyle name="Normal 2 9 6" xfId="5687"/>
    <cellStyle name="Normal 2 9 6 2" xfId="5688"/>
    <cellStyle name="Normal 2 9 6 2 2" xfId="5689"/>
    <cellStyle name="Normal 2 9 6 2 3" xfId="5690"/>
    <cellStyle name="Normal 2 9 6 3" xfId="5691"/>
    <cellStyle name="Normal 2 9 6 4" xfId="5692"/>
    <cellStyle name="Normal 2 9 6 5" xfId="5693"/>
    <cellStyle name="Normal 2 9 7" xfId="5694"/>
    <cellStyle name="Normal 2 9 7 2" xfId="5695"/>
    <cellStyle name="Normal 2 9 7 2 2" xfId="5696"/>
    <cellStyle name="Normal 2 9 7 2 2 2" xfId="5697"/>
    <cellStyle name="Normal 2 9 7 2 2 3" xfId="5698"/>
    <cellStyle name="Normal 2 9 7 2 3" xfId="5699"/>
    <cellStyle name="Normal 2 9 7 2 4" xfId="5700"/>
    <cellStyle name="Normal 2 9 7 2 5" xfId="5701"/>
    <cellStyle name="Normal 2 9 7 3" xfId="5702"/>
    <cellStyle name="Normal 2 9 7 3 2" xfId="5703"/>
    <cellStyle name="Normal 2 9 7 3 2 2" xfId="5704"/>
    <cellStyle name="Normal 2 9 7 3 2 3" xfId="5705"/>
    <cellStyle name="Normal 2 9 7 3 3" xfId="5706"/>
    <cellStyle name="Normal 2 9 7 3 3 2" xfId="34501"/>
    <cellStyle name="Normal 2 9 7 3 4" xfId="5707"/>
    <cellStyle name="Normal 2 9 7 3 5" xfId="5708"/>
    <cellStyle name="Normal 2 9 7 4" xfId="5709"/>
    <cellStyle name="Normal 2 9 7 4 2" xfId="5710"/>
    <cellStyle name="Normal 2 9 7 4 3" xfId="5711"/>
    <cellStyle name="Normal 2 9 7 5" xfId="5712"/>
    <cellStyle name="Normal 2 9 7 6" xfId="5713"/>
    <cellStyle name="Normal 2 9 7 7" xfId="5714"/>
    <cellStyle name="Normal 2 9 8" xfId="5715"/>
    <cellStyle name="Normal 2 9 8 2" xfId="5716"/>
    <cellStyle name="Normal 2 9 8 2 2" xfId="5717"/>
    <cellStyle name="Normal 2 9 8 2 3" xfId="5718"/>
    <cellStyle name="Normal 2 9 8 3" xfId="5719"/>
    <cellStyle name="Normal 2 9 8 3 2" xfId="34007"/>
    <cellStyle name="Normal 2 9 8 4" xfId="5720"/>
    <cellStyle name="Normal 2 9 8 5" xfId="5721"/>
    <cellStyle name="Normal 2 9 9" xfId="5722"/>
    <cellStyle name="Normal 2 9 9 2" xfId="5723"/>
    <cellStyle name="Normal 2 9 9 2 2" xfId="5724"/>
    <cellStyle name="Normal 2 9 9 2 3" xfId="5725"/>
    <cellStyle name="Normal 2 9 9 3" xfId="5726"/>
    <cellStyle name="Normal 2 9 9 4" xfId="5727"/>
    <cellStyle name="Normal 2 9 9 5" xfId="5728"/>
    <cellStyle name="Normal 20" xfId="5729"/>
    <cellStyle name="Normal 20 10" xfId="5730"/>
    <cellStyle name="Normal 20 10 2" xfId="33233"/>
    <cellStyle name="Normal 20 11" xfId="5731"/>
    <cellStyle name="Normal 20 12" xfId="5732"/>
    <cellStyle name="Normal 20 13" xfId="5733"/>
    <cellStyle name="Normal 20 2" xfId="5734"/>
    <cellStyle name="Normal 20 2 2" xfId="5735"/>
    <cellStyle name="Normal 20 2 2 2" xfId="5736"/>
    <cellStyle name="Normal 20 2 2 2 2" xfId="5737"/>
    <cellStyle name="Normal 20 2 2 2 2 2" xfId="5738"/>
    <cellStyle name="Normal 20 2 2 2 2 3" xfId="5739"/>
    <cellStyle name="Normal 20 2 2 2 3" xfId="5740"/>
    <cellStyle name="Normal 20 2 2 2 3 2" xfId="34502"/>
    <cellStyle name="Normal 20 2 2 2 4" xfId="5741"/>
    <cellStyle name="Normal 20 2 2 2 5" xfId="5742"/>
    <cellStyle name="Normal 20 2 2 3" xfId="5743"/>
    <cellStyle name="Normal 20 2 2 3 2" xfId="5744"/>
    <cellStyle name="Normal 20 2 2 3 3" xfId="5745"/>
    <cellStyle name="Normal 20 2 2 4" xfId="5746"/>
    <cellStyle name="Normal 20 2 2 4 2" xfId="33235"/>
    <cellStyle name="Normal 20 2 2 5" xfId="5747"/>
    <cellStyle name="Normal 20 2 2 6" xfId="5748"/>
    <cellStyle name="Normal 20 2 3" xfId="5749"/>
    <cellStyle name="Normal 20 2 3 2" xfId="5750"/>
    <cellStyle name="Normal 20 2 3 2 2" xfId="5751"/>
    <cellStyle name="Normal 20 2 3 2 3" xfId="5752"/>
    <cellStyle name="Normal 20 2 3 3" xfId="5753"/>
    <cellStyle name="Normal 20 2 3 3 2" xfId="5754"/>
    <cellStyle name="Normal 20 2 3 3 2 2" xfId="5755"/>
    <cellStyle name="Normal 20 2 3 3 2 3" xfId="5756"/>
    <cellStyle name="Normal 20 2 3 3 3" xfId="5757"/>
    <cellStyle name="Normal 20 2 3 3 3 2" xfId="34803"/>
    <cellStyle name="Normal 20 2 3 3 4" xfId="5758"/>
    <cellStyle name="Normal 20 2 3 3 5" xfId="5759"/>
    <cellStyle name="Normal 20 2 3 4" xfId="5760"/>
    <cellStyle name="Normal 20 2 3 5" xfId="5761"/>
    <cellStyle name="Normal 20 2 4" xfId="5762"/>
    <cellStyle name="Normal 20 2 4 2" xfId="5763"/>
    <cellStyle name="Normal 20 2 4 2 2" xfId="5764"/>
    <cellStyle name="Normal 20 2 4 2 3" xfId="5765"/>
    <cellStyle name="Normal 20 2 4 3" xfId="5766"/>
    <cellStyle name="Normal 20 2 4 3 2" xfId="34053"/>
    <cellStyle name="Normal 20 2 4 4" xfId="5767"/>
    <cellStyle name="Normal 20 2 4 5" xfId="5768"/>
    <cellStyle name="Normal 20 2 5" xfId="5769"/>
    <cellStyle name="Normal 20 2 5 2" xfId="33234"/>
    <cellStyle name="Normal 20 2 6" xfId="5770"/>
    <cellStyle name="Normal 20 2 7" xfId="5771"/>
    <cellStyle name="Normal 20 2 8" xfId="5772"/>
    <cellStyle name="Normal 20 3" xfId="5773"/>
    <cellStyle name="Normal 20 3 10" xfId="5774"/>
    <cellStyle name="Normal 20 3 2" xfId="5775"/>
    <cellStyle name="Normal 20 3 2 2" xfId="5776"/>
    <cellStyle name="Normal 20 3 2 2 2" xfId="5777"/>
    <cellStyle name="Normal 20 3 2 2 2 2" xfId="5778"/>
    <cellStyle name="Normal 20 3 2 2 2 3" xfId="5779"/>
    <cellStyle name="Normal 20 3 2 2 3" xfId="5780"/>
    <cellStyle name="Normal 20 3 2 2 3 2" xfId="34503"/>
    <cellStyle name="Normal 20 3 2 2 4" xfId="5781"/>
    <cellStyle name="Normal 20 3 2 2 5" xfId="5782"/>
    <cellStyle name="Normal 20 3 2 3" xfId="5783"/>
    <cellStyle name="Normal 20 3 2 3 2" xfId="5784"/>
    <cellStyle name="Normal 20 3 2 3 3" xfId="5785"/>
    <cellStyle name="Normal 20 3 2 4" xfId="5786"/>
    <cellStyle name="Normal 20 3 2 4 2" xfId="33237"/>
    <cellStyle name="Normal 20 3 2 5" xfId="5787"/>
    <cellStyle name="Normal 20 3 2 6" xfId="5788"/>
    <cellStyle name="Normal 20 3 3" xfId="5789"/>
    <cellStyle name="Normal 20 3 3 2" xfId="5790"/>
    <cellStyle name="Normal 20 3 3 2 2" xfId="5791"/>
    <cellStyle name="Normal 20 3 3 2 2 2" xfId="5792"/>
    <cellStyle name="Normal 20 3 3 2 2 3" xfId="5793"/>
    <cellStyle name="Normal 20 3 3 2 3" xfId="5794"/>
    <cellStyle name="Normal 20 3 3 2 4" xfId="5795"/>
    <cellStyle name="Normal 20 3 3 2 5" xfId="5796"/>
    <cellStyle name="Normal 20 3 3 3" xfId="5797"/>
    <cellStyle name="Normal 20 3 3 3 2" xfId="5798"/>
    <cellStyle name="Normal 20 3 3 3 2 2" xfId="5799"/>
    <cellStyle name="Normal 20 3 3 3 2 3" xfId="5800"/>
    <cellStyle name="Normal 20 3 3 3 3" xfId="5801"/>
    <cellStyle name="Normal 20 3 3 3 3 2" xfId="34504"/>
    <cellStyle name="Normal 20 3 3 3 4" xfId="5802"/>
    <cellStyle name="Normal 20 3 3 3 5" xfId="5803"/>
    <cellStyle name="Normal 20 3 3 4" xfId="5804"/>
    <cellStyle name="Normal 20 3 3 4 2" xfId="5805"/>
    <cellStyle name="Normal 20 3 3 4 3" xfId="5806"/>
    <cellStyle name="Normal 20 3 3 5" xfId="5807"/>
    <cellStyle name="Normal 20 3 3 6" xfId="5808"/>
    <cellStyle name="Normal 20 3 3 7" xfId="5809"/>
    <cellStyle name="Normal 20 3 4" xfId="5810"/>
    <cellStyle name="Normal 20 3 4 2" xfId="5811"/>
    <cellStyle name="Normal 20 3 4 2 2" xfId="5812"/>
    <cellStyle name="Normal 20 3 4 2 3" xfId="5813"/>
    <cellStyle name="Normal 20 3 4 3" xfId="5814"/>
    <cellStyle name="Normal 20 3 4 3 2" xfId="34054"/>
    <cellStyle name="Normal 20 3 4 4" xfId="5815"/>
    <cellStyle name="Normal 20 3 4 5" xfId="5816"/>
    <cellStyle name="Normal 20 3 5" xfId="5817"/>
    <cellStyle name="Normal 20 3 5 2" xfId="5818"/>
    <cellStyle name="Normal 20 3 5 2 2" xfId="5819"/>
    <cellStyle name="Normal 20 3 5 2 3" xfId="5820"/>
    <cellStyle name="Normal 20 3 5 3" xfId="5821"/>
    <cellStyle name="Normal 20 3 5 3 2" xfId="35047"/>
    <cellStyle name="Normal 20 3 5 4" xfId="5822"/>
    <cellStyle name="Normal 20 3 5 5" xfId="5823"/>
    <cellStyle name="Normal 20 3 6" xfId="5824"/>
    <cellStyle name="Normal 20 3 6 2" xfId="5825"/>
    <cellStyle name="Normal 20 3 6 3" xfId="5826"/>
    <cellStyle name="Normal 20 3 7" xfId="5827"/>
    <cellStyle name="Normal 20 3 7 2" xfId="33236"/>
    <cellStyle name="Normal 20 3 8" xfId="5828"/>
    <cellStyle name="Normal 20 3 9" xfId="5829"/>
    <cellStyle name="Normal 20 4" xfId="5830"/>
    <cellStyle name="Normal 20 4 2" xfId="5831"/>
    <cellStyle name="Normal 20 4 2 2" xfId="5832"/>
    <cellStyle name="Normal 20 4 2 2 2" xfId="5833"/>
    <cellStyle name="Normal 20 4 2 2 2 2" xfId="5834"/>
    <cellStyle name="Normal 20 4 2 2 2 3" xfId="5835"/>
    <cellStyle name="Normal 20 4 2 2 3" xfId="5836"/>
    <cellStyle name="Normal 20 4 2 2 3 2" xfId="34505"/>
    <cellStyle name="Normal 20 4 2 2 4" xfId="5837"/>
    <cellStyle name="Normal 20 4 2 2 5" xfId="5838"/>
    <cellStyle name="Normal 20 4 2 3" xfId="5839"/>
    <cellStyle name="Normal 20 4 2 3 2" xfId="5840"/>
    <cellStyle name="Normal 20 4 2 3 3" xfId="5841"/>
    <cellStyle name="Normal 20 4 2 4" xfId="5842"/>
    <cellStyle name="Normal 20 4 2 4 2" xfId="33239"/>
    <cellStyle name="Normal 20 4 2 5" xfId="5843"/>
    <cellStyle name="Normal 20 4 2 6" xfId="5844"/>
    <cellStyle name="Normal 20 4 3" xfId="5845"/>
    <cellStyle name="Normal 20 4 3 2" xfId="5846"/>
    <cellStyle name="Normal 20 4 3 2 2" xfId="5847"/>
    <cellStyle name="Normal 20 4 3 2 3" xfId="5848"/>
    <cellStyle name="Normal 20 4 3 3" xfId="5849"/>
    <cellStyle name="Normal 20 4 3 3 2" xfId="34804"/>
    <cellStyle name="Normal 20 4 3 4" xfId="5850"/>
    <cellStyle name="Normal 20 4 3 5" xfId="5851"/>
    <cellStyle name="Normal 20 4 4" xfId="5852"/>
    <cellStyle name="Normal 20 4 4 2" xfId="5853"/>
    <cellStyle name="Normal 20 4 4 3" xfId="5854"/>
    <cellStyle name="Normal 20 4 5" xfId="5855"/>
    <cellStyle name="Normal 20 4 5 2" xfId="33238"/>
    <cellStyle name="Normal 20 4 6" xfId="5856"/>
    <cellStyle name="Normal 20 4 7" xfId="5857"/>
    <cellStyle name="Normal 20 4 8" xfId="5858"/>
    <cellStyle name="Normal 20 5" xfId="5859"/>
    <cellStyle name="Normal 20 5 2" xfId="5860"/>
    <cellStyle name="Normal 20 5 2 2" xfId="5861"/>
    <cellStyle name="Normal 20 5 2 2 2" xfId="5862"/>
    <cellStyle name="Normal 20 5 2 2 2 2" xfId="5863"/>
    <cellStyle name="Normal 20 5 2 2 2 3" xfId="5864"/>
    <cellStyle name="Normal 20 5 2 2 3" xfId="5865"/>
    <cellStyle name="Normal 20 5 2 2 3 2" xfId="34506"/>
    <cellStyle name="Normal 20 5 2 2 4" xfId="5866"/>
    <cellStyle name="Normal 20 5 2 2 5" xfId="5867"/>
    <cellStyle name="Normal 20 5 2 3" xfId="5868"/>
    <cellStyle name="Normal 20 5 2 3 2" xfId="5869"/>
    <cellStyle name="Normal 20 5 2 3 3" xfId="5870"/>
    <cellStyle name="Normal 20 5 2 4" xfId="5871"/>
    <cellStyle name="Normal 20 5 2 4 2" xfId="33241"/>
    <cellStyle name="Normal 20 5 2 5" xfId="5872"/>
    <cellStyle name="Normal 20 5 2 6" xfId="5873"/>
    <cellStyle name="Normal 20 5 3" xfId="5874"/>
    <cellStyle name="Normal 20 5 3 2" xfId="5875"/>
    <cellStyle name="Normal 20 5 3 2 2" xfId="5876"/>
    <cellStyle name="Normal 20 5 3 2 3" xfId="5877"/>
    <cellStyle name="Normal 20 5 3 3" xfId="5878"/>
    <cellStyle name="Normal 20 5 3 3 2" xfId="34507"/>
    <cellStyle name="Normal 20 5 3 4" xfId="5879"/>
    <cellStyle name="Normal 20 5 3 5" xfId="5880"/>
    <cellStyle name="Normal 20 5 4" xfId="5881"/>
    <cellStyle name="Normal 20 5 4 2" xfId="5882"/>
    <cellStyle name="Normal 20 5 4 2 2" xfId="5883"/>
    <cellStyle name="Normal 20 5 4 2 3" xfId="5884"/>
    <cellStyle name="Normal 20 5 4 3" xfId="5885"/>
    <cellStyle name="Normal 20 5 4 3 2" xfId="35048"/>
    <cellStyle name="Normal 20 5 4 4" xfId="5886"/>
    <cellStyle name="Normal 20 5 4 5" xfId="5887"/>
    <cellStyle name="Normal 20 5 5" xfId="5888"/>
    <cellStyle name="Normal 20 5 5 2" xfId="5889"/>
    <cellStyle name="Normal 20 5 5 3" xfId="5890"/>
    <cellStyle name="Normal 20 5 6" xfId="5891"/>
    <cellStyle name="Normal 20 5 6 2" xfId="33240"/>
    <cellStyle name="Normal 20 5 7" xfId="5892"/>
    <cellStyle name="Normal 20 5 8" xfId="5893"/>
    <cellStyle name="Normal 20 5 9" xfId="5894"/>
    <cellStyle name="Normal 20 6" xfId="5895"/>
    <cellStyle name="Normal 20 6 2" xfId="5896"/>
    <cellStyle name="Normal 20 6 2 2" xfId="5897"/>
    <cellStyle name="Normal 20 6 2 2 2" xfId="5898"/>
    <cellStyle name="Normal 20 6 2 2 3" xfId="5899"/>
    <cellStyle name="Normal 20 6 2 3" xfId="5900"/>
    <cellStyle name="Normal 20 6 2 3 2" xfId="34630"/>
    <cellStyle name="Normal 20 6 2 4" xfId="5901"/>
    <cellStyle name="Normal 20 6 2 5" xfId="5902"/>
    <cellStyle name="Normal 20 6 3" xfId="5903"/>
    <cellStyle name="Normal 20 6 3 2" xfId="5904"/>
    <cellStyle name="Normal 20 6 3 3" xfId="5905"/>
    <cellStyle name="Normal 20 6 4" xfId="5906"/>
    <cellStyle name="Normal 20 6 4 2" xfId="33242"/>
    <cellStyle name="Normal 20 6 5" xfId="5907"/>
    <cellStyle name="Normal 20 6 6" xfId="5908"/>
    <cellStyle name="Normal 20 6 7" xfId="5909"/>
    <cellStyle name="Normal 20 7" xfId="5910"/>
    <cellStyle name="Normal 20 7 2" xfId="5911"/>
    <cellStyle name="Normal 20 7 2 2" xfId="5912"/>
    <cellStyle name="Normal 20 7 2 3" xfId="5913"/>
    <cellStyle name="Normal 20 7 3" xfId="5914"/>
    <cellStyle name="Normal 20 7 3 2" xfId="5915"/>
    <cellStyle name="Normal 20 7 3 2 2" xfId="5916"/>
    <cellStyle name="Normal 20 7 3 2 3" xfId="5917"/>
    <cellStyle name="Normal 20 7 3 3" xfId="5918"/>
    <cellStyle name="Normal 20 7 3 3 2" xfId="34508"/>
    <cellStyle name="Normal 20 7 3 4" xfId="5919"/>
    <cellStyle name="Normal 20 7 3 5" xfId="5920"/>
    <cellStyle name="Normal 20 7 4" xfId="5921"/>
    <cellStyle name="Normal 20 7 5" xfId="5922"/>
    <cellStyle name="Normal 20 8" xfId="5923"/>
    <cellStyle name="Normal 20 8 2" xfId="5924"/>
    <cellStyle name="Normal 20 8 2 2" xfId="5925"/>
    <cellStyle name="Normal 20 8 2 3" xfId="5926"/>
    <cellStyle name="Normal 20 8 3" xfId="5927"/>
    <cellStyle name="Normal 20 8 3 2" xfId="34052"/>
    <cellStyle name="Normal 20 8 4" xfId="5928"/>
    <cellStyle name="Normal 20 8 5" xfId="5929"/>
    <cellStyle name="Normal 20 9" xfId="5930"/>
    <cellStyle name="Normal 20 9 2" xfId="5931"/>
    <cellStyle name="Normal 20 9 2 2" xfId="5932"/>
    <cellStyle name="Normal 20 9 2 3" xfId="5933"/>
    <cellStyle name="Normal 20 9 3" xfId="5934"/>
    <cellStyle name="Normal 20 9 3 2" xfId="35046"/>
    <cellStyle name="Normal 20 9 4" xfId="5935"/>
    <cellStyle name="Normal 20 9 5" xfId="5936"/>
    <cellStyle name="Normal 21" xfId="5937"/>
    <cellStyle name="Normal 21 10" xfId="5938"/>
    <cellStyle name="Normal 21 10 2" xfId="33243"/>
    <cellStyle name="Normal 21 11" xfId="5939"/>
    <cellStyle name="Normal 21 12" xfId="5940"/>
    <cellStyle name="Normal 21 13" xfId="5941"/>
    <cellStyle name="Normal 21 2" xfId="5942"/>
    <cellStyle name="Normal 21 2 10" xfId="5943"/>
    <cellStyle name="Normal 21 2 2" xfId="5944"/>
    <cellStyle name="Normal 21 2 2 2" xfId="5945"/>
    <cellStyle name="Normal 21 2 2 2 2" xfId="5946"/>
    <cellStyle name="Normal 21 2 2 2 2 2" xfId="5947"/>
    <cellStyle name="Normal 21 2 2 2 2 3" xfId="5948"/>
    <cellStyle name="Normal 21 2 2 2 3" xfId="5949"/>
    <cellStyle name="Normal 21 2 2 2 3 2" xfId="34234"/>
    <cellStyle name="Normal 21 2 2 2 4" xfId="5950"/>
    <cellStyle name="Normal 21 2 2 2 5" xfId="5951"/>
    <cellStyle name="Normal 21 2 2 3" xfId="5952"/>
    <cellStyle name="Normal 21 2 2 3 2" xfId="5953"/>
    <cellStyle name="Normal 21 2 2 3 3" xfId="5954"/>
    <cellStyle name="Normal 21 2 2 4" xfId="5955"/>
    <cellStyle name="Normal 21 2 2 4 2" xfId="33245"/>
    <cellStyle name="Normal 21 2 2 5" xfId="5956"/>
    <cellStyle name="Normal 21 2 2 6" xfId="5957"/>
    <cellStyle name="Normal 21 2 3" xfId="5958"/>
    <cellStyle name="Normal 21 2 3 2" xfId="5959"/>
    <cellStyle name="Normal 21 2 3 2 2" xfId="5960"/>
    <cellStyle name="Normal 21 2 3 2 2 2" xfId="5961"/>
    <cellStyle name="Normal 21 2 3 2 2 3" xfId="5962"/>
    <cellStyle name="Normal 21 2 3 2 3" xfId="5963"/>
    <cellStyle name="Normal 21 2 3 2 4" xfId="5964"/>
    <cellStyle name="Normal 21 2 3 2 5" xfId="5965"/>
    <cellStyle name="Normal 21 2 3 3" xfId="5966"/>
    <cellStyle name="Normal 21 2 3 3 2" xfId="5967"/>
    <cellStyle name="Normal 21 2 3 3 2 2" xfId="5968"/>
    <cellStyle name="Normal 21 2 3 3 2 3" xfId="5969"/>
    <cellStyle name="Normal 21 2 3 3 3" xfId="5970"/>
    <cellStyle name="Normal 21 2 3 3 3 2" xfId="34235"/>
    <cellStyle name="Normal 21 2 3 3 4" xfId="5971"/>
    <cellStyle name="Normal 21 2 3 3 5" xfId="5972"/>
    <cellStyle name="Normal 21 2 3 4" xfId="5973"/>
    <cellStyle name="Normal 21 2 3 4 2" xfId="5974"/>
    <cellStyle name="Normal 21 2 3 4 3" xfId="5975"/>
    <cellStyle name="Normal 21 2 3 5" xfId="5976"/>
    <cellStyle name="Normal 21 2 3 6" xfId="5977"/>
    <cellStyle name="Normal 21 2 3 7" xfId="5978"/>
    <cellStyle name="Normal 21 2 4" xfId="5979"/>
    <cellStyle name="Normal 21 2 4 2" xfId="5980"/>
    <cellStyle name="Normal 21 2 4 2 2" xfId="5981"/>
    <cellStyle name="Normal 21 2 4 2 3" xfId="5982"/>
    <cellStyle name="Normal 21 2 4 3" xfId="5983"/>
    <cellStyle name="Normal 21 2 4 3 2" xfId="34056"/>
    <cellStyle name="Normal 21 2 4 4" xfId="5984"/>
    <cellStyle name="Normal 21 2 4 5" xfId="5985"/>
    <cellStyle name="Normal 21 2 5" xfId="5986"/>
    <cellStyle name="Normal 21 2 5 2" xfId="5987"/>
    <cellStyle name="Normal 21 2 5 2 2" xfId="5988"/>
    <cellStyle name="Normal 21 2 5 2 3" xfId="5989"/>
    <cellStyle name="Normal 21 2 5 3" xfId="5990"/>
    <cellStyle name="Normal 21 2 5 4" xfId="5991"/>
    <cellStyle name="Normal 21 2 5 5" xfId="5992"/>
    <cellStyle name="Normal 21 2 6" xfId="5993"/>
    <cellStyle name="Normal 21 2 6 2" xfId="5994"/>
    <cellStyle name="Normal 21 2 6 3" xfId="5995"/>
    <cellStyle name="Normal 21 2 7" xfId="5996"/>
    <cellStyle name="Normal 21 2 7 2" xfId="33244"/>
    <cellStyle name="Normal 21 2 8" xfId="5997"/>
    <cellStyle name="Normal 21 2 9" xfId="5998"/>
    <cellStyle name="Normal 21 3" xfId="5999"/>
    <cellStyle name="Normal 21 3 2" xfId="6000"/>
    <cellStyle name="Normal 21 3 2 2" xfId="6001"/>
    <cellStyle name="Normal 21 3 2 2 2" xfId="6002"/>
    <cellStyle name="Normal 21 3 2 2 2 2" xfId="6003"/>
    <cellStyle name="Normal 21 3 2 2 2 3" xfId="6004"/>
    <cellStyle name="Normal 21 3 2 2 3" xfId="6005"/>
    <cellStyle name="Normal 21 3 2 2 3 2" xfId="34509"/>
    <cellStyle name="Normal 21 3 2 2 4" xfId="6006"/>
    <cellStyle name="Normal 21 3 2 2 5" xfId="6007"/>
    <cellStyle name="Normal 21 3 2 3" xfId="6008"/>
    <cellStyle name="Normal 21 3 2 3 2" xfId="6009"/>
    <cellStyle name="Normal 21 3 2 3 3" xfId="6010"/>
    <cellStyle name="Normal 21 3 2 4" xfId="6011"/>
    <cellStyle name="Normal 21 3 2 4 2" xfId="33247"/>
    <cellStyle name="Normal 21 3 2 5" xfId="6012"/>
    <cellStyle name="Normal 21 3 2 6" xfId="6013"/>
    <cellStyle name="Normal 21 3 3" xfId="6014"/>
    <cellStyle name="Normal 21 3 3 2" xfId="6015"/>
    <cellStyle name="Normal 21 3 3 2 2" xfId="6016"/>
    <cellStyle name="Normal 21 3 3 2 3" xfId="6017"/>
    <cellStyle name="Normal 21 3 3 3" xfId="6018"/>
    <cellStyle name="Normal 21 3 3 3 2" xfId="6019"/>
    <cellStyle name="Normal 21 3 3 3 2 2" xfId="6020"/>
    <cellStyle name="Normal 21 3 3 3 2 3" xfId="6021"/>
    <cellStyle name="Normal 21 3 3 3 3" xfId="6022"/>
    <cellStyle name="Normal 21 3 3 3 3 2" xfId="34510"/>
    <cellStyle name="Normal 21 3 3 3 4" xfId="6023"/>
    <cellStyle name="Normal 21 3 3 3 5" xfId="6024"/>
    <cellStyle name="Normal 21 3 3 4" xfId="6025"/>
    <cellStyle name="Normal 21 3 3 5" xfId="6026"/>
    <cellStyle name="Normal 21 3 4" xfId="6027"/>
    <cellStyle name="Normal 21 3 4 2" xfId="6028"/>
    <cellStyle name="Normal 21 3 4 2 2" xfId="6029"/>
    <cellStyle name="Normal 21 3 4 2 3" xfId="6030"/>
    <cellStyle name="Normal 21 3 4 3" xfId="6031"/>
    <cellStyle name="Normal 21 3 4 3 2" xfId="34057"/>
    <cellStyle name="Normal 21 3 4 4" xfId="6032"/>
    <cellStyle name="Normal 21 3 4 5" xfId="6033"/>
    <cellStyle name="Normal 21 3 5" xfId="6034"/>
    <cellStyle name="Normal 21 3 5 2" xfId="6035"/>
    <cellStyle name="Normal 21 3 5 2 2" xfId="6036"/>
    <cellStyle name="Normal 21 3 5 2 3" xfId="6037"/>
    <cellStyle name="Normal 21 3 5 3" xfId="6038"/>
    <cellStyle name="Normal 21 3 5 4" xfId="6039"/>
    <cellStyle name="Normal 21 3 5 5" xfId="6040"/>
    <cellStyle name="Normal 21 3 6" xfId="6041"/>
    <cellStyle name="Normal 21 3 6 2" xfId="33246"/>
    <cellStyle name="Normal 21 3 7" xfId="6042"/>
    <cellStyle name="Normal 21 3 8" xfId="6043"/>
    <cellStyle name="Normal 21 3 9" xfId="6044"/>
    <cellStyle name="Normal 21 4" xfId="6045"/>
    <cellStyle name="Normal 21 4 2" xfId="6046"/>
    <cellStyle name="Normal 21 4 2 2" xfId="6047"/>
    <cellStyle name="Normal 21 4 2 2 2" xfId="6048"/>
    <cellStyle name="Normal 21 4 2 2 2 2" xfId="6049"/>
    <cellStyle name="Normal 21 4 2 2 2 3" xfId="6050"/>
    <cellStyle name="Normal 21 4 2 2 3" xfId="6051"/>
    <cellStyle name="Normal 21 4 2 2 3 2" xfId="34855"/>
    <cellStyle name="Normal 21 4 2 2 4" xfId="6052"/>
    <cellStyle name="Normal 21 4 2 2 5" xfId="6053"/>
    <cellStyle name="Normal 21 4 2 3" xfId="6054"/>
    <cellStyle name="Normal 21 4 2 3 2" xfId="6055"/>
    <cellStyle name="Normal 21 4 2 3 3" xfId="6056"/>
    <cellStyle name="Normal 21 4 2 4" xfId="6057"/>
    <cellStyle name="Normal 21 4 2 4 2" xfId="33249"/>
    <cellStyle name="Normal 21 4 2 5" xfId="6058"/>
    <cellStyle name="Normal 21 4 2 6" xfId="6059"/>
    <cellStyle name="Normal 21 4 3" xfId="6060"/>
    <cellStyle name="Normal 21 4 3 2" xfId="6061"/>
    <cellStyle name="Normal 21 4 3 2 2" xfId="6062"/>
    <cellStyle name="Normal 21 4 3 2 3" xfId="6063"/>
    <cellStyle name="Normal 21 4 3 3" xfId="6064"/>
    <cellStyle name="Normal 21 4 3 3 2" xfId="34236"/>
    <cellStyle name="Normal 21 4 3 4" xfId="6065"/>
    <cellStyle name="Normal 21 4 3 5" xfId="6066"/>
    <cellStyle name="Normal 21 4 4" xfId="6067"/>
    <cellStyle name="Normal 21 4 4 2" xfId="6068"/>
    <cellStyle name="Normal 21 4 4 2 2" xfId="6069"/>
    <cellStyle name="Normal 21 4 4 2 3" xfId="6070"/>
    <cellStyle name="Normal 21 4 4 3" xfId="6071"/>
    <cellStyle name="Normal 21 4 4 4" xfId="6072"/>
    <cellStyle name="Normal 21 4 4 5" xfId="6073"/>
    <cellStyle name="Normal 21 4 5" xfId="6074"/>
    <cellStyle name="Normal 21 4 5 2" xfId="6075"/>
    <cellStyle name="Normal 21 4 5 3" xfId="6076"/>
    <cellStyle name="Normal 21 4 6" xfId="6077"/>
    <cellStyle name="Normal 21 4 6 2" xfId="33248"/>
    <cellStyle name="Normal 21 4 7" xfId="6078"/>
    <cellStyle name="Normal 21 4 8" xfId="6079"/>
    <cellStyle name="Normal 21 4 9" xfId="6080"/>
    <cellStyle name="Normal 21 5" xfId="6081"/>
    <cellStyle name="Normal 21 5 2" xfId="6082"/>
    <cellStyle name="Normal 21 5 2 2" xfId="6083"/>
    <cellStyle name="Normal 21 5 2 2 2" xfId="6084"/>
    <cellStyle name="Normal 21 5 2 2 2 2" xfId="6085"/>
    <cellStyle name="Normal 21 5 2 2 2 3" xfId="6086"/>
    <cellStyle name="Normal 21 5 2 2 3" xfId="6087"/>
    <cellStyle name="Normal 21 5 2 2 3 2" xfId="34511"/>
    <cellStyle name="Normal 21 5 2 2 4" xfId="6088"/>
    <cellStyle name="Normal 21 5 2 2 5" xfId="6089"/>
    <cellStyle name="Normal 21 5 2 3" xfId="6090"/>
    <cellStyle name="Normal 21 5 2 3 2" xfId="6091"/>
    <cellStyle name="Normal 21 5 2 3 3" xfId="6092"/>
    <cellStyle name="Normal 21 5 2 4" xfId="6093"/>
    <cellStyle name="Normal 21 5 2 4 2" xfId="33251"/>
    <cellStyle name="Normal 21 5 2 5" xfId="6094"/>
    <cellStyle name="Normal 21 5 2 6" xfId="6095"/>
    <cellStyle name="Normal 21 5 3" xfId="6096"/>
    <cellStyle name="Normal 21 5 3 2" xfId="6097"/>
    <cellStyle name="Normal 21 5 3 2 2" xfId="6098"/>
    <cellStyle name="Normal 21 5 3 2 3" xfId="6099"/>
    <cellStyle name="Normal 21 5 3 3" xfId="6100"/>
    <cellStyle name="Normal 21 5 3 3 2" xfId="34512"/>
    <cellStyle name="Normal 21 5 3 4" xfId="6101"/>
    <cellStyle name="Normal 21 5 3 5" xfId="6102"/>
    <cellStyle name="Normal 21 5 4" xfId="6103"/>
    <cellStyle name="Normal 21 5 4 2" xfId="6104"/>
    <cellStyle name="Normal 21 5 4 3" xfId="6105"/>
    <cellStyle name="Normal 21 5 5" xfId="6106"/>
    <cellStyle name="Normal 21 5 5 2" xfId="33250"/>
    <cellStyle name="Normal 21 5 6" xfId="6107"/>
    <cellStyle name="Normal 21 5 7" xfId="6108"/>
    <cellStyle name="Normal 21 6" xfId="6109"/>
    <cellStyle name="Normal 21 6 2" xfId="6110"/>
    <cellStyle name="Normal 21 6 2 2" xfId="6111"/>
    <cellStyle name="Normal 21 6 2 2 2" xfId="6112"/>
    <cellStyle name="Normal 21 6 2 2 3" xfId="6113"/>
    <cellStyle name="Normal 21 6 2 3" xfId="6114"/>
    <cellStyle name="Normal 21 6 2 3 2" xfId="34805"/>
    <cellStyle name="Normal 21 6 2 4" xfId="6115"/>
    <cellStyle name="Normal 21 6 2 5" xfId="6116"/>
    <cellStyle name="Normal 21 6 3" xfId="6117"/>
    <cellStyle name="Normal 21 6 3 2" xfId="6118"/>
    <cellStyle name="Normal 21 6 3 3" xfId="6119"/>
    <cellStyle name="Normal 21 6 4" xfId="6120"/>
    <cellStyle name="Normal 21 6 4 2" xfId="33252"/>
    <cellStyle name="Normal 21 6 5" xfId="6121"/>
    <cellStyle name="Normal 21 6 6" xfId="6122"/>
    <cellStyle name="Normal 21 7" xfId="6123"/>
    <cellStyle name="Normal 21 7 2" xfId="6124"/>
    <cellStyle name="Normal 21 7 2 2" xfId="6125"/>
    <cellStyle name="Normal 21 7 2 2 2" xfId="6126"/>
    <cellStyle name="Normal 21 7 2 2 3" xfId="6127"/>
    <cellStyle name="Normal 21 7 2 3" xfId="6128"/>
    <cellStyle name="Normal 21 7 2 4" xfId="6129"/>
    <cellStyle name="Normal 21 7 2 5" xfId="6130"/>
    <cellStyle name="Normal 21 7 3" xfId="6131"/>
    <cellStyle name="Normal 21 7 3 2" xfId="6132"/>
    <cellStyle name="Normal 21 7 3 2 2" xfId="6133"/>
    <cellStyle name="Normal 21 7 3 2 3" xfId="6134"/>
    <cellStyle name="Normal 21 7 3 3" xfId="6135"/>
    <cellStyle name="Normal 21 7 3 3 2" xfId="34856"/>
    <cellStyle name="Normal 21 7 3 4" xfId="6136"/>
    <cellStyle name="Normal 21 7 3 5" xfId="6137"/>
    <cellStyle name="Normal 21 7 4" xfId="6138"/>
    <cellStyle name="Normal 21 7 4 2" xfId="6139"/>
    <cellStyle name="Normal 21 7 4 3" xfId="6140"/>
    <cellStyle name="Normal 21 7 5" xfId="6141"/>
    <cellStyle name="Normal 21 7 6" xfId="6142"/>
    <cellStyle name="Normal 21 7 7" xfId="6143"/>
    <cellStyle name="Normal 21 8" xfId="6144"/>
    <cellStyle name="Normal 21 8 2" xfId="6145"/>
    <cellStyle name="Normal 21 8 2 2" xfId="6146"/>
    <cellStyle name="Normal 21 8 2 3" xfId="6147"/>
    <cellStyle name="Normal 21 8 3" xfId="6148"/>
    <cellStyle name="Normal 21 8 3 2" xfId="34055"/>
    <cellStyle name="Normal 21 8 4" xfId="6149"/>
    <cellStyle name="Normal 21 8 5" xfId="6150"/>
    <cellStyle name="Normal 21 9" xfId="6151"/>
    <cellStyle name="Normal 21 9 2" xfId="6152"/>
    <cellStyle name="Normal 21 9 2 2" xfId="6153"/>
    <cellStyle name="Normal 21 9 2 3" xfId="6154"/>
    <cellStyle name="Normal 21 9 3" xfId="6155"/>
    <cellStyle name="Normal 21 9 4" xfId="6156"/>
    <cellStyle name="Normal 21 9 5" xfId="6157"/>
    <cellStyle name="Normal 22" xfId="6158"/>
    <cellStyle name="Normal 22 10" xfId="6159"/>
    <cellStyle name="Normal 22 10 2" xfId="33253"/>
    <cellStyle name="Normal 22 11" xfId="6160"/>
    <cellStyle name="Normal 22 12" xfId="6161"/>
    <cellStyle name="Normal 22 13" xfId="6162"/>
    <cellStyle name="Normal 22 2" xfId="6163"/>
    <cellStyle name="Normal 22 2 2" xfId="6164"/>
    <cellStyle name="Normal 22 2 2 2" xfId="6165"/>
    <cellStyle name="Normal 22 2 2 2 2" xfId="6166"/>
    <cellStyle name="Normal 22 2 2 2 2 2" xfId="6167"/>
    <cellStyle name="Normal 22 2 2 2 2 3" xfId="6168"/>
    <cellStyle name="Normal 22 2 2 2 3" xfId="6169"/>
    <cellStyle name="Normal 22 2 2 2 3 2" xfId="34513"/>
    <cellStyle name="Normal 22 2 2 2 4" xfId="6170"/>
    <cellStyle name="Normal 22 2 2 2 5" xfId="6171"/>
    <cellStyle name="Normal 22 2 2 3" xfId="6172"/>
    <cellStyle name="Normal 22 2 2 3 2" xfId="6173"/>
    <cellStyle name="Normal 22 2 2 3 3" xfId="6174"/>
    <cellStyle name="Normal 22 2 2 4" xfId="6175"/>
    <cellStyle name="Normal 22 2 2 4 2" xfId="33255"/>
    <cellStyle name="Normal 22 2 2 5" xfId="6176"/>
    <cellStyle name="Normal 22 2 2 6" xfId="6177"/>
    <cellStyle name="Normal 22 2 3" xfId="6178"/>
    <cellStyle name="Normal 22 2 3 2" xfId="6179"/>
    <cellStyle name="Normal 22 2 3 2 2" xfId="6180"/>
    <cellStyle name="Normal 22 2 3 2 3" xfId="6181"/>
    <cellStyle name="Normal 22 2 3 3" xfId="6182"/>
    <cellStyle name="Normal 22 2 3 3 2" xfId="34514"/>
    <cellStyle name="Normal 22 2 3 4" xfId="6183"/>
    <cellStyle name="Normal 22 2 3 5" xfId="6184"/>
    <cellStyle name="Normal 22 2 4" xfId="6185"/>
    <cellStyle name="Normal 22 2 4 2" xfId="6186"/>
    <cellStyle name="Normal 22 2 4 3" xfId="6187"/>
    <cellStyle name="Normal 22 2 5" xfId="6188"/>
    <cellStyle name="Normal 22 2 5 2" xfId="33254"/>
    <cellStyle name="Normal 22 2 6" xfId="6189"/>
    <cellStyle name="Normal 22 2 7" xfId="6190"/>
    <cellStyle name="Normal 22 3" xfId="6191"/>
    <cellStyle name="Normal 22 3 2" xfId="6192"/>
    <cellStyle name="Normal 22 3 2 2" xfId="6193"/>
    <cellStyle name="Normal 22 3 2 2 2" xfId="6194"/>
    <cellStyle name="Normal 22 3 2 2 2 2" xfId="6195"/>
    <cellStyle name="Normal 22 3 2 2 2 3" xfId="6196"/>
    <cellStyle name="Normal 22 3 2 2 3" xfId="6197"/>
    <cellStyle name="Normal 22 3 2 2 3 2" xfId="34857"/>
    <cellStyle name="Normal 22 3 2 2 4" xfId="6198"/>
    <cellStyle name="Normal 22 3 2 2 5" xfId="6199"/>
    <cellStyle name="Normal 22 3 2 3" xfId="6200"/>
    <cellStyle name="Normal 22 3 2 3 2" xfId="6201"/>
    <cellStyle name="Normal 22 3 2 3 3" xfId="6202"/>
    <cellStyle name="Normal 22 3 2 4" xfId="6203"/>
    <cellStyle name="Normal 22 3 2 4 2" xfId="33257"/>
    <cellStyle name="Normal 22 3 2 5" xfId="6204"/>
    <cellStyle name="Normal 22 3 2 6" xfId="6205"/>
    <cellStyle name="Normal 22 3 3" xfId="6206"/>
    <cellStyle name="Normal 22 3 3 2" xfId="6207"/>
    <cellStyle name="Normal 22 3 3 2 2" xfId="6208"/>
    <cellStyle name="Normal 22 3 3 2 3" xfId="6209"/>
    <cellStyle name="Normal 22 3 3 3" xfId="6210"/>
    <cellStyle name="Normal 22 3 3 3 2" xfId="34237"/>
    <cellStyle name="Normal 22 3 3 4" xfId="6211"/>
    <cellStyle name="Normal 22 3 3 5" xfId="6212"/>
    <cellStyle name="Normal 22 3 4" xfId="6213"/>
    <cellStyle name="Normal 22 3 4 2" xfId="6214"/>
    <cellStyle name="Normal 22 3 4 3" xfId="6215"/>
    <cellStyle name="Normal 22 3 5" xfId="6216"/>
    <cellStyle name="Normal 22 3 5 2" xfId="33256"/>
    <cellStyle name="Normal 22 3 6" xfId="6217"/>
    <cellStyle name="Normal 22 3 7" xfId="6218"/>
    <cellStyle name="Normal 22 4" xfId="6219"/>
    <cellStyle name="Normal 22 4 2" xfId="6220"/>
    <cellStyle name="Normal 22 4 2 2" xfId="6221"/>
    <cellStyle name="Normal 22 4 2 2 2" xfId="6222"/>
    <cellStyle name="Normal 22 4 2 2 2 2" xfId="6223"/>
    <cellStyle name="Normal 22 4 2 2 2 3" xfId="6224"/>
    <cellStyle name="Normal 22 4 2 2 3" xfId="6225"/>
    <cellStyle name="Normal 22 4 2 2 3 2" xfId="34806"/>
    <cellStyle name="Normal 22 4 2 2 4" xfId="6226"/>
    <cellStyle name="Normal 22 4 2 2 5" xfId="6227"/>
    <cellStyle name="Normal 22 4 2 3" xfId="6228"/>
    <cellStyle name="Normal 22 4 2 3 2" xfId="6229"/>
    <cellStyle name="Normal 22 4 2 3 3" xfId="6230"/>
    <cellStyle name="Normal 22 4 2 4" xfId="6231"/>
    <cellStyle name="Normal 22 4 2 4 2" xfId="33259"/>
    <cellStyle name="Normal 22 4 2 5" xfId="6232"/>
    <cellStyle name="Normal 22 4 2 6" xfId="6233"/>
    <cellStyle name="Normal 22 4 3" xfId="6234"/>
    <cellStyle name="Normal 22 4 3 2" xfId="6235"/>
    <cellStyle name="Normal 22 4 3 2 2" xfId="6236"/>
    <cellStyle name="Normal 22 4 3 2 3" xfId="6237"/>
    <cellStyle name="Normal 22 4 3 3" xfId="6238"/>
    <cellStyle name="Normal 22 4 3 3 2" xfId="34858"/>
    <cellStyle name="Normal 22 4 3 4" xfId="6239"/>
    <cellStyle name="Normal 22 4 3 5" xfId="6240"/>
    <cellStyle name="Normal 22 4 4" xfId="6241"/>
    <cellStyle name="Normal 22 4 4 2" xfId="6242"/>
    <cellStyle name="Normal 22 4 4 3" xfId="6243"/>
    <cellStyle name="Normal 22 4 5" xfId="6244"/>
    <cellStyle name="Normal 22 4 5 2" xfId="33258"/>
    <cellStyle name="Normal 22 4 6" xfId="6245"/>
    <cellStyle name="Normal 22 4 7" xfId="6246"/>
    <cellStyle name="Normal 22 5" xfId="6247"/>
    <cellStyle name="Normal 22 5 2" xfId="6248"/>
    <cellStyle name="Normal 22 5 2 2" xfId="6249"/>
    <cellStyle name="Normal 22 5 2 2 2" xfId="6250"/>
    <cellStyle name="Normal 22 5 2 2 2 2" xfId="6251"/>
    <cellStyle name="Normal 22 5 2 2 2 3" xfId="6252"/>
    <cellStyle name="Normal 22 5 2 2 3" xfId="6253"/>
    <cellStyle name="Normal 22 5 2 2 3 2" xfId="34515"/>
    <cellStyle name="Normal 22 5 2 2 4" xfId="6254"/>
    <cellStyle name="Normal 22 5 2 2 5" xfId="6255"/>
    <cellStyle name="Normal 22 5 2 3" xfId="6256"/>
    <cellStyle name="Normal 22 5 2 3 2" xfId="6257"/>
    <cellStyle name="Normal 22 5 2 3 3" xfId="6258"/>
    <cellStyle name="Normal 22 5 2 4" xfId="6259"/>
    <cellStyle name="Normal 22 5 2 4 2" xfId="33261"/>
    <cellStyle name="Normal 22 5 2 5" xfId="6260"/>
    <cellStyle name="Normal 22 5 2 6" xfId="6261"/>
    <cellStyle name="Normal 22 5 3" xfId="6262"/>
    <cellStyle name="Normal 22 5 3 2" xfId="6263"/>
    <cellStyle name="Normal 22 5 3 2 2" xfId="6264"/>
    <cellStyle name="Normal 22 5 3 2 3" xfId="6265"/>
    <cellStyle name="Normal 22 5 3 3" xfId="6266"/>
    <cellStyle name="Normal 22 5 3 3 2" xfId="34849"/>
    <cellStyle name="Normal 22 5 3 4" xfId="6267"/>
    <cellStyle name="Normal 22 5 3 5" xfId="6268"/>
    <cellStyle name="Normal 22 5 4" xfId="6269"/>
    <cellStyle name="Normal 22 5 4 2" xfId="6270"/>
    <cellStyle name="Normal 22 5 4 3" xfId="6271"/>
    <cellStyle name="Normal 22 5 5" xfId="6272"/>
    <cellStyle name="Normal 22 5 5 2" xfId="33260"/>
    <cellStyle name="Normal 22 5 6" xfId="6273"/>
    <cellStyle name="Normal 22 5 7" xfId="6274"/>
    <cellStyle name="Normal 22 6" xfId="6275"/>
    <cellStyle name="Normal 22 6 2" xfId="6276"/>
    <cellStyle name="Normal 22 6 2 2" xfId="6277"/>
    <cellStyle name="Normal 22 6 2 2 2" xfId="6278"/>
    <cellStyle name="Normal 22 6 2 2 3" xfId="6279"/>
    <cellStyle name="Normal 22 6 2 3" xfId="6280"/>
    <cellStyle name="Normal 22 6 2 3 2" xfId="34238"/>
    <cellStyle name="Normal 22 6 2 4" xfId="6281"/>
    <cellStyle name="Normal 22 6 2 5" xfId="6282"/>
    <cellStyle name="Normal 22 6 3" xfId="6283"/>
    <cellStyle name="Normal 22 6 3 2" xfId="6284"/>
    <cellStyle name="Normal 22 6 3 3" xfId="6285"/>
    <cellStyle name="Normal 22 6 4" xfId="6286"/>
    <cellStyle name="Normal 22 6 4 2" xfId="33262"/>
    <cellStyle name="Normal 22 6 5" xfId="6287"/>
    <cellStyle name="Normal 22 6 6" xfId="6288"/>
    <cellStyle name="Normal 22 7" xfId="6289"/>
    <cellStyle name="Normal 22 7 2" xfId="6290"/>
    <cellStyle name="Normal 22 7 2 2" xfId="6291"/>
    <cellStyle name="Normal 22 7 2 3" xfId="6292"/>
    <cellStyle name="Normal 22 7 3" xfId="6293"/>
    <cellStyle name="Normal 22 7 3 2" xfId="34516"/>
    <cellStyle name="Normal 22 7 4" xfId="6294"/>
    <cellStyle name="Normal 22 7 5" xfId="6295"/>
    <cellStyle name="Normal 22 8" xfId="6296"/>
    <cellStyle name="Normal 22 8 2" xfId="6297"/>
    <cellStyle name="Normal 22 8 2 2" xfId="6298"/>
    <cellStyle name="Normal 22 8 2 3" xfId="6299"/>
    <cellStyle name="Normal 22 8 3" xfId="6300"/>
    <cellStyle name="Normal 22 8 4" xfId="6301"/>
    <cellStyle name="Normal 22 8 5" xfId="6302"/>
    <cellStyle name="Normal 22 9" xfId="6303"/>
    <cellStyle name="Normal 22 9 2" xfId="6304"/>
    <cellStyle name="Normal 22 9 3" xfId="6305"/>
    <cellStyle name="Normal 23" xfId="6306"/>
    <cellStyle name="Normal 23 10" xfId="6307"/>
    <cellStyle name="Normal 23 10 2" xfId="33263"/>
    <cellStyle name="Normal 23 11" xfId="6308"/>
    <cellStyle name="Normal 23 12" xfId="6309"/>
    <cellStyle name="Normal 23 13" xfId="6310"/>
    <cellStyle name="Normal 23 2" xfId="6311"/>
    <cellStyle name="Normal 23 2 2" xfId="6312"/>
    <cellStyle name="Normal 23 2 2 2" xfId="6313"/>
    <cellStyle name="Normal 23 2 2 2 2" xfId="6314"/>
    <cellStyle name="Normal 23 2 2 2 2 2" xfId="6315"/>
    <cellStyle name="Normal 23 2 2 2 2 3" xfId="6316"/>
    <cellStyle name="Normal 23 2 2 2 3" xfId="6317"/>
    <cellStyle name="Normal 23 2 2 2 3 2" xfId="34517"/>
    <cellStyle name="Normal 23 2 2 2 4" xfId="6318"/>
    <cellStyle name="Normal 23 2 2 2 5" xfId="6319"/>
    <cellStyle name="Normal 23 2 2 3" xfId="6320"/>
    <cellStyle name="Normal 23 2 2 3 2" xfId="6321"/>
    <cellStyle name="Normal 23 2 2 3 3" xfId="6322"/>
    <cellStyle name="Normal 23 2 2 4" xfId="6323"/>
    <cellStyle name="Normal 23 2 2 4 2" xfId="33265"/>
    <cellStyle name="Normal 23 2 2 5" xfId="6324"/>
    <cellStyle name="Normal 23 2 2 6" xfId="6325"/>
    <cellStyle name="Normal 23 2 3" xfId="6326"/>
    <cellStyle name="Normal 23 2 3 2" xfId="6327"/>
    <cellStyle name="Normal 23 2 3 2 2" xfId="6328"/>
    <cellStyle name="Normal 23 2 3 2 3" xfId="6329"/>
    <cellStyle name="Normal 23 2 3 3" xfId="6330"/>
    <cellStyle name="Normal 23 2 3 3 2" xfId="34239"/>
    <cellStyle name="Normal 23 2 3 4" xfId="6331"/>
    <cellStyle name="Normal 23 2 3 5" xfId="6332"/>
    <cellStyle name="Normal 23 2 4" xfId="6333"/>
    <cellStyle name="Normal 23 2 4 2" xfId="6334"/>
    <cellStyle name="Normal 23 2 4 3" xfId="6335"/>
    <cellStyle name="Normal 23 2 5" xfId="6336"/>
    <cellStyle name="Normal 23 2 5 2" xfId="33264"/>
    <cellStyle name="Normal 23 2 6" xfId="6337"/>
    <cellStyle name="Normal 23 2 7" xfId="6338"/>
    <cellStyle name="Normal 23 3" xfId="6339"/>
    <cellStyle name="Normal 23 3 2" xfId="6340"/>
    <cellStyle name="Normal 23 3 2 2" xfId="6341"/>
    <cellStyle name="Normal 23 3 2 2 2" xfId="6342"/>
    <cellStyle name="Normal 23 3 2 2 2 2" xfId="6343"/>
    <cellStyle name="Normal 23 3 2 2 2 3" xfId="6344"/>
    <cellStyle name="Normal 23 3 2 2 3" xfId="6345"/>
    <cellStyle name="Normal 23 3 2 2 3 2" xfId="34240"/>
    <cellStyle name="Normal 23 3 2 2 4" xfId="6346"/>
    <cellStyle name="Normal 23 3 2 2 5" xfId="6347"/>
    <cellStyle name="Normal 23 3 2 3" xfId="6348"/>
    <cellStyle name="Normal 23 3 2 3 2" xfId="6349"/>
    <cellStyle name="Normal 23 3 2 3 3" xfId="6350"/>
    <cellStyle name="Normal 23 3 2 4" xfId="6351"/>
    <cellStyle name="Normal 23 3 2 4 2" xfId="33267"/>
    <cellStyle name="Normal 23 3 2 5" xfId="6352"/>
    <cellStyle name="Normal 23 3 2 6" xfId="6353"/>
    <cellStyle name="Normal 23 3 3" xfId="6354"/>
    <cellStyle name="Normal 23 3 3 2" xfId="6355"/>
    <cellStyle name="Normal 23 3 3 2 2" xfId="6356"/>
    <cellStyle name="Normal 23 3 3 2 3" xfId="6357"/>
    <cellStyle name="Normal 23 3 3 3" xfId="6358"/>
    <cellStyle name="Normal 23 3 3 3 2" xfId="34241"/>
    <cellStyle name="Normal 23 3 3 4" xfId="6359"/>
    <cellStyle name="Normal 23 3 3 5" xfId="6360"/>
    <cellStyle name="Normal 23 3 4" xfId="6361"/>
    <cellStyle name="Normal 23 3 4 2" xfId="6362"/>
    <cellStyle name="Normal 23 3 4 3" xfId="6363"/>
    <cellStyle name="Normal 23 3 5" xfId="6364"/>
    <cellStyle name="Normal 23 3 5 2" xfId="33266"/>
    <cellStyle name="Normal 23 3 6" xfId="6365"/>
    <cellStyle name="Normal 23 3 7" xfId="6366"/>
    <cellStyle name="Normal 23 4" xfId="6367"/>
    <cellStyle name="Normal 23 4 2" xfId="6368"/>
    <cellStyle name="Normal 23 4 2 2" xfId="6369"/>
    <cellStyle name="Normal 23 4 2 2 2" xfId="6370"/>
    <cellStyle name="Normal 23 4 2 2 2 2" xfId="6371"/>
    <cellStyle name="Normal 23 4 2 2 2 3" xfId="6372"/>
    <cellStyle name="Normal 23 4 2 2 3" xfId="6373"/>
    <cellStyle name="Normal 23 4 2 2 3 2" xfId="34518"/>
    <cellStyle name="Normal 23 4 2 2 4" xfId="6374"/>
    <cellStyle name="Normal 23 4 2 2 5" xfId="6375"/>
    <cellStyle name="Normal 23 4 2 3" xfId="6376"/>
    <cellStyle name="Normal 23 4 2 3 2" xfId="6377"/>
    <cellStyle name="Normal 23 4 2 3 3" xfId="6378"/>
    <cellStyle name="Normal 23 4 2 4" xfId="6379"/>
    <cellStyle name="Normal 23 4 2 4 2" xfId="33269"/>
    <cellStyle name="Normal 23 4 2 5" xfId="6380"/>
    <cellStyle name="Normal 23 4 2 6" xfId="6381"/>
    <cellStyle name="Normal 23 4 3" xfId="6382"/>
    <cellStyle name="Normal 23 4 3 2" xfId="6383"/>
    <cellStyle name="Normal 23 4 3 2 2" xfId="6384"/>
    <cellStyle name="Normal 23 4 3 2 3" xfId="6385"/>
    <cellStyle name="Normal 23 4 3 3" xfId="6386"/>
    <cellStyle name="Normal 23 4 3 3 2" xfId="34242"/>
    <cellStyle name="Normal 23 4 3 4" xfId="6387"/>
    <cellStyle name="Normal 23 4 3 5" xfId="6388"/>
    <cellStyle name="Normal 23 4 4" xfId="6389"/>
    <cellStyle name="Normal 23 4 4 2" xfId="6390"/>
    <cellStyle name="Normal 23 4 4 3" xfId="6391"/>
    <cellStyle name="Normal 23 4 5" xfId="6392"/>
    <cellStyle name="Normal 23 4 5 2" xfId="33268"/>
    <cellStyle name="Normal 23 4 6" xfId="6393"/>
    <cellStyle name="Normal 23 4 7" xfId="6394"/>
    <cellStyle name="Normal 23 5" xfId="6395"/>
    <cellStyle name="Normal 23 5 2" xfId="6396"/>
    <cellStyle name="Normal 23 5 2 2" xfId="6397"/>
    <cellStyle name="Normal 23 5 2 2 2" xfId="6398"/>
    <cellStyle name="Normal 23 5 2 2 2 2" xfId="6399"/>
    <cellStyle name="Normal 23 5 2 2 2 3" xfId="6400"/>
    <cellStyle name="Normal 23 5 2 2 3" xfId="6401"/>
    <cellStyle name="Normal 23 5 2 2 3 2" xfId="34243"/>
    <cellStyle name="Normal 23 5 2 2 4" xfId="6402"/>
    <cellStyle name="Normal 23 5 2 2 5" xfId="6403"/>
    <cellStyle name="Normal 23 5 2 3" xfId="6404"/>
    <cellStyle name="Normal 23 5 2 3 2" xfId="6405"/>
    <cellStyle name="Normal 23 5 2 3 3" xfId="6406"/>
    <cellStyle name="Normal 23 5 2 4" xfId="6407"/>
    <cellStyle name="Normal 23 5 2 4 2" xfId="33271"/>
    <cellStyle name="Normal 23 5 2 5" xfId="6408"/>
    <cellStyle name="Normal 23 5 2 6" xfId="6409"/>
    <cellStyle name="Normal 23 5 3" xfId="6410"/>
    <cellStyle name="Normal 23 5 3 2" xfId="6411"/>
    <cellStyle name="Normal 23 5 3 2 2" xfId="6412"/>
    <cellStyle name="Normal 23 5 3 2 3" xfId="6413"/>
    <cellStyle name="Normal 23 5 3 3" xfId="6414"/>
    <cellStyle name="Normal 23 5 3 3 2" xfId="34519"/>
    <cellStyle name="Normal 23 5 3 4" xfId="6415"/>
    <cellStyle name="Normal 23 5 3 5" xfId="6416"/>
    <cellStyle name="Normal 23 5 4" xfId="6417"/>
    <cellStyle name="Normal 23 5 4 2" xfId="6418"/>
    <cellStyle name="Normal 23 5 4 3" xfId="6419"/>
    <cellStyle name="Normal 23 5 5" xfId="6420"/>
    <cellStyle name="Normal 23 5 5 2" xfId="33270"/>
    <cellStyle name="Normal 23 5 6" xfId="6421"/>
    <cellStyle name="Normal 23 5 7" xfId="6422"/>
    <cellStyle name="Normal 23 6" xfId="6423"/>
    <cellStyle name="Normal 23 6 2" xfId="6424"/>
    <cellStyle name="Normal 23 6 2 2" xfId="6425"/>
    <cellStyle name="Normal 23 6 2 2 2" xfId="6426"/>
    <cellStyle name="Normal 23 6 2 2 3" xfId="6427"/>
    <cellStyle name="Normal 23 6 2 3" xfId="6428"/>
    <cellStyle name="Normal 23 6 2 3 2" xfId="34520"/>
    <cellStyle name="Normal 23 6 2 4" xfId="6429"/>
    <cellStyle name="Normal 23 6 2 5" xfId="6430"/>
    <cellStyle name="Normal 23 6 3" xfId="6431"/>
    <cellStyle name="Normal 23 6 3 2" xfId="6432"/>
    <cellStyle name="Normal 23 6 3 3" xfId="6433"/>
    <cellStyle name="Normal 23 6 4" xfId="6434"/>
    <cellStyle name="Normal 23 6 4 2" xfId="33272"/>
    <cellStyle name="Normal 23 6 5" xfId="6435"/>
    <cellStyle name="Normal 23 6 6" xfId="6436"/>
    <cellStyle name="Normal 23 7" xfId="6437"/>
    <cellStyle name="Normal 23 7 2" xfId="6438"/>
    <cellStyle name="Normal 23 7 2 2" xfId="6439"/>
    <cellStyle name="Normal 23 7 2 3" xfId="6440"/>
    <cellStyle name="Normal 23 7 3" xfId="6441"/>
    <cellStyle name="Normal 23 7 3 2" xfId="34521"/>
    <cellStyle name="Normal 23 7 4" xfId="6442"/>
    <cellStyle name="Normal 23 7 5" xfId="6443"/>
    <cellStyle name="Normal 23 8" xfId="6444"/>
    <cellStyle name="Normal 23 8 2" xfId="6445"/>
    <cellStyle name="Normal 23 8 2 2" xfId="6446"/>
    <cellStyle name="Normal 23 8 2 3" xfId="6447"/>
    <cellStyle name="Normal 23 8 3" xfId="6448"/>
    <cellStyle name="Normal 23 8 4" xfId="6449"/>
    <cellStyle name="Normal 23 8 5" xfId="6450"/>
    <cellStyle name="Normal 23 9" xfId="6451"/>
    <cellStyle name="Normal 23 9 2" xfId="6452"/>
    <cellStyle name="Normal 23 9 3" xfId="6453"/>
    <cellStyle name="Normal 24" xfId="6454"/>
    <cellStyle name="Normal 24 2" xfId="6455"/>
    <cellStyle name="Normal 24 2 2" xfId="6456"/>
    <cellStyle name="Normal 24 2 2 2" xfId="6457"/>
    <cellStyle name="Normal 24 2 2 3" xfId="6458"/>
    <cellStyle name="Normal 24 2 3" xfId="6459"/>
    <cellStyle name="Normal 24 2 4" xfId="6460"/>
    <cellStyle name="Normal 24 2 5" xfId="6461"/>
    <cellStyle name="Normal 24 3" xfId="6462"/>
    <cellStyle name="Normal 24 3 2" xfId="6463"/>
    <cellStyle name="Normal 24 3 3" xfId="6464"/>
    <cellStyle name="Normal 24 4" xfId="6465"/>
    <cellStyle name="Normal 24 5" xfId="6466"/>
    <cellStyle name="Normal 24 6" xfId="6467"/>
    <cellStyle name="Normal 24 7" xfId="6468"/>
    <cellStyle name="Normal 25" xfId="6469"/>
    <cellStyle name="Normal 25 10" xfId="6470"/>
    <cellStyle name="Normal 25 11" xfId="6471"/>
    <cellStyle name="Normal 25 2" xfId="6472"/>
    <cellStyle name="Normal 25 2 2" xfId="6473"/>
    <cellStyle name="Normal 25 2 2 2" xfId="6474"/>
    <cellStyle name="Normal 25 2 2 2 2" xfId="6475"/>
    <cellStyle name="Normal 25 2 2 2 3" xfId="6476"/>
    <cellStyle name="Normal 25 2 2 3" xfId="6477"/>
    <cellStyle name="Normal 25 2 2 4" xfId="6478"/>
    <cellStyle name="Normal 25 2 2 5" xfId="6479"/>
    <cellStyle name="Normal 25 2 3" xfId="6480"/>
    <cellStyle name="Normal 25 2 3 2" xfId="6481"/>
    <cellStyle name="Normal 25 2 3 2 2" xfId="6482"/>
    <cellStyle name="Normal 25 2 3 2 2 2" xfId="6483"/>
    <cellStyle name="Normal 25 2 3 2 2 3" xfId="6484"/>
    <cellStyle name="Normal 25 2 3 2 3" xfId="6485"/>
    <cellStyle name="Normal 25 2 3 2 3 2" xfId="34522"/>
    <cellStyle name="Normal 25 2 3 2 4" xfId="6486"/>
    <cellStyle name="Normal 25 2 3 2 5" xfId="6487"/>
    <cellStyle name="Normal 25 2 3 3" xfId="6488"/>
    <cellStyle name="Normal 25 2 3 3 2" xfId="6489"/>
    <cellStyle name="Normal 25 2 3 3 3" xfId="6490"/>
    <cellStyle name="Normal 25 2 3 4" xfId="6491"/>
    <cellStyle name="Normal 25 2 3 4 2" xfId="34167"/>
    <cellStyle name="Normal 25 2 3 5" xfId="6492"/>
    <cellStyle name="Normal 25 2 3 6" xfId="6493"/>
    <cellStyle name="Normal 25 2 4" xfId="6494"/>
    <cellStyle name="Normal 25 2 4 2" xfId="6495"/>
    <cellStyle name="Normal 25 2 4 2 2" xfId="6496"/>
    <cellStyle name="Normal 25 2 4 2 3" xfId="6497"/>
    <cellStyle name="Normal 25 2 4 3" xfId="6498"/>
    <cellStyle name="Normal 25 2 4 3 2" xfId="34523"/>
    <cellStyle name="Normal 25 2 4 4" xfId="6499"/>
    <cellStyle name="Normal 25 2 4 5" xfId="6500"/>
    <cellStyle name="Normal 25 2 5" xfId="6501"/>
    <cellStyle name="Normal 25 2 5 2" xfId="6502"/>
    <cellStyle name="Normal 25 2 5 3" xfId="6503"/>
    <cellStyle name="Normal 25 2 6" xfId="6504"/>
    <cellStyle name="Normal 25 2 6 2" xfId="33274"/>
    <cellStyle name="Normal 25 2 7" xfId="6505"/>
    <cellStyle name="Normal 25 2 8" xfId="6506"/>
    <cellStyle name="Normal 25 3" xfId="6507"/>
    <cellStyle name="Normal 25 3 2" xfId="6508"/>
    <cellStyle name="Normal 25 3 2 2" xfId="6509"/>
    <cellStyle name="Normal 25 3 2 3" xfId="6510"/>
    <cellStyle name="Normal 25 3 3" xfId="6511"/>
    <cellStyle name="Normal 25 3 4" xfId="6512"/>
    <cellStyle name="Normal 25 3 5" xfId="6513"/>
    <cellStyle name="Normal 25 4" xfId="6514"/>
    <cellStyle name="Normal 25 4 2" xfId="6515"/>
    <cellStyle name="Normal 25 4 2 2" xfId="6516"/>
    <cellStyle name="Normal 25 4 2 2 2" xfId="6517"/>
    <cellStyle name="Normal 25 4 2 2 3" xfId="6518"/>
    <cellStyle name="Normal 25 4 2 3" xfId="6519"/>
    <cellStyle name="Normal 25 4 2 3 2" xfId="34524"/>
    <cellStyle name="Normal 25 4 2 4" xfId="6520"/>
    <cellStyle name="Normal 25 4 2 5" xfId="6521"/>
    <cellStyle name="Normal 25 4 3" xfId="6522"/>
    <cellStyle name="Normal 25 4 3 2" xfId="6523"/>
    <cellStyle name="Normal 25 4 3 3" xfId="6524"/>
    <cellStyle name="Normal 25 4 4" xfId="6525"/>
    <cellStyle name="Normal 25 4 4 2" xfId="34166"/>
    <cellStyle name="Normal 25 4 5" xfId="6526"/>
    <cellStyle name="Normal 25 4 6" xfId="6527"/>
    <cellStyle name="Normal 25 5" xfId="6528"/>
    <cellStyle name="Normal 25 5 2" xfId="6529"/>
    <cellStyle name="Normal 25 5 2 2" xfId="6530"/>
    <cellStyle name="Normal 25 5 2 3" xfId="6531"/>
    <cellStyle name="Normal 25 5 3" xfId="6532"/>
    <cellStyle name="Normal 25 5 3 2" xfId="34525"/>
    <cellStyle name="Normal 25 5 4" xfId="6533"/>
    <cellStyle name="Normal 25 5 5" xfId="6534"/>
    <cellStyle name="Normal 25 6" xfId="6535"/>
    <cellStyle name="Normal 25 6 2" xfId="6536"/>
    <cellStyle name="Normal 25 6 2 2" xfId="6537"/>
    <cellStyle name="Normal 25 6 2 3" xfId="6538"/>
    <cellStyle name="Normal 25 6 3" xfId="6539"/>
    <cellStyle name="Normal 25 6 4" xfId="6540"/>
    <cellStyle name="Normal 25 6 5" xfId="6541"/>
    <cellStyle name="Normal 25 7" xfId="6542"/>
    <cellStyle name="Normal 25 7 2" xfId="6543"/>
    <cellStyle name="Normal 25 7 3" xfId="6544"/>
    <cellStyle name="Normal 25 8" xfId="6545"/>
    <cellStyle name="Normal 25 8 2" xfId="33273"/>
    <cellStyle name="Normal 25 9" xfId="6546"/>
    <cellStyle name="Normal 26" xfId="6547"/>
    <cellStyle name="Normal 26 2" xfId="6548"/>
    <cellStyle name="Normal 26 2 2" xfId="6549"/>
    <cellStyle name="Normal 26 2 2 2" xfId="6550"/>
    <cellStyle name="Normal 26 2 2 2 2" xfId="6551"/>
    <cellStyle name="Normal 26 2 2 2 3" xfId="6552"/>
    <cellStyle name="Normal 26 2 2 3" xfId="6553"/>
    <cellStyle name="Normal 26 2 2 3 2" xfId="34446"/>
    <cellStyle name="Normal 26 2 2 4" xfId="6554"/>
    <cellStyle name="Normal 26 2 2 5" xfId="6555"/>
    <cellStyle name="Normal 26 2 3" xfId="6556"/>
    <cellStyle name="Normal 26 2 3 2" xfId="6557"/>
    <cellStyle name="Normal 26 2 3 3" xfId="6558"/>
    <cellStyle name="Normal 26 2 4" xfId="6559"/>
    <cellStyle name="Normal 26 2 4 2" xfId="33276"/>
    <cellStyle name="Normal 26 2 5" xfId="6560"/>
    <cellStyle name="Normal 26 2 6" xfId="6561"/>
    <cellStyle name="Normal 26 2 7" xfId="6562"/>
    <cellStyle name="Normal 26 3" xfId="6563"/>
    <cellStyle name="Normal 26 3 2" xfId="6564"/>
    <cellStyle name="Normal 26 3 2 2" xfId="6565"/>
    <cellStyle name="Normal 26 3 2 3" xfId="6566"/>
    <cellStyle name="Normal 26 3 3" xfId="6567"/>
    <cellStyle name="Normal 26 3 3 2" xfId="34526"/>
    <cellStyle name="Normal 26 3 4" xfId="6568"/>
    <cellStyle name="Normal 26 3 5" xfId="6569"/>
    <cellStyle name="Normal 26 4" xfId="6570"/>
    <cellStyle name="Normal 26 4 2" xfId="6571"/>
    <cellStyle name="Normal 26 4 2 2" xfId="6572"/>
    <cellStyle name="Normal 26 4 2 3" xfId="6573"/>
    <cellStyle name="Normal 26 4 3" xfId="6574"/>
    <cellStyle name="Normal 26 4 3 2" xfId="6575"/>
    <cellStyle name="Normal 26 4 3 2 2" xfId="35070"/>
    <cellStyle name="Normal 26 4 4" xfId="6576"/>
    <cellStyle name="Normal 26 4 5" xfId="6577"/>
    <cellStyle name="Normal 26 5" xfId="6578"/>
    <cellStyle name="Normal 26 5 2" xfId="6579"/>
    <cellStyle name="Normal 26 5 3" xfId="6580"/>
    <cellStyle name="Normal 26 6" xfId="6581"/>
    <cellStyle name="Normal 26 6 2" xfId="33275"/>
    <cellStyle name="Normal 26 7" xfId="6582"/>
    <cellStyle name="Normal 26 8" xfId="6583"/>
    <cellStyle name="Normal 26 9" xfId="6584"/>
    <cellStyle name="Normal 27" xfId="6585"/>
    <cellStyle name="Normal 27 2" xfId="6586"/>
    <cellStyle name="Normal 27 2 2" xfId="6587"/>
    <cellStyle name="Normal 27 2 2 2" xfId="6588"/>
    <cellStyle name="Normal 27 2 2 2 2" xfId="6589"/>
    <cellStyle name="Normal 27 2 2 2 2 2" xfId="6590"/>
    <cellStyle name="Normal 27 2 2 2 2 3" xfId="6591"/>
    <cellStyle name="Normal 27 2 2 2 3" xfId="6592"/>
    <cellStyle name="Normal 27 2 2 2 3 2" xfId="34180"/>
    <cellStyle name="Normal 27 2 2 2 4" xfId="6593"/>
    <cellStyle name="Normal 27 2 2 2 5" xfId="6594"/>
    <cellStyle name="Normal 27 2 2 3" xfId="6595"/>
    <cellStyle name="Normal 27 2 2 3 2" xfId="6596"/>
    <cellStyle name="Normal 27 2 2 3 3" xfId="6597"/>
    <cellStyle name="Normal 27 2 2 4" xfId="6598"/>
    <cellStyle name="Normal 27 2 2 4 2" xfId="33278"/>
    <cellStyle name="Normal 27 2 2 5" xfId="6599"/>
    <cellStyle name="Normal 27 2 2 6" xfId="6600"/>
    <cellStyle name="Normal 27 2 3" xfId="6601"/>
    <cellStyle name="Normal 27 2 3 2" xfId="6602"/>
    <cellStyle name="Normal 27 2 3 2 2" xfId="6603"/>
    <cellStyle name="Normal 27 2 3 2 2 2" xfId="6604"/>
    <cellStyle name="Normal 27 2 3 2 2 3" xfId="6605"/>
    <cellStyle name="Normal 27 2 3 2 3" xfId="6606"/>
    <cellStyle name="Normal 27 2 3 2 3 2" xfId="34179"/>
    <cellStyle name="Normal 27 2 3 2 4" xfId="6607"/>
    <cellStyle name="Normal 27 2 3 2 5" xfId="6608"/>
    <cellStyle name="Normal 27 2 3 3" xfId="6609"/>
    <cellStyle name="Normal 27 2 3 3 2" xfId="6610"/>
    <cellStyle name="Normal 27 2 3 3 3" xfId="6611"/>
    <cellStyle name="Normal 27 2 3 4" xfId="6612"/>
    <cellStyle name="Normal 27 2 3 4 2" xfId="34165"/>
    <cellStyle name="Normal 27 2 3 5" xfId="6613"/>
    <cellStyle name="Normal 27 2 3 6" xfId="6614"/>
    <cellStyle name="Normal 27 2 4" xfId="6615"/>
    <cellStyle name="Normal 27 2 4 2" xfId="6616"/>
    <cellStyle name="Normal 27 2 4 2 2" xfId="6617"/>
    <cellStyle name="Normal 27 2 4 2 2 2" xfId="6618"/>
    <cellStyle name="Normal 27 2 4 2 2 3" xfId="6619"/>
    <cellStyle name="Normal 27 2 4 2 3" xfId="6620"/>
    <cellStyle name="Normal 27 2 4 2 3 2" xfId="34527"/>
    <cellStyle name="Normal 27 2 4 2 4" xfId="6621"/>
    <cellStyle name="Normal 27 2 4 2 5" xfId="6622"/>
    <cellStyle name="Normal 27 2 4 3" xfId="6623"/>
    <cellStyle name="Normal 27 2 4 3 2" xfId="6624"/>
    <cellStyle name="Normal 27 2 4 3 3" xfId="6625"/>
    <cellStyle name="Normal 27 2 4 4" xfId="6626"/>
    <cellStyle name="Normal 27 2 4 4 2" xfId="34164"/>
    <cellStyle name="Normal 27 2 4 5" xfId="6627"/>
    <cellStyle name="Normal 27 2 4 6" xfId="6628"/>
    <cellStyle name="Normal 27 2 5" xfId="6629"/>
    <cellStyle name="Normal 27 2 5 2" xfId="6630"/>
    <cellStyle name="Normal 27 2 5 2 2" xfId="6631"/>
    <cellStyle name="Normal 27 2 5 2 3" xfId="6632"/>
    <cellStyle name="Normal 27 2 5 3" xfId="6633"/>
    <cellStyle name="Normal 27 2 5 3 2" xfId="34807"/>
    <cellStyle name="Normal 27 2 5 4" xfId="6634"/>
    <cellStyle name="Normal 27 2 5 5" xfId="6635"/>
    <cellStyle name="Normal 27 2 6" xfId="6636"/>
    <cellStyle name="Normal 27 2 6 2" xfId="6637"/>
    <cellStyle name="Normal 27 2 6 3" xfId="6638"/>
    <cellStyle name="Normal 27 2 7" xfId="6639"/>
    <cellStyle name="Normal 27 2 7 2" xfId="33277"/>
    <cellStyle name="Normal 27 2 8" xfId="6640"/>
    <cellStyle name="Normal 27 2 9" xfId="6641"/>
    <cellStyle name="Normal 27 3" xfId="6642"/>
    <cellStyle name="Normal 27 3 2" xfId="6643"/>
    <cellStyle name="Normal 27 3 2 2" xfId="6644"/>
    <cellStyle name="Normal 27 3 2 2 2" xfId="6645"/>
    <cellStyle name="Normal 27 3 2 2 2 2" xfId="6646"/>
    <cellStyle name="Normal 27 3 2 2 2 3" xfId="6647"/>
    <cellStyle name="Normal 27 3 2 2 3" xfId="6648"/>
    <cellStyle name="Normal 27 3 2 2 3 2" xfId="34528"/>
    <cellStyle name="Normal 27 3 2 2 4" xfId="6649"/>
    <cellStyle name="Normal 27 3 2 2 5" xfId="6650"/>
    <cellStyle name="Normal 27 3 2 3" xfId="6651"/>
    <cellStyle name="Normal 27 3 2 3 2" xfId="6652"/>
    <cellStyle name="Normal 27 3 2 3 3" xfId="6653"/>
    <cellStyle name="Normal 27 3 2 4" xfId="6654"/>
    <cellStyle name="Normal 27 3 2 4 2" xfId="34163"/>
    <cellStyle name="Normal 27 3 2 5" xfId="6655"/>
    <cellStyle name="Normal 27 3 2 6" xfId="6656"/>
    <cellStyle name="Normal 27 3 3" xfId="6657"/>
    <cellStyle name="Normal 27 3 3 2" xfId="6658"/>
    <cellStyle name="Normal 27 3 3 3" xfId="6659"/>
    <cellStyle name="Normal 27 3 4" xfId="6660"/>
    <cellStyle name="Normal 27 3 5" xfId="6661"/>
    <cellStyle name="Normal 27 4" xfId="6662"/>
    <cellStyle name="Normal 27 4 2" xfId="6663"/>
    <cellStyle name="Normal 27 4 2 2" xfId="6664"/>
    <cellStyle name="Normal 27 4 2 3" xfId="6665"/>
    <cellStyle name="Normal 27 4 3" xfId="6666"/>
    <cellStyle name="Normal 27 4 4" xfId="6667"/>
    <cellStyle name="Normal 27 4 5" xfId="6668"/>
    <cellStyle name="Normal 27 5" xfId="6669"/>
    <cellStyle name="Normal 27 6" xfId="6670"/>
    <cellStyle name="Normal 27 6 2" xfId="6671"/>
    <cellStyle name="Normal 27 7" xfId="6672"/>
    <cellStyle name="Normal 28" xfId="6673"/>
    <cellStyle name="Normal 28 2" xfId="6674"/>
    <cellStyle name="Normal 28 3" xfId="6675"/>
    <cellStyle name="Normal 28 4" xfId="6676"/>
    <cellStyle name="Normal 29" xfId="6677"/>
    <cellStyle name="Normal 29 2" xfId="6678"/>
    <cellStyle name="Normal 29 2 2" xfId="6679"/>
    <cellStyle name="Normal 29 2 2 2" xfId="6680"/>
    <cellStyle name="Normal 29 2 2 3" xfId="6681"/>
    <cellStyle name="Normal 29 2 3" xfId="6682"/>
    <cellStyle name="Normal 29 2 4" xfId="6683"/>
    <cellStyle name="Normal 29 2 5" xfId="6684"/>
    <cellStyle name="Normal 29 3" xfId="6685"/>
    <cellStyle name="Normal 29 3 2" xfId="6686"/>
    <cellStyle name="Normal 29 3 2 2" xfId="6687"/>
    <cellStyle name="Normal 29 3 2 3" xfId="6688"/>
    <cellStyle name="Normal 29 3 3" xfId="6689"/>
    <cellStyle name="Normal 29 3 4" xfId="6690"/>
    <cellStyle name="Normal 29 3 5" xfId="6691"/>
    <cellStyle name="Normal 29 4" xfId="6692"/>
    <cellStyle name="Normal 29 4 2" xfId="6693"/>
    <cellStyle name="Normal 29 4 2 2" xfId="6694"/>
    <cellStyle name="Normal 29 4 2 3" xfId="6695"/>
    <cellStyle name="Normal 29 4 3" xfId="6696"/>
    <cellStyle name="Normal 29 4 4" xfId="6697"/>
    <cellStyle name="Normal 29 4 5" xfId="6698"/>
    <cellStyle name="Normal 29 5" xfId="6699"/>
    <cellStyle name="Normal 29 5 2" xfId="6700"/>
    <cellStyle name="Normal 29 5 3" xfId="6701"/>
    <cellStyle name="Normal 29 6" xfId="6702"/>
    <cellStyle name="Normal 29 7" xfId="6703"/>
    <cellStyle name="Normal 29 8" xfId="6704"/>
    <cellStyle name="Normal 29 9" xfId="6705"/>
    <cellStyle name="Normal 3" xfId="6706"/>
    <cellStyle name="Normal 3 10" xfId="6707"/>
    <cellStyle name="Normal 3 10 10" xfId="6708"/>
    <cellStyle name="Normal 3 10 11" xfId="6709"/>
    <cellStyle name="Normal 3 10 2" xfId="6710"/>
    <cellStyle name="Normal 3 10 2 2" xfId="6711"/>
    <cellStyle name="Normal 3 10 2 2 2" xfId="6712"/>
    <cellStyle name="Normal 3 10 2 2 2 2" xfId="6713"/>
    <cellStyle name="Normal 3 10 2 2 2 2 2" xfId="6714"/>
    <cellStyle name="Normal 3 10 2 2 2 2 3" xfId="6715"/>
    <cellStyle name="Normal 3 10 2 2 2 3" xfId="6716"/>
    <cellStyle name="Normal 3 10 2 2 2 3 2" xfId="34529"/>
    <cellStyle name="Normal 3 10 2 2 2 4" xfId="6717"/>
    <cellStyle name="Normal 3 10 2 2 2 5" xfId="6718"/>
    <cellStyle name="Normal 3 10 2 2 3" xfId="6719"/>
    <cellStyle name="Normal 3 10 2 2 3 2" xfId="6720"/>
    <cellStyle name="Normal 3 10 2 2 3 3" xfId="6721"/>
    <cellStyle name="Normal 3 10 2 2 4" xfId="6722"/>
    <cellStyle name="Normal 3 10 2 2 4 2" xfId="33281"/>
    <cellStyle name="Normal 3 10 2 2 5" xfId="6723"/>
    <cellStyle name="Normal 3 10 2 2 6" xfId="6724"/>
    <cellStyle name="Normal 3 10 2 3" xfId="6725"/>
    <cellStyle name="Normal 3 10 2 3 2" xfId="6726"/>
    <cellStyle name="Normal 3 10 2 3 2 2" xfId="6727"/>
    <cellStyle name="Normal 3 10 2 3 2 3" xfId="6728"/>
    <cellStyle name="Normal 3 10 2 3 3" xfId="6729"/>
    <cellStyle name="Normal 3 10 2 3 3 2" xfId="34530"/>
    <cellStyle name="Normal 3 10 2 3 4" xfId="6730"/>
    <cellStyle name="Normal 3 10 2 3 5" xfId="6731"/>
    <cellStyle name="Normal 3 10 2 4" xfId="6732"/>
    <cellStyle name="Normal 3 10 2 4 2" xfId="6733"/>
    <cellStyle name="Normal 3 10 2 4 2 2" xfId="6734"/>
    <cellStyle name="Normal 3 10 2 4 2 3" xfId="6735"/>
    <cellStyle name="Normal 3 10 2 4 3" xfId="6736"/>
    <cellStyle name="Normal 3 10 2 4 4" xfId="6737"/>
    <cellStyle name="Normal 3 10 2 4 5" xfId="6738"/>
    <cellStyle name="Normal 3 10 2 5" xfId="6739"/>
    <cellStyle name="Normal 3 10 2 5 2" xfId="6740"/>
    <cellStyle name="Normal 3 10 2 5 3" xfId="6741"/>
    <cellStyle name="Normal 3 10 2 6" xfId="6742"/>
    <cellStyle name="Normal 3 10 2 6 2" xfId="33280"/>
    <cellStyle name="Normal 3 10 2 7" xfId="6743"/>
    <cellStyle name="Normal 3 10 2 8" xfId="6744"/>
    <cellStyle name="Normal 3 10 2 9" xfId="6745"/>
    <cellStyle name="Normal 3 10 3" xfId="6746"/>
    <cellStyle name="Normal 3 10 3 2" xfId="6747"/>
    <cellStyle name="Normal 3 10 3 2 2" xfId="6748"/>
    <cellStyle name="Normal 3 10 3 2 2 2" xfId="6749"/>
    <cellStyle name="Normal 3 10 3 2 2 2 2" xfId="6750"/>
    <cellStyle name="Normal 3 10 3 2 2 2 3" xfId="6751"/>
    <cellStyle name="Normal 3 10 3 2 2 3" xfId="6752"/>
    <cellStyle name="Normal 3 10 3 2 2 4" xfId="6753"/>
    <cellStyle name="Normal 3 10 3 2 2 5" xfId="6754"/>
    <cellStyle name="Normal 3 10 3 2 3" xfId="6755"/>
    <cellStyle name="Normal 3 10 3 2 3 2" xfId="6756"/>
    <cellStyle name="Normal 3 10 3 2 3 3" xfId="6757"/>
    <cellStyle name="Normal 3 10 3 2 4" xfId="6758"/>
    <cellStyle name="Normal 3 10 3 2 4 2" xfId="34531"/>
    <cellStyle name="Normal 3 10 3 2 5" xfId="6759"/>
    <cellStyle name="Normal 3 10 3 2 6" xfId="6760"/>
    <cellStyle name="Normal 3 10 3 2 7" xfId="6761"/>
    <cellStyle name="Normal 3 10 3 3" xfId="6762"/>
    <cellStyle name="Normal 3 10 3 3 2" xfId="6763"/>
    <cellStyle name="Normal 3 10 3 3 2 2" xfId="6764"/>
    <cellStyle name="Normal 3 10 3 3 2 3" xfId="6765"/>
    <cellStyle name="Normal 3 10 3 3 3" xfId="6766"/>
    <cellStyle name="Normal 3 10 3 3 4" xfId="6767"/>
    <cellStyle name="Normal 3 10 3 3 5" xfId="6768"/>
    <cellStyle name="Normal 3 10 3 3 6" xfId="6769"/>
    <cellStyle name="Normal 3 10 3 4" xfId="6770"/>
    <cellStyle name="Normal 3 10 3 4 2" xfId="6771"/>
    <cellStyle name="Normal 3 10 3 4 2 2" xfId="6772"/>
    <cellStyle name="Normal 3 10 3 4 2 3" xfId="6773"/>
    <cellStyle name="Normal 3 10 3 4 3" xfId="6774"/>
    <cellStyle name="Normal 3 10 3 4 4" xfId="6775"/>
    <cellStyle name="Normal 3 10 3 4 5" xfId="6776"/>
    <cellStyle name="Normal 3 10 3 5" xfId="6777"/>
    <cellStyle name="Normal 3 10 3 5 2" xfId="6778"/>
    <cellStyle name="Normal 3 10 3 5 3" xfId="6779"/>
    <cellStyle name="Normal 3 10 3 6" xfId="6780"/>
    <cellStyle name="Normal 3 10 3 6 2" xfId="33282"/>
    <cellStyle name="Normal 3 10 3 7" xfId="6781"/>
    <cellStyle name="Normal 3 10 3 8" xfId="6782"/>
    <cellStyle name="Normal 3 10 3 9" xfId="6783"/>
    <cellStyle name="Normal 3 10 4" xfId="6784"/>
    <cellStyle name="Normal 3 10 4 2" xfId="6785"/>
    <cellStyle name="Normal 3 10 4 2 2" xfId="6786"/>
    <cellStyle name="Normal 3 10 4 2 3" xfId="6787"/>
    <cellStyle name="Normal 3 10 4 3" xfId="6788"/>
    <cellStyle name="Normal 3 10 4 3 2" xfId="34532"/>
    <cellStyle name="Normal 3 10 4 4" xfId="6789"/>
    <cellStyle name="Normal 3 10 4 5" xfId="6790"/>
    <cellStyle name="Normal 3 10 4 6" xfId="6791"/>
    <cellStyle name="Normal 3 10 5" xfId="6792"/>
    <cellStyle name="Normal 3 10 5 2" xfId="6793"/>
    <cellStyle name="Normal 3 10 5 2 2" xfId="6794"/>
    <cellStyle name="Normal 3 10 5 2 3" xfId="6795"/>
    <cellStyle name="Normal 3 10 5 3" xfId="6796"/>
    <cellStyle name="Normal 3 10 5 4" xfId="6797"/>
    <cellStyle name="Normal 3 10 5 5" xfId="6798"/>
    <cellStyle name="Normal 3 10 5 6" xfId="6799"/>
    <cellStyle name="Normal 3 10 6" xfId="6800"/>
    <cellStyle name="Normal 3 10 6 2" xfId="6801"/>
    <cellStyle name="Normal 3 10 6 2 2" xfId="6802"/>
    <cellStyle name="Normal 3 10 6 2 3" xfId="6803"/>
    <cellStyle name="Normal 3 10 6 3" xfId="6804"/>
    <cellStyle name="Normal 3 10 6 4" xfId="6805"/>
    <cellStyle name="Normal 3 10 6 5" xfId="6806"/>
    <cellStyle name="Normal 3 10 7" xfId="6807"/>
    <cellStyle name="Normal 3 10 7 2" xfId="6808"/>
    <cellStyle name="Normal 3 10 7 3" xfId="6809"/>
    <cellStyle name="Normal 3 10 8" xfId="6810"/>
    <cellStyle name="Normal 3 10 8 2" xfId="33279"/>
    <cellStyle name="Normal 3 10 9" xfId="6811"/>
    <cellStyle name="Normal 3 11" xfId="6812"/>
    <cellStyle name="Normal 3 11 10" xfId="6813"/>
    <cellStyle name="Normal 3 11 11" xfId="6814"/>
    <cellStyle name="Normal 3 11 2" xfId="6815"/>
    <cellStyle name="Normal 3 11 2 2" xfId="6816"/>
    <cellStyle name="Normal 3 11 2 2 2" xfId="6817"/>
    <cellStyle name="Normal 3 11 2 2 2 2" xfId="6818"/>
    <cellStyle name="Normal 3 11 2 2 2 2 2" xfId="6819"/>
    <cellStyle name="Normal 3 11 2 2 2 2 3" xfId="6820"/>
    <cellStyle name="Normal 3 11 2 2 2 3" xfId="6821"/>
    <cellStyle name="Normal 3 11 2 2 2 3 2" xfId="34533"/>
    <cellStyle name="Normal 3 11 2 2 2 4" xfId="6822"/>
    <cellStyle name="Normal 3 11 2 2 2 5" xfId="6823"/>
    <cellStyle name="Normal 3 11 2 2 3" xfId="6824"/>
    <cellStyle name="Normal 3 11 2 2 3 2" xfId="6825"/>
    <cellStyle name="Normal 3 11 2 2 3 3" xfId="6826"/>
    <cellStyle name="Normal 3 11 2 2 4" xfId="6827"/>
    <cellStyle name="Normal 3 11 2 2 4 2" xfId="33285"/>
    <cellStyle name="Normal 3 11 2 2 5" xfId="6828"/>
    <cellStyle name="Normal 3 11 2 2 6" xfId="6829"/>
    <cellStyle name="Normal 3 11 2 3" xfId="6830"/>
    <cellStyle name="Normal 3 11 2 3 2" xfId="6831"/>
    <cellStyle name="Normal 3 11 2 3 2 2" xfId="6832"/>
    <cellStyle name="Normal 3 11 2 3 2 3" xfId="6833"/>
    <cellStyle name="Normal 3 11 2 3 3" xfId="6834"/>
    <cellStyle name="Normal 3 11 2 3 3 2" xfId="34534"/>
    <cellStyle name="Normal 3 11 2 3 4" xfId="6835"/>
    <cellStyle name="Normal 3 11 2 3 5" xfId="6836"/>
    <cellStyle name="Normal 3 11 2 4" xfId="6837"/>
    <cellStyle name="Normal 3 11 2 4 2" xfId="6838"/>
    <cellStyle name="Normal 3 11 2 4 2 2" xfId="6839"/>
    <cellStyle name="Normal 3 11 2 4 2 3" xfId="6840"/>
    <cellStyle name="Normal 3 11 2 4 3" xfId="6841"/>
    <cellStyle name="Normal 3 11 2 4 4" xfId="6842"/>
    <cellStyle name="Normal 3 11 2 4 5" xfId="6843"/>
    <cellStyle name="Normal 3 11 2 5" xfId="6844"/>
    <cellStyle name="Normal 3 11 2 5 2" xfId="6845"/>
    <cellStyle name="Normal 3 11 2 5 3" xfId="6846"/>
    <cellStyle name="Normal 3 11 2 6" xfId="6847"/>
    <cellStyle name="Normal 3 11 2 6 2" xfId="33284"/>
    <cellStyle name="Normal 3 11 2 7" xfId="6848"/>
    <cellStyle name="Normal 3 11 2 8" xfId="6849"/>
    <cellStyle name="Normal 3 11 2 9" xfId="6850"/>
    <cellStyle name="Normal 3 11 3" xfId="6851"/>
    <cellStyle name="Normal 3 11 3 2" xfId="6852"/>
    <cellStyle name="Normal 3 11 3 2 2" xfId="6853"/>
    <cellStyle name="Normal 3 11 3 2 2 2" xfId="6854"/>
    <cellStyle name="Normal 3 11 3 2 2 3" xfId="6855"/>
    <cellStyle name="Normal 3 11 3 2 3" xfId="6856"/>
    <cellStyle name="Normal 3 11 3 2 3 2" xfId="34535"/>
    <cellStyle name="Normal 3 11 3 2 4" xfId="6857"/>
    <cellStyle name="Normal 3 11 3 2 5" xfId="6858"/>
    <cellStyle name="Normal 3 11 3 3" xfId="6859"/>
    <cellStyle name="Normal 3 11 3 3 2" xfId="6860"/>
    <cellStyle name="Normal 3 11 3 3 2 2" xfId="6861"/>
    <cellStyle name="Normal 3 11 3 3 2 3" xfId="6862"/>
    <cellStyle name="Normal 3 11 3 3 3" xfId="6863"/>
    <cellStyle name="Normal 3 11 3 3 4" xfId="6864"/>
    <cellStyle name="Normal 3 11 3 3 5" xfId="6865"/>
    <cellStyle name="Normal 3 11 3 4" xfId="6866"/>
    <cellStyle name="Normal 3 11 3 4 2" xfId="6867"/>
    <cellStyle name="Normal 3 11 3 4 3" xfId="6868"/>
    <cellStyle name="Normal 3 11 3 5" xfId="6869"/>
    <cellStyle name="Normal 3 11 3 5 2" xfId="33286"/>
    <cellStyle name="Normal 3 11 3 6" xfId="6870"/>
    <cellStyle name="Normal 3 11 3 7" xfId="6871"/>
    <cellStyle name="Normal 3 11 3 8" xfId="6872"/>
    <cellStyle name="Normal 3 11 4" xfId="6873"/>
    <cellStyle name="Normal 3 11 4 2" xfId="6874"/>
    <cellStyle name="Normal 3 11 4 2 2" xfId="6875"/>
    <cellStyle name="Normal 3 11 4 2 2 2" xfId="6876"/>
    <cellStyle name="Normal 3 11 4 2 2 3" xfId="6877"/>
    <cellStyle name="Normal 3 11 4 2 3" xfId="6878"/>
    <cellStyle name="Normal 3 11 4 2 4" xfId="6879"/>
    <cellStyle name="Normal 3 11 4 2 5" xfId="6880"/>
    <cellStyle name="Normal 3 11 4 3" xfId="6881"/>
    <cellStyle name="Normal 3 11 4 3 2" xfId="6882"/>
    <cellStyle name="Normal 3 11 4 3 2 2" xfId="6883"/>
    <cellStyle name="Normal 3 11 4 3 2 3" xfId="6884"/>
    <cellStyle name="Normal 3 11 4 3 3" xfId="6885"/>
    <cellStyle name="Normal 3 11 4 3 3 2" xfId="34536"/>
    <cellStyle name="Normal 3 11 4 3 4" xfId="6886"/>
    <cellStyle name="Normal 3 11 4 3 5" xfId="6887"/>
    <cellStyle name="Normal 3 11 4 4" xfId="6888"/>
    <cellStyle name="Normal 3 11 4 4 2" xfId="6889"/>
    <cellStyle name="Normal 3 11 4 4 3" xfId="6890"/>
    <cellStyle name="Normal 3 11 4 5" xfId="6891"/>
    <cellStyle name="Normal 3 11 4 6" xfId="6892"/>
    <cellStyle name="Normal 3 11 4 7" xfId="6893"/>
    <cellStyle name="Normal 3 11 4 8" xfId="6894"/>
    <cellStyle name="Normal 3 11 5" xfId="6895"/>
    <cellStyle name="Normal 3 11 5 2" xfId="6896"/>
    <cellStyle name="Normal 3 11 5 2 2" xfId="6897"/>
    <cellStyle name="Normal 3 11 5 2 2 2" xfId="6898"/>
    <cellStyle name="Normal 3 11 5 2 2 3" xfId="6899"/>
    <cellStyle name="Normal 3 11 5 2 3" xfId="6900"/>
    <cellStyle name="Normal 3 11 5 2 4" xfId="6901"/>
    <cellStyle name="Normal 3 11 5 2 5" xfId="6902"/>
    <cellStyle name="Normal 3 11 5 2 6" xfId="6903"/>
    <cellStyle name="Normal 3 11 5 3" xfId="6904"/>
    <cellStyle name="Normal 3 11 5 3 2" xfId="6905"/>
    <cellStyle name="Normal 3 11 5 3 3" xfId="6906"/>
    <cellStyle name="Normal 3 11 5 3 4" xfId="6907"/>
    <cellStyle name="Normal 3 11 5 4" xfId="6908"/>
    <cellStyle name="Normal 3 11 5 4 2" xfId="6909"/>
    <cellStyle name="Normal 3 11 5 4 2 2" xfId="6910"/>
    <cellStyle name="Normal 3 11 5 4 2 3" xfId="6911"/>
    <cellStyle name="Normal 3 11 5 4 3" xfId="6912"/>
    <cellStyle name="Normal 3 11 5 4 4" xfId="6913"/>
    <cellStyle name="Normal 3 11 5 4 5" xfId="6914"/>
    <cellStyle name="Normal 3 11 5 4 6" xfId="6915"/>
    <cellStyle name="Normal 3 11 5 5" xfId="6916"/>
    <cellStyle name="Normal 3 11 5 6" xfId="6917"/>
    <cellStyle name="Normal 3 11 5 7" xfId="6918"/>
    <cellStyle name="Normal 3 11 6" xfId="6919"/>
    <cellStyle name="Normal 3 11 6 2" xfId="6920"/>
    <cellStyle name="Normal 3 11 6 2 2" xfId="6921"/>
    <cellStyle name="Normal 3 11 6 2 3" xfId="6922"/>
    <cellStyle name="Normal 3 11 6 3" xfId="6923"/>
    <cellStyle name="Normal 3 11 6 4" xfId="6924"/>
    <cellStyle name="Normal 3 11 6 5" xfId="6925"/>
    <cellStyle name="Normal 3 11 6 6" xfId="6926"/>
    <cellStyle name="Normal 3 11 7" xfId="6927"/>
    <cellStyle name="Normal 3 11 7 2" xfId="6928"/>
    <cellStyle name="Normal 3 11 7 2 2" xfId="6929"/>
    <cellStyle name="Normal 3 11 7 2 3" xfId="6930"/>
    <cellStyle name="Normal 3 11 7 3" xfId="6931"/>
    <cellStyle name="Normal 3 11 7 4" xfId="6932"/>
    <cellStyle name="Normal 3 11 7 5" xfId="6933"/>
    <cellStyle name="Normal 3 11 8" xfId="6934"/>
    <cellStyle name="Normal 3 11 8 2" xfId="33283"/>
    <cellStyle name="Normal 3 11 9" xfId="6935"/>
    <cellStyle name="Normal 3 12" xfId="6936"/>
    <cellStyle name="Normal 3 12 10" xfId="6937"/>
    <cellStyle name="Normal 3 12 11" xfId="6938"/>
    <cellStyle name="Normal 3 12 2" xfId="6939"/>
    <cellStyle name="Normal 3 12 2 2" xfId="6940"/>
    <cellStyle name="Normal 3 12 2 2 2" xfId="6941"/>
    <cellStyle name="Normal 3 12 2 2 2 2" xfId="6942"/>
    <cellStyle name="Normal 3 12 2 2 2 3" xfId="6943"/>
    <cellStyle name="Normal 3 12 2 2 3" xfId="6944"/>
    <cellStyle name="Normal 3 12 2 2 3 2" xfId="34244"/>
    <cellStyle name="Normal 3 12 2 2 4" xfId="6945"/>
    <cellStyle name="Normal 3 12 2 2 5" xfId="6946"/>
    <cellStyle name="Normal 3 12 2 3" xfId="6947"/>
    <cellStyle name="Normal 3 12 2 3 2" xfId="6948"/>
    <cellStyle name="Normal 3 12 2 3 2 2" xfId="6949"/>
    <cellStyle name="Normal 3 12 2 3 2 3" xfId="6950"/>
    <cellStyle name="Normal 3 12 2 3 3" xfId="6951"/>
    <cellStyle name="Normal 3 12 2 3 3 2" xfId="35071"/>
    <cellStyle name="Normal 3 12 2 3 4" xfId="6952"/>
    <cellStyle name="Normal 3 12 2 3 5" xfId="6953"/>
    <cellStyle name="Normal 3 12 2 4" xfId="6954"/>
    <cellStyle name="Normal 3 12 2 4 2" xfId="6955"/>
    <cellStyle name="Normal 3 12 2 4 3" xfId="6956"/>
    <cellStyle name="Normal 3 12 2 5" xfId="6957"/>
    <cellStyle name="Normal 3 12 2 5 2" xfId="33288"/>
    <cellStyle name="Normal 3 12 2 6" xfId="6958"/>
    <cellStyle name="Normal 3 12 2 7" xfId="6959"/>
    <cellStyle name="Normal 3 12 2 8" xfId="6960"/>
    <cellStyle name="Normal 3 12 3" xfId="6961"/>
    <cellStyle name="Normal 3 12 3 2" xfId="6962"/>
    <cellStyle name="Normal 3 12 3 2 2" xfId="6963"/>
    <cellStyle name="Normal 3 12 3 2 2 2" xfId="6964"/>
    <cellStyle name="Normal 3 12 3 2 2 3" xfId="6965"/>
    <cellStyle name="Normal 3 12 3 2 3" xfId="6966"/>
    <cellStyle name="Normal 3 12 3 2 3 2" xfId="34537"/>
    <cellStyle name="Normal 3 12 3 2 4" xfId="6967"/>
    <cellStyle name="Normal 3 12 3 2 5" xfId="6968"/>
    <cellStyle name="Normal 3 12 3 3" xfId="6969"/>
    <cellStyle name="Normal 3 12 3 3 2" xfId="6970"/>
    <cellStyle name="Normal 3 12 3 3 2 2" xfId="6971"/>
    <cellStyle name="Normal 3 12 3 3 2 3" xfId="6972"/>
    <cellStyle name="Normal 3 12 3 3 3" xfId="6973"/>
    <cellStyle name="Normal 3 12 3 3 4" xfId="6974"/>
    <cellStyle name="Normal 3 12 3 3 5" xfId="6975"/>
    <cellStyle name="Normal 3 12 3 4" xfId="6976"/>
    <cellStyle name="Normal 3 12 3 4 2" xfId="6977"/>
    <cellStyle name="Normal 3 12 3 4 3" xfId="6978"/>
    <cellStyle name="Normal 3 12 3 5" xfId="6979"/>
    <cellStyle name="Normal 3 12 3 5 2" xfId="33289"/>
    <cellStyle name="Normal 3 12 3 6" xfId="6980"/>
    <cellStyle name="Normal 3 12 3 7" xfId="6981"/>
    <cellStyle name="Normal 3 12 3 8" xfId="6982"/>
    <cellStyle name="Normal 3 12 4" xfId="6983"/>
    <cellStyle name="Normal 3 12 4 2" xfId="6984"/>
    <cellStyle name="Normal 3 12 4 2 2" xfId="6985"/>
    <cellStyle name="Normal 3 12 4 2 2 2" xfId="6986"/>
    <cellStyle name="Normal 3 12 4 2 2 3" xfId="6987"/>
    <cellStyle name="Normal 3 12 4 2 3" xfId="6988"/>
    <cellStyle name="Normal 3 12 4 2 3 2" xfId="34497"/>
    <cellStyle name="Normal 3 12 4 2 4" xfId="6989"/>
    <cellStyle name="Normal 3 12 4 2 5" xfId="6990"/>
    <cellStyle name="Normal 3 12 4 3" xfId="6991"/>
    <cellStyle name="Normal 3 12 4 3 2" xfId="6992"/>
    <cellStyle name="Normal 3 12 4 3 2 2" xfId="6993"/>
    <cellStyle name="Normal 3 12 4 3 2 3" xfId="6994"/>
    <cellStyle name="Normal 3 12 4 3 3" xfId="6995"/>
    <cellStyle name="Normal 3 12 4 3 4" xfId="6996"/>
    <cellStyle name="Normal 3 12 4 3 5" xfId="6997"/>
    <cellStyle name="Normal 3 12 4 4" xfId="6998"/>
    <cellStyle name="Normal 3 12 4 4 2" xfId="6999"/>
    <cellStyle name="Normal 3 12 4 4 3" xfId="7000"/>
    <cellStyle name="Normal 3 12 4 5" xfId="7001"/>
    <cellStyle name="Normal 3 12 4 5 2" xfId="33290"/>
    <cellStyle name="Normal 3 12 4 6" xfId="7002"/>
    <cellStyle name="Normal 3 12 4 7" xfId="7003"/>
    <cellStyle name="Normal 3 12 4 8" xfId="7004"/>
    <cellStyle name="Normal 3 12 5" xfId="7005"/>
    <cellStyle name="Normal 3 12 5 2" xfId="7006"/>
    <cellStyle name="Normal 3 12 5 2 2" xfId="7007"/>
    <cellStyle name="Normal 3 12 5 2 2 2" xfId="7008"/>
    <cellStyle name="Normal 3 12 5 2 2 3" xfId="7009"/>
    <cellStyle name="Normal 3 12 5 2 3" xfId="7010"/>
    <cellStyle name="Normal 3 12 5 2 4" xfId="7011"/>
    <cellStyle name="Normal 3 12 5 2 5" xfId="7012"/>
    <cellStyle name="Normal 3 12 5 3" xfId="7013"/>
    <cellStyle name="Normal 3 12 5 3 2" xfId="7014"/>
    <cellStyle name="Normal 3 12 5 3 3" xfId="7015"/>
    <cellStyle name="Normal 3 12 5 4" xfId="7016"/>
    <cellStyle name="Normal 3 12 5 4 2" xfId="34538"/>
    <cellStyle name="Normal 3 12 5 5" xfId="7017"/>
    <cellStyle name="Normal 3 12 5 6" xfId="7018"/>
    <cellStyle name="Normal 3 12 5 7" xfId="7019"/>
    <cellStyle name="Normal 3 12 6" xfId="7020"/>
    <cellStyle name="Normal 3 12 6 2" xfId="7021"/>
    <cellStyle name="Normal 3 12 6 2 2" xfId="7022"/>
    <cellStyle name="Normal 3 12 6 2 3" xfId="7023"/>
    <cellStyle name="Normal 3 12 6 3" xfId="7024"/>
    <cellStyle name="Normal 3 12 6 3 2" xfId="35227"/>
    <cellStyle name="Normal 3 12 6 4" xfId="7025"/>
    <cellStyle name="Normal 3 12 6 5" xfId="7026"/>
    <cellStyle name="Normal 3 12 6 6" xfId="7027"/>
    <cellStyle name="Normal 3 12 7" xfId="7028"/>
    <cellStyle name="Normal 3 12 7 2" xfId="7029"/>
    <cellStyle name="Normal 3 12 7 3" xfId="7030"/>
    <cellStyle name="Normal 3 12 8" xfId="7031"/>
    <cellStyle name="Normal 3 12 8 2" xfId="33287"/>
    <cellStyle name="Normal 3 12 9" xfId="7032"/>
    <cellStyle name="Normal 3 13" xfId="7033"/>
    <cellStyle name="Normal 3 13 2" xfId="7034"/>
    <cellStyle name="Normal 3 13 2 2" xfId="7035"/>
    <cellStyle name="Normal 3 13 2 2 2" xfId="7036"/>
    <cellStyle name="Normal 3 13 2 2 2 2" xfId="7037"/>
    <cellStyle name="Normal 3 13 2 2 2 2 2" xfId="7038"/>
    <cellStyle name="Normal 3 13 2 2 2 2 3" xfId="7039"/>
    <cellStyle name="Normal 3 13 2 2 2 3" xfId="7040"/>
    <cellStyle name="Normal 3 13 2 2 2 4" xfId="7041"/>
    <cellStyle name="Normal 3 13 2 2 2 5" xfId="7042"/>
    <cellStyle name="Normal 3 13 2 2 3" xfId="7043"/>
    <cellStyle name="Normal 3 13 2 2 3 2" xfId="7044"/>
    <cellStyle name="Normal 3 13 2 2 3 3" xfId="7045"/>
    <cellStyle name="Normal 3 13 2 2 4" xfId="7046"/>
    <cellStyle name="Normal 3 13 2 2 4 2" xfId="34539"/>
    <cellStyle name="Normal 3 13 2 2 5" xfId="7047"/>
    <cellStyle name="Normal 3 13 2 2 6" xfId="7048"/>
    <cellStyle name="Normal 3 13 2 2 7" xfId="7049"/>
    <cellStyle name="Normal 3 13 2 3" xfId="7050"/>
    <cellStyle name="Normal 3 13 2 3 2" xfId="7051"/>
    <cellStyle name="Normal 3 13 2 3 2 2" xfId="7052"/>
    <cellStyle name="Normal 3 13 2 3 2 3" xfId="7053"/>
    <cellStyle name="Normal 3 13 2 3 3" xfId="7054"/>
    <cellStyle name="Normal 3 13 2 3 3 2" xfId="35226"/>
    <cellStyle name="Normal 3 13 2 3 4" xfId="7055"/>
    <cellStyle name="Normal 3 13 2 3 5" xfId="7056"/>
    <cellStyle name="Normal 3 13 2 3 6" xfId="7057"/>
    <cellStyle name="Normal 3 13 2 4" xfId="7058"/>
    <cellStyle name="Normal 3 13 2 4 2" xfId="7059"/>
    <cellStyle name="Normal 3 13 2 4 3" xfId="7060"/>
    <cellStyle name="Normal 3 13 2 5" xfId="7061"/>
    <cellStyle name="Normal 3 13 2 5 2" xfId="33292"/>
    <cellStyle name="Normal 3 13 2 6" xfId="7062"/>
    <cellStyle name="Normal 3 13 2 7" xfId="7063"/>
    <cellStyle name="Normal 3 13 2 8" xfId="7064"/>
    <cellStyle name="Normal 3 13 3" xfId="7065"/>
    <cellStyle name="Normal 3 13 3 2" xfId="7066"/>
    <cellStyle name="Normal 3 13 3 2 2" xfId="7067"/>
    <cellStyle name="Normal 3 13 3 2 2 2" xfId="7068"/>
    <cellStyle name="Normal 3 13 3 2 2 3" xfId="7069"/>
    <cellStyle name="Normal 3 13 3 2 3" xfId="7070"/>
    <cellStyle name="Normal 3 13 3 2 3 2" xfId="35304"/>
    <cellStyle name="Normal 3 13 3 2 4" xfId="7071"/>
    <cellStyle name="Normal 3 13 3 2 5" xfId="7072"/>
    <cellStyle name="Normal 3 13 3 2 6" xfId="7073"/>
    <cellStyle name="Normal 3 13 3 3" xfId="7074"/>
    <cellStyle name="Normal 3 13 3 3 2" xfId="7075"/>
    <cellStyle name="Normal 3 13 3 3 3" xfId="7076"/>
    <cellStyle name="Normal 3 13 3 4" xfId="7077"/>
    <cellStyle name="Normal 3 13 3 4 2" xfId="34540"/>
    <cellStyle name="Normal 3 13 3 5" xfId="7078"/>
    <cellStyle name="Normal 3 13 3 6" xfId="7079"/>
    <cellStyle name="Normal 3 13 3 7" xfId="7080"/>
    <cellStyle name="Normal 3 13 4" xfId="7081"/>
    <cellStyle name="Normal 3 13 4 2" xfId="7082"/>
    <cellStyle name="Normal 3 13 4 2 2" xfId="7083"/>
    <cellStyle name="Normal 3 13 4 2 3" xfId="7084"/>
    <cellStyle name="Normal 3 13 4 3" xfId="7085"/>
    <cellStyle name="Normal 3 13 4 4" xfId="7086"/>
    <cellStyle name="Normal 3 13 4 5" xfId="7087"/>
    <cellStyle name="Normal 3 13 5" xfId="7088"/>
    <cellStyle name="Normal 3 13 5 2" xfId="7089"/>
    <cellStyle name="Normal 3 13 5 3" xfId="7090"/>
    <cellStyle name="Normal 3 13 6" xfId="7091"/>
    <cellStyle name="Normal 3 13 6 2" xfId="33291"/>
    <cellStyle name="Normal 3 13 7" xfId="7092"/>
    <cellStyle name="Normal 3 13 8" xfId="7093"/>
    <cellStyle name="Normal 3 13 9" xfId="7094"/>
    <cellStyle name="Normal 3 14" xfId="7095"/>
    <cellStyle name="Normal 3 14 2" xfId="7096"/>
    <cellStyle name="Normal 3 14 2 2" xfId="7097"/>
    <cellStyle name="Normal 3 14 2 2 2" xfId="7098"/>
    <cellStyle name="Normal 3 14 2 2 2 2" xfId="7099"/>
    <cellStyle name="Normal 3 14 2 2 2 3" xfId="7100"/>
    <cellStyle name="Normal 3 14 2 2 3" xfId="7101"/>
    <cellStyle name="Normal 3 14 2 2 3 2" xfId="34541"/>
    <cellStyle name="Normal 3 14 2 2 4" xfId="7102"/>
    <cellStyle name="Normal 3 14 2 2 5" xfId="7103"/>
    <cellStyle name="Normal 3 14 2 2 6" xfId="7104"/>
    <cellStyle name="Normal 3 14 2 3" xfId="7105"/>
    <cellStyle name="Normal 3 14 2 3 2" xfId="33294"/>
    <cellStyle name="Normal 3 14 2 4" xfId="7106"/>
    <cellStyle name="Normal 3 14 2 5" xfId="7107"/>
    <cellStyle name="Normal 3 14 2 6" xfId="7108"/>
    <cellStyle name="Normal 3 14 3" xfId="7109"/>
    <cellStyle name="Normal 3 14 3 2" xfId="7110"/>
    <cellStyle name="Normal 3 14 3 2 2" xfId="7111"/>
    <cellStyle name="Normal 3 14 3 2 3" xfId="7112"/>
    <cellStyle name="Normal 3 14 3 3" xfId="7113"/>
    <cellStyle name="Normal 3 14 3 3 2" xfId="34542"/>
    <cellStyle name="Normal 3 14 3 4" xfId="7114"/>
    <cellStyle name="Normal 3 14 3 5" xfId="7115"/>
    <cellStyle name="Normal 3 14 3 6" xfId="7116"/>
    <cellStyle name="Normal 3 14 4" xfId="7117"/>
    <cellStyle name="Normal 3 14 4 2" xfId="7118"/>
    <cellStyle name="Normal 3 14 4 3" xfId="7119"/>
    <cellStyle name="Normal 3 14 4 4" xfId="7120"/>
    <cellStyle name="Normal 3 14 5" xfId="7121"/>
    <cellStyle name="Normal 3 14 5 2" xfId="7122"/>
    <cellStyle name="Normal 3 14 5 3" xfId="7123"/>
    <cellStyle name="Normal 3 14 5 4" xfId="7124"/>
    <cellStyle name="Normal 3 14 6" xfId="7125"/>
    <cellStyle name="Normal 3 14 6 2" xfId="33293"/>
    <cellStyle name="Normal 3 14 7" xfId="7126"/>
    <cellStyle name="Normal 3 14 8" xfId="7127"/>
    <cellStyle name="Normal 3 14 9" xfId="7128"/>
    <cellStyle name="Normal 3 15" xfId="7129"/>
    <cellStyle name="Normal 3 15 2" xfId="7130"/>
    <cellStyle name="Normal 3 15 2 2" xfId="7131"/>
    <cellStyle name="Normal 3 15 2 2 2" xfId="7132"/>
    <cellStyle name="Normal 3 15 2 2 2 2" xfId="7133"/>
    <cellStyle name="Normal 3 15 2 2 2 3" xfId="7134"/>
    <cellStyle name="Normal 3 15 2 2 3" xfId="7135"/>
    <cellStyle name="Normal 3 15 2 2 3 2" xfId="34543"/>
    <cellStyle name="Normal 3 15 2 2 4" xfId="7136"/>
    <cellStyle name="Normal 3 15 2 2 5" xfId="7137"/>
    <cellStyle name="Normal 3 15 2 3" xfId="7138"/>
    <cellStyle name="Normal 3 15 2 3 2" xfId="7139"/>
    <cellStyle name="Normal 3 15 2 3 3" xfId="7140"/>
    <cellStyle name="Normal 3 15 2 4" xfId="7141"/>
    <cellStyle name="Normal 3 15 2 4 2" xfId="33296"/>
    <cellStyle name="Normal 3 15 2 5" xfId="7142"/>
    <cellStyle name="Normal 3 15 2 6" xfId="7143"/>
    <cellStyle name="Normal 3 15 3" xfId="7144"/>
    <cellStyle name="Normal 3 15 3 2" xfId="7145"/>
    <cellStyle name="Normal 3 15 3 2 2" xfId="7146"/>
    <cellStyle name="Normal 3 15 3 2 3" xfId="7147"/>
    <cellStyle name="Normal 3 15 3 3" xfId="7148"/>
    <cellStyle name="Normal 3 15 3 3 2" xfId="34544"/>
    <cellStyle name="Normal 3 15 3 4" xfId="7149"/>
    <cellStyle name="Normal 3 15 3 5" xfId="7150"/>
    <cellStyle name="Normal 3 15 4" xfId="7151"/>
    <cellStyle name="Normal 3 15 4 2" xfId="7152"/>
    <cellStyle name="Normal 3 15 4 2 2" xfId="7153"/>
    <cellStyle name="Normal 3 15 4 2 3" xfId="7154"/>
    <cellStyle name="Normal 3 15 4 3" xfId="7155"/>
    <cellStyle name="Normal 3 15 4 4" xfId="7156"/>
    <cellStyle name="Normal 3 15 4 5" xfId="7157"/>
    <cellStyle name="Normal 3 15 5" xfId="7158"/>
    <cellStyle name="Normal 3 15 5 2" xfId="7159"/>
    <cellStyle name="Normal 3 15 5 3" xfId="7160"/>
    <cellStyle name="Normal 3 15 6" xfId="7161"/>
    <cellStyle name="Normal 3 15 6 2" xfId="33295"/>
    <cellStyle name="Normal 3 15 7" xfId="7162"/>
    <cellStyle name="Normal 3 15 8" xfId="7163"/>
    <cellStyle name="Normal 3 15 9" xfId="7164"/>
    <cellStyle name="Normal 3 16" xfId="7165"/>
    <cellStyle name="Normal 3 16 10" xfId="7166"/>
    <cellStyle name="Normal 3 16 10 2" xfId="7167"/>
    <cellStyle name="Normal 3 16 10 2 2" xfId="7168"/>
    <cellStyle name="Normal 3 16 10 2 2 2" xfId="7169"/>
    <cellStyle name="Normal 3 16 10 2 2 2 2" xfId="7170"/>
    <cellStyle name="Normal 3 16 10 2 2 2 2 2" xfId="7171"/>
    <cellStyle name="Normal 3 16 10 2 2 2 2 3" xfId="7172"/>
    <cellStyle name="Normal 3 16 10 2 2 2 3" xfId="7173"/>
    <cellStyle name="Normal 3 16 10 2 2 2 4" xfId="7174"/>
    <cellStyle name="Normal 3 16 10 2 2 2 5" xfId="7175"/>
    <cellStyle name="Normal 3 16 10 2 2 3" xfId="7176"/>
    <cellStyle name="Normal 3 16 10 2 2 3 2" xfId="7177"/>
    <cellStyle name="Normal 3 16 10 2 2 3 2 2" xfId="7178"/>
    <cellStyle name="Normal 3 16 10 2 2 3 2 3" xfId="7179"/>
    <cellStyle name="Normal 3 16 10 2 2 3 3" xfId="7180"/>
    <cellStyle name="Normal 3 16 10 2 2 3 3 2" xfId="34545"/>
    <cellStyle name="Normal 3 16 10 2 2 3 4" xfId="7181"/>
    <cellStyle name="Normal 3 16 10 2 2 3 5" xfId="7182"/>
    <cellStyle name="Normal 3 16 10 2 2 4" xfId="7183"/>
    <cellStyle name="Normal 3 16 10 2 2 4 2" xfId="7184"/>
    <cellStyle name="Normal 3 16 10 2 2 4 3" xfId="7185"/>
    <cellStyle name="Normal 3 16 10 2 2 5" xfId="7186"/>
    <cellStyle name="Normal 3 16 10 2 2 5 2" xfId="33298"/>
    <cellStyle name="Normal 3 16 10 2 2 6" xfId="7187"/>
    <cellStyle name="Normal 3 16 10 2 2 7" xfId="7188"/>
    <cellStyle name="Normal 3 16 10 2 3" xfId="7189"/>
    <cellStyle name="Normal 3 16 10 2 3 2" xfId="7190"/>
    <cellStyle name="Normal 3 16 10 2 3 2 2" xfId="7191"/>
    <cellStyle name="Normal 3 16 10 2 3 2 3" xfId="7192"/>
    <cellStyle name="Normal 3 16 10 2 3 3" xfId="7193"/>
    <cellStyle name="Normal 3 16 10 2 3 4" xfId="7194"/>
    <cellStyle name="Normal 3 16 10 2 3 5" xfId="7195"/>
    <cellStyle name="Normal 3 16 10 2 4" xfId="7196"/>
    <cellStyle name="Normal 3 16 10 2 4 2" xfId="7197"/>
    <cellStyle name="Normal 3 16 10 2 4 3" xfId="7198"/>
    <cellStyle name="Normal 3 16 10 2 5" xfId="7199"/>
    <cellStyle name="Normal 3 16 10 2 6" xfId="7200"/>
    <cellStyle name="Normal 3 16 10 2 7" xfId="7201"/>
    <cellStyle name="Normal 3 16 10 3" xfId="7202"/>
    <cellStyle name="Normal 3 16 10 3 2" xfId="7203"/>
    <cellStyle name="Normal 3 16 10 3 2 2" xfId="7204"/>
    <cellStyle name="Normal 3 16 10 3 2 3" xfId="7205"/>
    <cellStyle name="Normal 3 16 10 3 3" xfId="7206"/>
    <cellStyle name="Normal 3 16 10 3 4" xfId="7207"/>
    <cellStyle name="Normal 3 16 10 3 5" xfId="7208"/>
    <cellStyle name="Normal 3 16 10 4" xfId="7209"/>
    <cellStyle name="Normal 3 16 10 4 2" xfId="7210"/>
    <cellStyle name="Normal 3 16 10 4 2 2" xfId="7211"/>
    <cellStyle name="Normal 3 16 10 4 2 2 2" xfId="7212"/>
    <cellStyle name="Normal 3 16 10 4 2 2 2 2" xfId="7213"/>
    <cellStyle name="Normal 3 16 10 4 2 2 2 3" xfId="7214"/>
    <cellStyle name="Normal 3 16 10 4 2 2 3" xfId="7215"/>
    <cellStyle name="Normal 3 16 10 4 2 2 3 2" xfId="34546"/>
    <cellStyle name="Normal 3 16 10 4 2 2 4" xfId="7216"/>
    <cellStyle name="Normal 3 16 10 4 2 2 5" xfId="7217"/>
    <cellStyle name="Normal 3 16 10 4 2 3" xfId="7218"/>
    <cellStyle name="Normal 3 16 10 4 2 3 2" xfId="7219"/>
    <cellStyle name="Normal 3 16 10 4 2 3 3" xfId="7220"/>
    <cellStyle name="Normal 3 16 10 4 2 4" xfId="7221"/>
    <cellStyle name="Normal 3 16 10 4 2 4 2" xfId="33299"/>
    <cellStyle name="Normal 3 16 10 4 2 5" xfId="7222"/>
    <cellStyle name="Normal 3 16 10 4 2 6" xfId="7223"/>
    <cellStyle name="Normal 3 16 10 4 3" xfId="7224"/>
    <cellStyle name="Normal 3 16 10 4 3 2" xfId="7225"/>
    <cellStyle name="Normal 3 16 10 4 3 3" xfId="7226"/>
    <cellStyle name="Normal 3 16 10 4 4" xfId="7227"/>
    <cellStyle name="Normal 3 16 10 4 5" xfId="7228"/>
    <cellStyle name="Normal 3 16 10 4 6" xfId="7229"/>
    <cellStyle name="Normal 3 16 10 5" xfId="7230"/>
    <cellStyle name="Normal 3 16 10 5 2" xfId="7231"/>
    <cellStyle name="Normal 3 16 10 5 2 2" xfId="7232"/>
    <cellStyle name="Normal 3 16 10 5 2 3" xfId="7233"/>
    <cellStyle name="Normal 3 16 10 5 3" xfId="7234"/>
    <cellStyle name="Normal 3 16 10 5 3 2" xfId="34547"/>
    <cellStyle name="Normal 3 16 10 5 4" xfId="7235"/>
    <cellStyle name="Normal 3 16 10 5 5" xfId="7236"/>
    <cellStyle name="Normal 3 16 10 6" xfId="7237"/>
    <cellStyle name="Normal 3 16 10 6 2" xfId="7238"/>
    <cellStyle name="Normal 3 16 10 6 3" xfId="7239"/>
    <cellStyle name="Normal 3 16 10 7" xfId="7240"/>
    <cellStyle name="Normal 3 16 10 7 2" xfId="33297"/>
    <cellStyle name="Normal 3 16 10 8" xfId="7241"/>
    <cellStyle name="Normal 3 16 10 9" xfId="7242"/>
    <cellStyle name="Normal 3 16 11" xfId="7243"/>
    <cellStyle name="Normal 3 16 11 2" xfId="7244"/>
    <cellStyle name="Normal 3 16 11 2 2" xfId="7245"/>
    <cellStyle name="Normal 3 16 11 2 2 2" xfId="7246"/>
    <cellStyle name="Normal 3 16 11 2 2 2 2" xfId="7247"/>
    <cellStyle name="Normal 3 16 11 2 2 2 2 2" xfId="7248"/>
    <cellStyle name="Normal 3 16 11 2 2 2 2 3" xfId="7249"/>
    <cellStyle name="Normal 3 16 11 2 2 2 3" xfId="7250"/>
    <cellStyle name="Normal 3 16 11 2 2 2 3 2" xfId="34860"/>
    <cellStyle name="Normal 3 16 11 2 2 2 4" xfId="7251"/>
    <cellStyle name="Normal 3 16 11 2 2 2 5" xfId="7252"/>
    <cellStyle name="Normal 3 16 11 2 2 3" xfId="7253"/>
    <cellStyle name="Normal 3 16 11 2 2 3 2" xfId="7254"/>
    <cellStyle name="Normal 3 16 11 2 2 3 3" xfId="7255"/>
    <cellStyle name="Normal 3 16 11 2 2 4" xfId="7256"/>
    <cellStyle name="Normal 3 16 11 2 2 4 2" xfId="33301"/>
    <cellStyle name="Normal 3 16 11 2 2 5" xfId="7257"/>
    <cellStyle name="Normal 3 16 11 2 2 6" xfId="7258"/>
    <cellStyle name="Normal 3 16 11 2 3" xfId="7259"/>
    <cellStyle name="Normal 3 16 11 2 3 2" xfId="7260"/>
    <cellStyle name="Normal 3 16 11 2 3 3" xfId="7261"/>
    <cellStyle name="Normal 3 16 11 2 4" xfId="7262"/>
    <cellStyle name="Normal 3 16 11 2 5" xfId="7263"/>
    <cellStyle name="Normal 3 16 11 2 6" xfId="7264"/>
    <cellStyle name="Normal 3 16 11 3" xfId="7265"/>
    <cellStyle name="Normal 3 16 11 3 2" xfId="7266"/>
    <cellStyle name="Normal 3 16 11 3 2 2" xfId="7267"/>
    <cellStyle name="Normal 3 16 11 3 2 2 2" xfId="7268"/>
    <cellStyle name="Normal 3 16 11 3 2 2 3" xfId="7269"/>
    <cellStyle name="Normal 3 16 11 3 2 3" xfId="7270"/>
    <cellStyle name="Normal 3 16 11 3 2 3 2" xfId="34185"/>
    <cellStyle name="Normal 3 16 11 3 2 4" xfId="7271"/>
    <cellStyle name="Normal 3 16 11 3 2 5" xfId="7272"/>
    <cellStyle name="Normal 3 16 11 3 3" xfId="7273"/>
    <cellStyle name="Normal 3 16 11 3 3 2" xfId="7274"/>
    <cellStyle name="Normal 3 16 11 3 3 3" xfId="7275"/>
    <cellStyle name="Normal 3 16 11 3 4" xfId="7276"/>
    <cellStyle name="Normal 3 16 11 3 4 2" xfId="33302"/>
    <cellStyle name="Normal 3 16 11 3 5" xfId="7277"/>
    <cellStyle name="Normal 3 16 11 3 6" xfId="7278"/>
    <cellStyle name="Normal 3 16 11 4" xfId="7279"/>
    <cellStyle name="Normal 3 16 11 4 2" xfId="7280"/>
    <cellStyle name="Normal 3 16 11 4 2 2" xfId="7281"/>
    <cellStyle name="Normal 3 16 11 4 2 3" xfId="7282"/>
    <cellStyle name="Normal 3 16 11 4 3" xfId="7283"/>
    <cellStyle name="Normal 3 16 11 4 3 2" xfId="34458"/>
    <cellStyle name="Normal 3 16 11 4 4" xfId="7284"/>
    <cellStyle name="Normal 3 16 11 4 5" xfId="7285"/>
    <cellStyle name="Normal 3 16 11 5" xfId="7286"/>
    <cellStyle name="Normal 3 16 11 5 2" xfId="7287"/>
    <cellStyle name="Normal 3 16 11 5 3" xfId="7288"/>
    <cellStyle name="Normal 3 16 11 6" xfId="7289"/>
    <cellStyle name="Normal 3 16 11 6 2" xfId="33300"/>
    <cellStyle name="Normal 3 16 11 7" xfId="7290"/>
    <cellStyle name="Normal 3 16 11 8" xfId="7291"/>
    <cellStyle name="Normal 3 16 12" xfId="7292"/>
    <cellStyle name="Normal 3 16 12 2" xfId="7293"/>
    <cellStyle name="Normal 3 16 12 2 2" xfId="7294"/>
    <cellStyle name="Normal 3 16 12 2 2 2" xfId="7295"/>
    <cellStyle name="Normal 3 16 12 2 2 3" xfId="7296"/>
    <cellStyle name="Normal 3 16 12 2 3" xfId="7297"/>
    <cellStyle name="Normal 3 16 12 2 4" xfId="7298"/>
    <cellStyle name="Normal 3 16 12 2 5" xfId="7299"/>
    <cellStyle name="Normal 3 16 12 3" xfId="7300"/>
    <cellStyle name="Normal 3 16 12 3 2" xfId="7301"/>
    <cellStyle name="Normal 3 16 12 3 2 2" xfId="7302"/>
    <cellStyle name="Normal 3 16 12 3 2 3" xfId="7303"/>
    <cellStyle name="Normal 3 16 12 3 3" xfId="7304"/>
    <cellStyle name="Normal 3 16 12 3 3 2" xfId="34548"/>
    <cellStyle name="Normal 3 16 12 3 4" xfId="7305"/>
    <cellStyle name="Normal 3 16 12 3 5" xfId="7306"/>
    <cellStyle name="Normal 3 16 12 4" xfId="7307"/>
    <cellStyle name="Normal 3 16 12 4 2" xfId="7308"/>
    <cellStyle name="Normal 3 16 12 4 3" xfId="7309"/>
    <cellStyle name="Normal 3 16 12 5" xfId="7310"/>
    <cellStyle name="Normal 3 16 12 5 2" xfId="33303"/>
    <cellStyle name="Normal 3 16 12 6" xfId="7311"/>
    <cellStyle name="Normal 3 16 12 7" xfId="7312"/>
    <cellStyle name="Normal 3 16 13" xfId="7313"/>
    <cellStyle name="Normal 3 16 13 2" xfId="7314"/>
    <cellStyle name="Normal 3 16 13 3" xfId="7315"/>
    <cellStyle name="Normal 3 16 14" xfId="7316"/>
    <cellStyle name="Normal 3 16 15" xfId="7317"/>
    <cellStyle name="Normal 3 16 16" xfId="7318"/>
    <cellStyle name="Normal 3 16 2" xfId="7319"/>
    <cellStyle name="Normal 3 16 2 2" xfId="7320"/>
    <cellStyle name="Normal 3 16 2 2 2" xfId="7321"/>
    <cellStyle name="Normal 3 16 2 2 3" xfId="7322"/>
    <cellStyle name="Normal 3 16 2 3" xfId="7323"/>
    <cellStyle name="Normal 3 16 2 4" xfId="7324"/>
    <cellStyle name="Normal 3 16 2 5" xfId="7325"/>
    <cellStyle name="Normal 3 16 3" xfId="7326"/>
    <cellStyle name="Normal 3 16 3 2" xfId="7327"/>
    <cellStyle name="Normal 3 16 3 2 2" xfId="7328"/>
    <cellStyle name="Normal 3 16 3 2 3" xfId="7329"/>
    <cellStyle name="Normal 3 16 3 3" xfId="7330"/>
    <cellStyle name="Normal 3 16 3 4" xfId="7331"/>
    <cellStyle name="Normal 3 16 3 5" xfId="7332"/>
    <cellStyle name="Normal 3 16 4" xfId="7333"/>
    <cellStyle name="Normal 3 16 4 2" xfId="7334"/>
    <cellStyle name="Normal 3 16 4 2 2" xfId="7335"/>
    <cellStyle name="Normal 3 16 4 2 3" xfId="7336"/>
    <cellStyle name="Normal 3 16 4 3" xfId="7337"/>
    <cellStyle name="Normal 3 16 4 4" xfId="7338"/>
    <cellStyle name="Normal 3 16 4 5" xfId="7339"/>
    <cellStyle name="Normal 3 16 5" xfId="7340"/>
    <cellStyle name="Normal 3 16 5 2" xfId="7341"/>
    <cellStyle name="Normal 3 16 5 2 2" xfId="7342"/>
    <cellStyle name="Normal 3 16 5 2 3" xfId="7343"/>
    <cellStyle name="Normal 3 16 5 3" xfId="7344"/>
    <cellStyle name="Normal 3 16 5 4" xfId="7345"/>
    <cellStyle name="Normal 3 16 5 5" xfId="7346"/>
    <cellStyle name="Normal 3 16 6" xfId="7347"/>
    <cellStyle name="Normal 3 16 6 2" xfId="7348"/>
    <cellStyle name="Normal 3 16 6 2 2" xfId="7349"/>
    <cellStyle name="Normal 3 16 6 2 3" xfId="7350"/>
    <cellStyle name="Normal 3 16 6 3" xfId="7351"/>
    <cellStyle name="Normal 3 16 6 4" xfId="7352"/>
    <cellStyle name="Normal 3 16 6 5" xfId="7353"/>
    <cellStyle name="Normal 3 16 7" xfId="7354"/>
    <cellStyle name="Normal 3 16 7 2" xfId="7355"/>
    <cellStyle name="Normal 3 16 7 2 2" xfId="7356"/>
    <cellStyle name="Normal 3 16 7 2 2 2" xfId="7357"/>
    <cellStyle name="Normal 3 16 7 2 2 3" xfId="7358"/>
    <cellStyle name="Normal 3 16 7 2 3" xfId="7359"/>
    <cellStyle name="Normal 3 16 7 2 4" xfId="7360"/>
    <cellStyle name="Normal 3 16 7 2 5" xfId="7361"/>
    <cellStyle name="Normal 3 16 7 3" xfId="7362"/>
    <cellStyle name="Normal 3 16 7 3 2" xfId="7363"/>
    <cellStyle name="Normal 3 16 7 3 2 2" xfId="7364"/>
    <cellStyle name="Normal 3 16 7 3 2 3" xfId="7365"/>
    <cellStyle name="Normal 3 16 7 3 3" xfId="7366"/>
    <cellStyle name="Normal 3 16 7 3 3 2" xfId="34459"/>
    <cellStyle name="Normal 3 16 7 3 4" xfId="7367"/>
    <cellStyle name="Normal 3 16 7 3 5" xfId="7368"/>
    <cellStyle name="Normal 3 16 7 4" xfId="7369"/>
    <cellStyle name="Normal 3 16 7 4 2" xfId="7370"/>
    <cellStyle name="Normal 3 16 7 4 3" xfId="7371"/>
    <cellStyle name="Normal 3 16 7 5" xfId="7372"/>
    <cellStyle name="Normal 3 16 7 5 2" xfId="33304"/>
    <cellStyle name="Normal 3 16 7 6" xfId="7373"/>
    <cellStyle name="Normal 3 16 7 7" xfId="7374"/>
    <cellStyle name="Normal 3 16 8" xfId="7375"/>
    <cellStyle name="Normal 3 16 8 2" xfId="7376"/>
    <cellStyle name="Normal 3 16 8 2 2" xfId="7377"/>
    <cellStyle name="Normal 3 16 8 2 3" xfId="7378"/>
    <cellStyle name="Normal 3 16 8 3" xfId="7379"/>
    <cellStyle name="Normal 3 16 8 4" xfId="7380"/>
    <cellStyle name="Normal 3 16 8 5" xfId="7381"/>
    <cellStyle name="Normal 3 16 9" xfId="7382"/>
    <cellStyle name="Normal 3 16 9 2" xfId="7383"/>
    <cellStyle name="Normal 3 16 9 2 2" xfId="7384"/>
    <cellStyle name="Normal 3 16 9 2 3" xfId="7385"/>
    <cellStyle name="Normal 3 16 9 3" xfId="7386"/>
    <cellStyle name="Normal 3 16 9 4" xfId="7387"/>
    <cellStyle name="Normal 3 16 9 5" xfId="7388"/>
    <cellStyle name="Normal 3 17" xfId="7389"/>
    <cellStyle name="Normal 3 17 10" xfId="7390"/>
    <cellStyle name="Normal 3 17 10 2" xfId="7391"/>
    <cellStyle name="Normal 3 17 10 2 2" xfId="7392"/>
    <cellStyle name="Normal 3 17 10 2 3" xfId="7393"/>
    <cellStyle name="Normal 3 17 10 3" xfId="7394"/>
    <cellStyle name="Normal 3 17 10 4" xfId="7395"/>
    <cellStyle name="Normal 3 17 10 5" xfId="7396"/>
    <cellStyle name="Normal 3 17 11" xfId="7397"/>
    <cellStyle name="Normal 3 17 11 2" xfId="7398"/>
    <cellStyle name="Normal 3 17 11 2 2" xfId="7399"/>
    <cellStyle name="Normal 3 17 11 2 2 2" xfId="7400"/>
    <cellStyle name="Normal 3 17 11 2 2 2 2" xfId="7401"/>
    <cellStyle name="Normal 3 17 11 2 2 2 2 2" xfId="7402"/>
    <cellStyle name="Normal 3 17 11 2 2 2 2 3" xfId="7403"/>
    <cellStyle name="Normal 3 17 11 2 2 2 3" xfId="7404"/>
    <cellStyle name="Normal 3 17 11 2 2 2 4" xfId="7405"/>
    <cellStyle name="Normal 3 17 11 2 2 2 5" xfId="7406"/>
    <cellStyle name="Normal 3 17 11 2 2 3" xfId="7407"/>
    <cellStyle name="Normal 3 17 11 2 2 3 2" xfId="7408"/>
    <cellStyle name="Normal 3 17 11 2 2 3 2 2" xfId="7409"/>
    <cellStyle name="Normal 3 17 11 2 2 3 2 3" xfId="7410"/>
    <cellStyle name="Normal 3 17 11 2 2 3 3" xfId="7411"/>
    <cellStyle name="Normal 3 17 11 2 2 3 3 2" xfId="34245"/>
    <cellStyle name="Normal 3 17 11 2 2 3 4" xfId="7412"/>
    <cellStyle name="Normal 3 17 11 2 2 3 5" xfId="7413"/>
    <cellStyle name="Normal 3 17 11 2 2 4" xfId="7414"/>
    <cellStyle name="Normal 3 17 11 2 2 4 2" xfId="7415"/>
    <cellStyle name="Normal 3 17 11 2 2 4 3" xfId="7416"/>
    <cellStyle name="Normal 3 17 11 2 2 5" xfId="7417"/>
    <cellStyle name="Normal 3 17 11 2 2 5 2" xfId="33306"/>
    <cellStyle name="Normal 3 17 11 2 2 6" xfId="7418"/>
    <cellStyle name="Normal 3 17 11 2 2 7" xfId="7419"/>
    <cellStyle name="Normal 3 17 11 2 3" xfId="7420"/>
    <cellStyle name="Normal 3 17 11 2 3 2" xfId="7421"/>
    <cellStyle name="Normal 3 17 11 2 3 2 2" xfId="7422"/>
    <cellStyle name="Normal 3 17 11 2 3 2 3" xfId="7423"/>
    <cellStyle name="Normal 3 17 11 2 3 3" xfId="7424"/>
    <cellStyle name="Normal 3 17 11 2 3 4" xfId="7425"/>
    <cellStyle name="Normal 3 17 11 2 3 5" xfId="7426"/>
    <cellStyle name="Normal 3 17 11 2 4" xfId="7427"/>
    <cellStyle name="Normal 3 17 11 2 4 2" xfId="7428"/>
    <cellStyle name="Normal 3 17 11 2 4 3" xfId="7429"/>
    <cellStyle name="Normal 3 17 11 2 5" xfId="7430"/>
    <cellStyle name="Normal 3 17 11 2 6" xfId="7431"/>
    <cellStyle name="Normal 3 17 11 2 7" xfId="7432"/>
    <cellStyle name="Normal 3 17 11 3" xfId="7433"/>
    <cellStyle name="Normal 3 17 11 3 2" xfId="7434"/>
    <cellStyle name="Normal 3 17 11 3 2 2" xfId="7435"/>
    <cellStyle name="Normal 3 17 11 3 2 3" xfId="7436"/>
    <cellStyle name="Normal 3 17 11 3 3" xfId="7437"/>
    <cellStyle name="Normal 3 17 11 3 4" xfId="7438"/>
    <cellStyle name="Normal 3 17 11 3 5" xfId="7439"/>
    <cellStyle name="Normal 3 17 11 4" xfId="7440"/>
    <cellStyle name="Normal 3 17 11 4 2" xfId="7441"/>
    <cellStyle name="Normal 3 17 11 4 2 2" xfId="7442"/>
    <cellStyle name="Normal 3 17 11 4 2 2 2" xfId="7443"/>
    <cellStyle name="Normal 3 17 11 4 2 2 2 2" xfId="7444"/>
    <cellStyle name="Normal 3 17 11 4 2 2 2 3" xfId="7445"/>
    <cellStyle name="Normal 3 17 11 4 2 2 3" xfId="7446"/>
    <cellStyle name="Normal 3 17 11 4 2 2 3 2" xfId="34631"/>
    <cellStyle name="Normal 3 17 11 4 2 2 4" xfId="7447"/>
    <cellStyle name="Normal 3 17 11 4 2 2 5" xfId="7448"/>
    <cellStyle name="Normal 3 17 11 4 2 3" xfId="7449"/>
    <cellStyle name="Normal 3 17 11 4 2 3 2" xfId="7450"/>
    <cellStyle name="Normal 3 17 11 4 2 3 3" xfId="7451"/>
    <cellStyle name="Normal 3 17 11 4 2 4" xfId="7452"/>
    <cellStyle name="Normal 3 17 11 4 2 4 2" xfId="33307"/>
    <cellStyle name="Normal 3 17 11 4 2 5" xfId="7453"/>
    <cellStyle name="Normal 3 17 11 4 2 6" xfId="7454"/>
    <cellStyle name="Normal 3 17 11 4 3" xfId="7455"/>
    <cellStyle name="Normal 3 17 11 4 3 2" xfId="7456"/>
    <cellStyle name="Normal 3 17 11 4 3 3" xfId="7457"/>
    <cellStyle name="Normal 3 17 11 4 4" xfId="7458"/>
    <cellStyle name="Normal 3 17 11 4 5" xfId="7459"/>
    <cellStyle name="Normal 3 17 11 4 6" xfId="7460"/>
    <cellStyle name="Normal 3 17 11 5" xfId="7461"/>
    <cellStyle name="Normal 3 17 11 5 2" xfId="7462"/>
    <cellStyle name="Normal 3 17 11 5 2 2" xfId="7463"/>
    <cellStyle name="Normal 3 17 11 5 2 3" xfId="7464"/>
    <cellStyle name="Normal 3 17 11 5 3" xfId="7465"/>
    <cellStyle name="Normal 3 17 11 5 3 2" xfId="34184"/>
    <cellStyle name="Normal 3 17 11 5 4" xfId="7466"/>
    <cellStyle name="Normal 3 17 11 5 5" xfId="7467"/>
    <cellStyle name="Normal 3 17 11 6" xfId="7468"/>
    <cellStyle name="Normal 3 17 11 6 2" xfId="7469"/>
    <cellStyle name="Normal 3 17 11 6 3" xfId="7470"/>
    <cellStyle name="Normal 3 17 11 7" xfId="7471"/>
    <cellStyle name="Normal 3 17 11 7 2" xfId="33305"/>
    <cellStyle name="Normal 3 17 11 8" xfId="7472"/>
    <cellStyle name="Normal 3 17 11 9" xfId="7473"/>
    <cellStyle name="Normal 3 17 12" xfId="7474"/>
    <cellStyle name="Normal 3 17 12 2" xfId="7475"/>
    <cellStyle name="Normal 3 17 12 2 2" xfId="7476"/>
    <cellStyle name="Normal 3 17 12 2 2 2" xfId="7477"/>
    <cellStyle name="Normal 3 17 12 2 2 2 2" xfId="7478"/>
    <cellStyle name="Normal 3 17 12 2 2 2 2 2" xfId="7479"/>
    <cellStyle name="Normal 3 17 12 2 2 2 2 3" xfId="7480"/>
    <cellStyle name="Normal 3 17 12 2 2 2 3" xfId="7481"/>
    <cellStyle name="Normal 3 17 12 2 2 2 3 2" xfId="34246"/>
    <cellStyle name="Normal 3 17 12 2 2 2 4" xfId="7482"/>
    <cellStyle name="Normal 3 17 12 2 2 2 5" xfId="7483"/>
    <cellStyle name="Normal 3 17 12 2 2 3" xfId="7484"/>
    <cellStyle name="Normal 3 17 12 2 2 3 2" xfId="7485"/>
    <cellStyle name="Normal 3 17 12 2 2 3 3" xfId="7486"/>
    <cellStyle name="Normal 3 17 12 2 2 4" xfId="7487"/>
    <cellStyle name="Normal 3 17 12 2 2 4 2" xfId="33309"/>
    <cellStyle name="Normal 3 17 12 2 2 5" xfId="7488"/>
    <cellStyle name="Normal 3 17 12 2 2 6" xfId="7489"/>
    <cellStyle name="Normal 3 17 12 2 3" xfId="7490"/>
    <cellStyle name="Normal 3 17 12 2 3 2" xfId="7491"/>
    <cellStyle name="Normal 3 17 12 2 3 3" xfId="7492"/>
    <cellStyle name="Normal 3 17 12 2 4" xfId="7493"/>
    <cellStyle name="Normal 3 17 12 2 5" xfId="7494"/>
    <cellStyle name="Normal 3 17 12 2 6" xfId="7495"/>
    <cellStyle name="Normal 3 17 12 3" xfId="7496"/>
    <cellStyle name="Normal 3 17 12 3 2" xfId="7497"/>
    <cellStyle name="Normal 3 17 12 3 2 2" xfId="7498"/>
    <cellStyle name="Normal 3 17 12 3 2 2 2" xfId="7499"/>
    <cellStyle name="Normal 3 17 12 3 2 2 3" xfId="7500"/>
    <cellStyle name="Normal 3 17 12 3 2 3" xfId="7501"/>
    <cellStyle name="Normal 3 17 12 3 2 3 2" xfId="34549"/>
    <cellStyle name="Normal 3 17 12 3 2 4" xfId="7502"/>
    <cellStyle name="Normal 3 17 12 3 2 5" xfId="7503"/>
    <cellStyle name="Normal 3 17 12 3 3" xfId="7504"/>
    <cellStyle name="Normal 3 17 12 3 3 2" xfId="7505"/>
    <cellStyle name="Normal 3 17 12 3 3 3" xfId="7506"/>
    <cellStyle name="Normal 3 17 12 3 4" xfId="7507"/>
    <cellStyle name="Normal 3 17 12 3 4 2" xfId="33310"/>
    <cellStyle name="Normal 3 17 12 3 5" xfId="7508"/>
    <cellStyle name="Normal 3 17 12 3 6" xfId="7509"/>
    <cellStyle name="Normal 3 17 12 4" xfId="7510"/>
    <cellStyle name="Normal 3 17 12 4 2" xfId="7511"/>
    <cellStyle name="Normal 3 17 12 4 2 2" xfId="7512"/>
    <cellStyle name="Normal 3 17 12 4 2 3" xfId="7513"/>
    <cellStyle name="Normal 3 17 12 4 3" xfId="7514"/>
    <cellStyle name="Normal 3 17 12 4 3 2" xfId="34183"/>
    <cellStyle name="Normal 3 17 12 4 4" xfId="7515"/>
    <cellStyle name="Normal 3 17 12 4 5" xfId="7516"/>
    <cellStyle name="Normal 3 17 12 5" xfId="7517"/>
    <cellStyle name="Normal 3 17 12 5 2" xfId="7518"/>
    <cellStyle name="Normal 3 17 12 5 3" xfId="7519"/>
    <cellStyle name="Normal 3 17 12 6" xfId="7520"/>
    <cellStyle name="Normal 3 17 12 6 2" xfId="33308"/>
    <cellStyle name="Normal 3 17 12 7" xfId="7521"/>
    <cellStyle name="Normal 3 17 12 8" xfId="7522"/>
    <cellStyle name="Normal 3 17 13" xfId="7523"/>
    <cellStyle name="Normal 3 17 13 2" xfId="7524"/>
    <cellStyle name="Normal 3 17 13 2 2" xfId="7525"/>
    <cellStyle name="Normal 3 17 13 2 2 2" xfId="7526"/>
    <cellStyle name="Normal 3 17 13 2 2 3" xfId="7527"/>
    <cellStyle name="Normal 3 17 13 2 3" xfId="7528"/>
    <cellStyle name="Normal 3 17 13 2 4" xfId="7529"/>
    <cellStyle name="Normal 3 17 13 2 5" xfId="7530"/>
    <cellStyle name="Normal 3 17 13 3" xfId="7531"/>
    <cellStyle name="Normal 3 17 13 3 2" xfId="7532"/>
    <cellStyle name="Normal 3 17 13 3 2 2" xfId="7533"/>
    <cellStyle name="Normal 3 17 13 3 2 3" xfId="7534"/>
    <cellStyle name="Normal 3 17 13 3 3" xfId="7535"/>
    <cellStyle name="Normal 3 17 13 3 3 2" xfId="34550"/>
    <cellStyle name="Normal 3 17 13 3 4" xfId="7536"/>
    <cellStyle name="Normal 3 17 13 3 5" xfId="7537"/>
    <cellStyle name="Normal 3 17 13 4" xfId="7538"/>
    <cellStyle name="Normal 3 17 13 4 2" xfId="7539"/>
    <cellStyle name="Normal 3 17 13 4 3" xfId="7540"/>
    <cellStyle name="Normal 3 17 13 5" xfId="7541"/>
    <cellStyle name="Normal 3 17 13 5 2" xfId="33311"/>
    <cellStyle name="Normal 3 17 13 6" xfId="7542"/>
    <cellStyle name="Normal 3 17 13 7" xfId="7543"/>
    <cellStyle name="Normal 3 17 14" xfId="7544"/>
    <cellStyle name="Normal 3 17 14 2" xfId="7545"/>
    <cellStyle name="Normal 3 17 14 3" xfId="7546"/>
    <cellStyle name="Normal 3 17 15" xfId="7547"/>
    <cellStyle name="Normal 3 17 16" xfId="7548"/>
    <cellStyle name="Normal 3 17 17" xfId="7549"/>
    <cellStyle name="Normal 3 17 2" xfId="7550"/>
    <cellStyle name="Normal 3 17 2 2" xfId="7551"/>
    <cellStyle name="Normal 3 17 2 2 2" xfId="7552"/>
    <cellStyle name="Normal 3 17 2 2 3" xfId="7553"/>
    <cellStyle name="Normal 3 17 2 3" xfId="7554"/>
    <cellStyle name="Normal 3 17 2 4" xfId="7555"/>
    <cellStyle name="Normal 3 17 2 5" xfId="7556"/>
    <cellStyle name="Normal 3 17 3" xfId="7557"/>
    <cellStyle name="Normal 3 17 3 2" xfId="7558"/>
    <cellStyle name="Normal 3 17 3 2 2" xfId="7559"/>
    <cellStyle name="Normal 3 17 3 2 3" xfId="7560"/>
    <cellStyle name="Normal 3 17 3 3" xfId="7561"/>
    <cellStyle name="Normal 3 17 3 4" xfId="7562"/>
    <cellStyle name="Normal 3 17 3 5" xfId="7563"/>
    <cellStyle name="Normal 3 17 4" xfId="7564"/>
    <cellStyle name="Normal 3 17 4 2" xfId="7565"/>
    <cellStyle name="Normal 3 17 4 2 2" xfId="7566"/>
    <cellStyle name="Normal 3 17 4 2 3" xfId="7567"/>
    <cellStyle name="Normal 3 17 4 3" xfId="7568"/>
    <cellStyle name="Normal 3 17 4 4" xfId="7569"/>
    <cellStyle name="Normal 3 17 4 5" xfId="7570"/>
    <cellStyle name="Normal 3 17 5" xfId="7571"/>
    <cellStyle name="Normal 3 17 5 2" xfId="7572"/>
    <cellStyle name="Normal 3 17 5 2 2" xfId="7573"/>
    <cellStyle name="Normal 3 17 5 2 3" xfId="7574"/>
    <cellStyle name="Normal 3 17 5 3" xfId="7575"/>
    <cellStyle name="Normal 3 17 5 4" xfId="7576"/>
    <cellStyle name="Normal 3 17 5 5" xfId="7577"/>
    <cellStyle name="Normal 3 17 6" xfId="7578"/>
    <cellStyle name="Normal 3 17 6 2" xfId="7579"/>
    <cellStyle name="Normal 3 17 6 2 2" xfId="7580"/>
    <cellStyle name="Normal 3 17 6 2 3" xfId="7581"/>
    <cellStyle name="Normal 3 17 6 3" xfId="7582"/>
    <cellStyle name="Normal 3 17 6 4" xfId="7583"/>
    <cellStyle name="Normal 3 17 6 5" xfId="7584"/>
    <cellStyle name="Normal 3 17 7" xfId="7585"/>
    <cellStyle name="Normal 3 17 7 2" xfId="7586"/>
    <cellStyle name="Normal 3 17 7 2 2" xfId="7587"/>
    <cellStyle name="Normal 3 17 7 2 3" xfId="7588"/>
    <cellStyle name="Normal 3 17 7 3" xfId="7589"/>
    <cellStyle name="Normal 3 17 7 4" xfId="7590"/>
    <cellStyle name="Normal 3 17 7 5" xfId="7591"/>
    <cellStyle name="Normal 3 17 8" xfId="7592"/>
    <cellStyle name="Normal 3 17 8 2" xfId="7593"/>
    <cellStyle name="Normal 3 17 8 2 2" xfId="7594"/>
    <cellStyle name="Normal 3 17 8 2 2 2" xfId="7595"/>
    <cellStyle name="Normal 3 17 8 2 2 3" xfId="7596"/>
    <cellStyle name="Normal 3 17 8 2 3" xfId="7597"/>
    <cellStyle name="Normal 3 17 8 2 4" xfId="7598"/>
    <cellStyle name="Normal 3 17 8 2 5" xfId="7599"/>
    <cellStyle name="Normal 3 17 8 3" xfId="7600"/>
    <cellStyle name="Normal 3 17 8 3 2" xfId="7601"/>
    <cellStyle name="Normal 3 17 8 3 2 2" xfId="7602"/>
    <cellStyle name="Normal 3 17 8 3 2 3" xfId="7603"/>
    <cellStyle name="Normal 3 17 8 3 3" xfId="7604"/>
    <cellStyle name="Normal 3 17 8 3 3 2" xfId="34831"/>
    <cellStyle name="Normal 3 17 8 3 4" xfId="7605"/>
    <cellStyle name="Normal 3 17 8 3 5" xfId="7606"/>
    <cellStyle name="Normal 3 17 8 4" xfId="7607"/>
    <cellStyle name="Normal 3 17 8 4 2" xfId="7608"/>
    <cellStyle name="Normal 3 17 8 4 3" xfId="7609"/>
    <cellStyle name="Normal 3 17 8 5" xfId="7610"/>
    <cellStyle name="Normal 3 17 8 5 2" xfId="33312"/>
    <cellStyle name="Normal 3 17 8 6" xfId="7611"/>
    <cellStyle name="Normal 3 17 8 7" xfId="7612"/>
    <cellStyle name="Normal 3 17 9" xfId="7613"/>
    <cellStyle name="Normal 3 17 9 2" xfId="7614"/>
    <cellStyle name="Normal 3 17 9 2 2" xfId="7615"/>
    <cellStyle name="Normal 3 17 9 2 3" xfId="7616"/>
    <cellStyle name="Normal 3 17 9 3" xfId="7617"/>
    <cellStyle name="Normal 3 17 9 4" xfId="7618"/>
    <cellStyle name="Normal 3 17 9 5" xfId="7619"/>
    <cellStyle name="Normal 3 18" xfId="7620"/>
    <cellStyle name="Normal 3 18 2" xfId="7621"/>
    <cellStyle name="Normal 3 18 2 2" xfId="7622"/>
    <cellStyle name="Normal 3 18 2 2 2" xfId="7623"/>
    <cellStyle name="Normal 3 18 2 2 2 2" xfId="7624"/>
    <cellStyle name="Normal 3 18 2 2 2 3" xfId="7625"/>
    <cellStyle name="Normal 3 18 2 2 3" xfId="7626"/>
    <cellStyle name="Normal 3 18 2 2 3 2" xfId="34191"/>
    <cellStyle name="Normal 3 18 2 2 4" xfId="7627"/>
    <cellStyle name="Normal 3 18 2 2 5" xfId="7628"/>
    <cellStyle name="Normal 3 18 2 3" xfId="7629"/>
    <cellStyle name="Normal 3 18 2 3 2" xfId="7630"/>
    <cellStyle name="Normal 3 18 2 3 3" xfId="7631"/>
    <cellStyle name="Normal 3 18 2 4" xfId="7632"/>
    <cellStyle name="Normal 3 18 2 4 2" xfId="33314"/>
    <cellStyle name="Normal 3 18 2 5" xfId="7633"/>
    <cellStyle name="Normal 3 18 2 6" xfId="7634"/>
    <cellStyle name="Normal 3 18 3" xfId="7635"/>
    <cellStyle name="Normal 3 18 3 2" xfId="7636"/>
    <cellStyle name="Normal 3 18 3 2 2" xfId="7637"/>
    <cellStyle name="Normal 3 18 3 2 3" xfId="7638"/>
    <cellStyle name="Normal 3 18 3 3" xfId="7639"/>
    <cellStyle name="Normal 3 18 3 3 2" xfId="34488"/>
    <cellStyle name="Normal 3 18 3 4" xfId="7640"/>
    <cellStyle name="Normal 3 18 3 5" xfId="7641"/>
    <cellStyle name="Normal 3 18 4" xfId="7642"/>
    <cellStyle name="Normal 3 18 4 2" xfId="7643"/>
    <cellStyle name="Normal 3 18 4 3" xfId="7644"/>
    <cellStyle name="Normal 3 18 5" xfId="7645"/>
    <cellStyle name="Normal 3 18 5 2" xfId="33313"/>
    <cellStyle name="Normal 3 18 6" xfId="7646"/>
    <cellStyle name="Normal 3 18 7" xfId="7647"/>
    <cellStyle name="Normal 3 19" xfId="7648"/>
    <cellStyle name="Normal 3 19 2" xfId="7649"/>
    <cellStyle name="Normal 3 19 2 2" xfId="7650"/>
    <cellStyle name="Normal 3 19 2 2 2" xfId="7651"/>
    <cellStyle name="Normal 3 19 2 2 2 2" xfId="7652"/>
    <cellStyle name="Normal 3 19 2 2 2 3" xfId="7653"/>
    <cellStyle name="Normal 3 19 2 2 3" xfId="7654"/>
    <cellStyle name="Normal 3 19 2 2 3 2" xfId="34914"/>
    <cellStyle name="Normal 3 19 2 2 4" xfId="7655"/>
    <cellStyle name="Normal 3 19 2 2 5" xfId="7656"/>
    <cellStyle name="Normal 3 19 2 3" xfId="7657"/>
    <cellStyle name="Normal 3 19 2 3 2" xfId="7658"/>
    <cellStyle name="Normal 3 19 2 3 3" xfId="7659"/>
    <cellStyle name="Normal 3 19 2 4" xfId="7660"/>
    <cellStyle name="Normal 3 19 2 4 2" xfId="33316"/>
    <cellStyle name="Normal 3 19 2 5" xfId="7661"/>
    <cellStyle name="Normal 3 19 2 6" xfId="7662"/>
    <cellStyle name="Normal 3 19 3" xfId="7663"/>
    <cellStyle name="Normal 3 19 3 2" xfId="7664"/>
    <cellStyle name="Normal 3 19 3 2 2" xfId="7665"/>
    <cellStyle name="Normal 3 19 3 2 3" xfId="7666"/>
    <cellStyle name="Normal 3 19 3 3" xfId="7667"/>
    <cellStyle name="Normal 3 19 3 3 2" xfId="34551"/>
    <cellStyle name="Normal 3 19 3 4" xfId="7668"/>
    <cellStyle name="Normal 3 19 3 5" xfId="7669"/>
    <cellStyle name="Normal 3 19 4" xfId="7670"/>
    <cellStyle name="Normal 3 19 4 2" xfId="7671"/>
    <cellStyle name="Normal 3 19 4 3" xfId="7672"/>
    <cellStyle name="Normal 3 19 5" xfId="7673"/>
    <cellStyle name="Normal 3 19 5 2" xfId="33315"/>
    <cellStyle name="Normal 3 19 6" xfId="7674"/>
    <cellStyle name="Normal 3 19 7" xfId="7675"/>
    <cellStyle name="Normal 3 2" xfId="7676"/>
    <cellStyle name="Normal 3 2 10" xfId="7677"/>
    <cellStyle name="Normal 3 2 10 2" xfId="7678"/>
    <cellStyle name="Normal 3 2 10 2 2" xfId="7679"/>
    <cellStyle name="Normal 3 2 10 2 2 2" xfId="7680"/>
    <cellStyle name="Normal 3 2 10 2 2 2 2" xfId="7681"/>
    <cellStyle name="Normal 3 2 10 2 2 2 3" xfId="7682"/>
    <cellStyle name="Normal 3 2 10 2 2 3" xfId="7683"/>
    <cellStyle name="Normal 3 2 10 2 2 3 2" xfId="34192"/>
    <cellStyle name="Normal 3 2 10 2 2 4" xfId="7684"/>
    <cellStyle name="Normal 3 2 10 2 2 5" xfId="7685"/>
    <cellStyle name="Normal 3 2 10 2 3" xfId="7686"/>
    <cellStyle name="Normal 3 2 10 2 3 2" xfId="7687"/>
    <cellStyle name="Normal 3 2 10 2 3 3" xfId="7688"/>
    <cellStyle name="Normal 3 2 10 2 4" xfId="7689"/>
    <cellStyle name="Normal 3 2 10 2 4 2" xfId="33318"/>
    <cellStyle name="Normal 3 2 10 2 5" xfId="7690"/>
    <cellStyle name="Normal 3 2 10 2 6" xfId="7691"/>
    <cellStyle name="Normal 3 2 10 3" xfId="7692"/>
    <cellStyle name="Normal 3 2 10 3 2" xfId="7693"/>
    <cellStyle name="Normal 3 2 10 3 2 2" xfId="7694"/>
    <cellStyle name="Normal 3 2 10 3 2 3" xfId="7695"/>
    <cellStyle name="Normal 3 2 10 3 3" xfId="7696"/>
    <cellStyle name="Normal 3 2 10 3 3 2" xfId="34198"/>
    <cellStyle name="Normal 3 2 10 3 4" xfId="7697"/>
    <cellStyle name="Normal 3 2 10 3 5" xfId="7698"/>
    <cellStyle name="Normal 3 2 10 4" xfId="7699"/>
    <cellStyle name="Normal 3 2 10 4 2" xfId="7700"/>
    <cellStyle name="Normal 3 2 10 4 3" xfId="7701"/>
    <cellStyle name="Normal 3 2 10 5" xfId="7702"/>
    <cellStyle name="Normal 3 2 10 5 2" xfId="33317"/>
    <cellStyle name="Normal 3 2 10 6" xfId="7703"/>
    <cellStyle name="Normal 3 2 10 7" xfId="7704"/>
    <cellStyle name="Normal 3 2 11" xfId="7705"/>
    <cellStyle name="Normal 3 2 11 2" xfId="7706"/>
    <cellStyle name="Normal 3 2 11 2 2" xfId="7707"/>
    <cellStyle name="Normal 3 2 11 2 2 2" xfId="7708"/>
    <cellStyle name="Normal 3 2 11 2 2 2 2" xfId="7709"/>
    <cellStyle name="Normal 3 2 11 2 2 2 3" xfId="7710"/>
    <cellStyle name="Normal 3 2 11 2 2 3" xfId="7711"/>
    <cellStyle name="Normal 3 2 11 2 2 3 2" xfId="34199"/>
    <cellStyle name="Normal 3 2 11 2 2 4" xfId="7712"/>
    <cellStyle name="Normal 3 2 11 2 2 5" xfId="7713"/>
    <cellStyle name="Normal 3 2 11 2 3" xfId="7714"/>
    <cellStyle name="Normal 3 2 11 2 3 2" xfId="7715"/>
    <cellStyle name="Normal 3 2 11 2 3 3" xfId="7716"/>
    <cellStyle name="Normal 3 2 11 2 4" xfId="7717"/>
    <cellStyle name="Normal 3 2 11 2 4 2" xfId="33320"/>
    <cellStyle name="Normal 3 2 11 2 5" xfId="7718"/>
    <cellStyle name="Normal 3 2 11 2 6" xfId="7719"/>
    <cellStyle name="Normal 3 2 11 3" xfId="7720"/>
    <cellStyle name="Normal 3 2 11 3 2" xfId="7721"/>
    <cellStyle name="Normal 3 2 11 3 2 2" xfId="7722"/>
    <cellStyle name="Normal 3 2 11 3 2 3" xfId="7723"/>
    <cellStyle name="Normal 3 2 11 3 3" xfId="7724"/>
    <cellStyle name="Normal 3 2 11 3 3 2" xfId="34247"/>
    <cellStyle name="Normal 3 2 11 3 4" xfId="7725"/>
    <cellStyle name="Normal 3 2 11 3 5" xfId="7726"/>
    <cellStyle name="Normal 3 2 11 4" xfId="7727"/>
    <cellStyle name="Normal 3 2 11 4 2" xfId="7728"/>
    <cellStyle name="Normal 3 2 11 4 3" xfId="7729"/>
    <cellStyle name="Normal 3 2 11 5" xfId="7730"/>
    <cellStyle name="Normal 3 2 11 5 2" xfId="33319"/>
    <cellStyle name="Normal 3 2 11 6" xfId="7731"/>
    <cellStyle name="Normal 3 2 11 7" xfId="7732"/>
    <cellStyle name="Normal 3 2 12" xfId="7733"/>
    <cellStyle name="Normal 3 2 12 2" xfId="7734"/>
    <cellStyle name="Normal 3 2 12 2 2" xfId="7735"/>
    <cellStyle name="Normal 3 2 12 2 2 2" xfId="7736"/>
    <cellStyle name="Normal 3 2 12 2 2 2 2" xfId="7737"/>
    <cellStyle name="Normal 3 2 12 2 2 2 3" xfId="7738"/>
    <cellStyle name="Normal 3 2 12 2 2 3" xfId="7739"/>
    <cellStyle name="Normal 3 2 12 2 2 3 2" xfId="34552"/>
    <cellStyle name="Normal 3 2 12 2 2 4" xfId="7740"/>
    <cellStyle name="Normal 3 2 12 2 2 5" xfId="7741"/>
    <cellStyle name="Normal 3 2 12 2 3" xfId="7742"/>
    <cellStyle name="Normal 3 2 12 2 3 2" xfId="7743"/>
    <cellStyle name="Normal 3 2 12 2 3 3" xfId="7744"/>
    <cellStyle name="Normal 3 2 12 2 4" xfId="7745"/>
    <cellStyle name="Normal 3 2 12 2 4 2" xfId="33322"/>
    <cellStyle name="Normal 3 2 12 2 5" xfId="7746"/>
    <cellStyle name="Normal 3 2 12 2 6" xfId="7747"/>
    <cellStyle name="Normal 3 2 12 3" xfId="7748"/>
    <cellStyle name="Normal 3 2 12 3 2" xfId="7749"/>
    <cellStyle name="Normal 3 2 12 3 2 2" xfId="7750"/>
    <cellStyle name="Normal 3 2 12 3 2 3" xfId="7751"/>
    <cellStyle name="Normal 3 2 12 3 3" xfId="7752"/>
    <cellStyle name="Normal 3 2 12 3 3 2" xfId="34808"/>
    <cellStyle name="Normal 3 2 12 3 4" xfId="7753"/>
    <cellStyle name="Normal 3 2 12 3 5" xfId="7754"/>
    <cellStyle name="Normal 3 2 12 4" xfId="7755"/>
    <cellStyle name="Normal 3 2 12 4 2" xfId="7756"/>
    <cellStyle name="Normal 3 2 12 4 3" xfId="7757"/>
    <cellStyle name="Normal 3 2 12 5" xfId="7758"/>
    <cellStyle name="Normal 3 2 12 5 2" xfId="33321"/>
    <cellStyle name="Normal 3 2 12 6" xfId="7759"/>
    <cellStyle name="Normal 3 2 12 7" xfId="7760"/>
    <cellStyle name="Normal 3 2 13" xfId="7761"/>
    <cellStyle name="Normal 3 2 13 2" xfId="7762"/>
    <cellStyle name="Normal 3 2 13 2 2" xfId="7763"/>
    <cellStyle name="Normal 3 2 13 2 2 2" xfId="7764"/>
    <cellStyle name="Normal 3 2 13 2 2 2 2" xfId="7765"/>
    <cellStyle name="Normal 3 2 13 2 2 2 3" xfId="7766"/>
    <cellStyle name="Normal 3 2 13 2 2 3" xfId="7767"/>
    <cellStyle name="Normal 3 2 13 2 2 3 2" xfId="34460"/>
    <cellStyle name="Normal 3 2 13 2 2 4" xfId="7768"/>
    <cellStyle name="Normal 3 2 13 2 2 5" xfId="7769"/>
    <cellStyle name="Normal 3 2 13 2 3" xfId="7770"/>
    <cellStyle name="Normal 3 2 13 2 3 2" xfId="7771"/>
    <cellStyle name="Normal 3 2 13 2 3 3" xfId="7772"/>
    <cellStyle name="Normal 3 2 13 2 4" xfId="7773"/>
    <cellStyle name="Normal 3 2 13 2 4 2" xfId="33324"/>
    <cellStyle name="Normal 3 2 13 2 5" xfId="7774"/>
    <cellStyle name="Normal 3 2 13 2 6" xfId="7775"/>
    <cellStyle name="Normal 3 2 13 3" xfId="7776"/>
    <cellStyle name="Normal 3 2 13 3 2" xfId="7777"/>
    <cellStyle name="Normal 3 2 13 3 2 2" xfId="7778"/>
    <cellStyle name="Normal 3 2 13 3 2 3" xfId="7779"/>
    <cellStyle name="Normal 3 2 13 3 3" xfId="7780"/>
    <cellStyle name="Normal 3 2 13 3 3 2" xfId="34893"/>
    <cellStyle name="Normal 3 2 13 3 4" xfId="7781"/>
    <cellStyle name="Normal 3 2 13 3 5" xfId="7782"/>
    <cellStyle name="Normal 3 2 13 4" xfId="7783"/>
    <cellStyle name="Normal 3 2 13 4 2" xfId="7784"/>
    <cellStyle name="Normal 3 2 13 4 3" xfId="7785"/>
    <cellStyle name="Normal 3 2 13 5" xfId="7786"/>
    <cellStyle name="Normal 3 2 13 5 2" xfId="33323"/>
    <cellStyle name="Normal 3 2 13 6" xfId="7787"/>
    <cellStyle name="Normal 3 2 13 7" xfId="7788"/>
    <cellStyle name="Normal 3 2 14" xfId="7789"/>
    <cellStyle name="Normal 3 2 14 2" xfId="7790"/>
    <cellStyle name="Normal 3 2 14 2 2" xfId="7791"/>
    <cellStyle name="Normal 3 2 14 2 2 2" xfId="7792"/>
    <cellStyle name="Normal 3 2 14 2 2 2 2" xfId="7793"/>
    <cellStyle name="Normal 3 2 14 2 2 2 3" xfId="7794"/>
    <cellStyle name="Normal 3 2 14 2 2 3" xfId="7795"/>
    <cellStyle name="Normal 3 2 14 2 2 3 2" xfId="34182"/>
    <cellStyle name="Normal 3 2 14 2 2 4" xfId="7796"/>
    <cellStyle name="Normal 3 2 14 2 2 5" xfId="7797"/>
    <cellStyle name="Normal 3 2 14 2 3" xfId="7798"/>
    <cellStyle name="Normal 3 2 14 2 3 2" xfId="7799"/>
    <cellStyle name="Normal 3 2 14 2 3 3" xfId="7800"/>
    <cellStyle name="Normal 3 2 14 2 4" xfId="7801"/>
    <cellStyle name="Normal 3 2 14 2 4 2" xfId="33326"/>
    <cellStyle name="Normal 3 2 14 2 5" xfId="7802"/>
    <cellStyle name="Normal 3 2 14 2 6" xfId="7803"/>
    <cellStyle name="Normal 3 2 14 3" xfId="7804"/>
    <cellStyle name="Normal 3 2 14 3 2" xfId="7805"/>
    <cellStyle name="Normal 3 2 14 3 2 2" xfId="7806"/>
    <cellStyle name="Normal 3 2 14 3 2 3" xfId="7807"/>
    <cellStyle name="Normal 3 2 14 3 3" xfId="7808"/>
    <cellStyle name="Normal 3 2 14 3 3 2" xfId="34448"/>
    <cellStyle name="Normal 3 2 14 3 4" xfId="7809"/>
    <cellStyle name="Normal 3 2 14 3 5" xfId="7810"/>
    <cellStyle name="Normal 3 2 14 4" xfId="7811"/>
    <cellStyle name="Normal 3 2 14 4 2" xfId="7812"/>
    <cellStyle name="Normal 3 2 14 4 3" xfId="7813"/>
    <cellStyle name="Normal 3 2 14 5" xfId="7814"/>
    <cellStyle name="Normal 3 2 14 5 2" xfId="33325"/>
    <cellStyle name="Normal 3 2 14 6" xfId="7815"/>
    <cellStyle name="Normal 3 2 14 7" xfId="7816"/>
    <cellStyle name="Normal 3 2 15" xfId="7817"/>
    <cellStyle name="Normal 3 2 15 2" xfId="7818"/>
    <cellStyle name="Normal 3 2 15 2 2" xfId="7819"/>
    <cellStyle name="Normal 3 2 15 2 2 2" xfId="7820"/>
    <cellStyle name="Normal 3 2 15 2 2 2 2" xfId="7821"/>
    <cellStyle name="Normal 3 2 15 2 2 2 3" xfId="7822"/>
    <cellStyle name="Normal 3 2 15 2 2 3" xfId="7823"/>
    <cellStyle name="Normal 3 2 15 2 2 3 2" xfId="34929"/>
    <cellStyle name="Normal 3 2 15 2 2 4" xfId="7824"/>
    <cellStyle name="Normal 3 2 15 2 2 5" xfId="7825"/>
    <cellStyle name="Normal 3 2 15 2 3" xfId="7826"/>
    <cellStyle name="Normal 3 2 15 2 3 2" xfId="7827"/>
    <cellStyle name="Normal 3 2 15 2 3 3" xfId="7828"/>
    <cellStyle name="Normal 3 2 15 2 4" xfId="7829"/>
    <cellStyle name="Normal 3 2 15 2 4 2" xfId="33328"/>
    <cellStyle name="Normal 3 2 15 2 5" xfId="7830"/>
    <cellStyle name="Normal 3 2 15 2 6" xfId="7831"/>
    <cellStyle name="Normal 3 2 15 3" xfId="7832"/>
    <cellStyle name="Normal 3 2 15 3 2" xfId="7833"/>
    <cellStyle name="Normal 3 2 15 3 2 2" xfId="7834"/>
    <cellStyle name="Normal 3 2 15 3 2 3" xfId="7835"/>
    <cellStyle name="Normal 3 2 15 3 3" xfId="7836"/>
    <cellStyle name="Normal 3 2 15 3 3 2" xfId="34449"/>
    <cellStyle name="Normal 3 2 15 3 4" xfId="7837"/>
    <cellStyle name="Normal 3 2 15 3 5" xfId="7838"/>
    <cellStyle name="Normal 3 2 15 4" xfId="7839"/>
    <cellStyle name="Normal 3 2 15 4 2" xfId="7840"/>
    <cellStyle name="Normal 3 2 15 4 3" xfId="7841"/>
    <cellStyle name="Normal 3 2 15 5" xfId="7842"/>
    <cellStyle name="Normal 3 2 15 5 2" xfId="33327"/>
    <cellStyle name="Normal 3 2 15 6" xfId="7843"/>
    <cellStyle name="Normal 3 2 15 7" xfId="7844"/>
    <cellStyle name="Normal 3 2 16" xfId="7845"/>
    <cellStyle name="Normal 3 2 16 2" xfId="7846"/>
    <cellStyle name="Normal 3 2 16 2 2" xfId="7847"/>
    <cellStyle name="Normal 3 2 16 2 2 2" xfId="7848"/>
    <cellStyle name="Normal 3 2 16 2 2 3" xfId="7849"/>
    <cellStyle name="Normal 3 2 16 2 3" xfId="7850"/>
    <cellStyle name="Normal 3 2 16 2 3 2" xfId="34186"/>
    <cellStyle name="Normal 3 2 16 2 4" xfId="7851"/>
    <cellStyle name="Normal 3 2 16 2 5" xfId="7852"/>
    <cellStyle name="Normal 3 2 16 3" xfId="7853"/>
    <cellStyle name="Normal 3 2 16 3 2" xfId="7854"/>
    <cellStyle name="Normal 3 2 16 3 3" xfId="7855"/>
    <cellStyle name="Normal 3 2 16 4" xfId="7856"/>
    <cellStyle name="Normal 3 2 16 4 2" xfId="33329"/>
    <cellStyle name="Normal 3 2 16 5" xfId="7857"/>
    <cellStyle name="Normal 3 2 16 6" xfId="7858"/>
    <cellStyle name="Normal 3 2 17" xfId="7859"/>
    <cellStyle name="Normal 3 2 17 2" xfId="7860"/>
    <cellStyle name="Normal 3 2 17 2 2" xfId="7861"/>
    <cellStyle name="Normal 3 2 17 2 2 2" xfId="7862"/>
    <cellStyle name="Normal 3 2 17 2 2 3" xfId="7863"/>
    <cellStyle name="Normal 3 2 17 2 3" xfId="7864"/>
    <cellStyle name="Normal 3 2 17 2 3 2" xfId="34810"/>
    <cellStyle name="Normal 3 2 17 2 4" xfId="7865"/>
    <cellStyle name="Normal 3 2 17 2 5" xfId="7866"/>
    <cellStyle name="Normal 3 2 17 3" xfId="7867"/>
    <cellStyle name="Normal 3 2 17 3 2" xfId="7868"/>
    <cellStyle name="Normal 3 2 17 3 3" xfId="7869"/>
    <cellStyle name="Normal 3 2 17 4" xfId="7870"/>
    <cellStyle name="Normal 3 2 17 4 2" xfId="33330"/>
    <cellStyle name="Normal 3 2 17 5" xfId="7871"/>
    <cellStyle name="Normal 3 2 17 6" xfId="7872"/>
    <cellStyle name="Normal 3 2 18" xfId="7873"/>
    <cellStyle name="Normal 3 2 18 2" xfId="7874"/>
    <cellStyle name="Normal 3 2 18 2 2" xfId="7875"/>
    <cellStyle name="Normal 3 2 18 2 2 2" xfId="7876"/>
    <cellStyle name="Normal 3 2 18 2 2 3" xfId="7877"/>
    <cellStyle name="Normal 3 2 18 2 3" xfId="7878"/>
    <cellStyle name="Normal 3 2 18 2 3 2" xfId="34811"/>
    <cellStyle name="Normal 3 2 18 2 4" xfId="7879"/>
    <cellStyle name="Normal 3 2 18 2 5" xfId="7880"/>
    <cellStyle name="Normal 3 2 18 3" xfId="7881"/>
    <cellStyle name="Normal 3 2 18 3 2" xfId="7882"/>
    <cellStyle name="Normal 3 2 18 3 3" xfId="7883"/>
    <cellStyle name="Normal 3 2 18 4" xfId="7884"/>
    <cellStyle name="Normal 3 2 18 4 2" xfId="33331"/>
    <cellStyle name="Normal 3 2 18 5" xfId="7885"/>
    <cellStyle name="Normal 3 2 18 6" xfId="7886"/>
    <cellStyle name="Normal 3 2 19" xfId="7887"/>
    <cellStyle name="Normal 3 2 19 2" xfId="7888"/>
    <cellStyle name="Normal 3 2 19 2 2" xfId="7889"/>
    <cellStyle name="Normal 3 2 19 2 2 2" xfId="7890"/>
    <cellStyle name="Normal 3 2 19 2 2 3" xfId="7891"/>
    <cellStyle name="Normal 3 2 19 2 3" xfId="7892"/>
    <cellStyle name="Normal 3 2 19 2 3 2" xfId="34809"/>
    <cellStyle name="Normal 3 2 19 2 4" xfId="7893"/>
    <cellStyle name="Normal 3 2 19 2 5" xfId="7894"/>
    <cellStyle name="Normal 3 2 19 3" xfId="7895"/>
    <cellStyle name="Normal 3 2 19 3 2" xfId="7896"/>
    <cellStyle name="Normal 3 2 19 3 3" xfId="7897"/>
    <cellStyle name="Normal 3 2 19 4" xfId="7898"/>
    <cellStyle name="Normal 3 2 19 4 2" xfId="33332"/>
    <cellStyle name="Normal 3 2 19 5" xfId="7899"/>
    <cellStyle name="Normal 3 2 19 6" xfId="7900"/>
    <cellStyle name="Normal 3 2 2" xfId="7901"/>
    <cellStyle name="Normal 3 2 2 10" xfId="7902"/>
    <cellStyle name="Normal 3 2 2 10 2" xfId="7903"/>
    <cellStyle name="Normal 3 2 2 10 2 2" xfId="7904"/>
    <cellStyle name="Normal 3 2 2 10 2 3" xfId="7905"/>
    <cellStyle name="Normal 3 2 2 10 3" xfId="7906"/>
    <cellStyle name="Normal 3 2 2 10 4" xfId="7907"/>
    <cellStyle name="Normal 3 2 2 10 5" xfId="7908"/>
    <cellStyle name="Normal 3 2 2 11" xfId="7909"/>
    <cellStyle name="Normal 3 2 2 11 2" xfId="7910"/>
    <cellStyle name="Normal 3 2 2 11 2 2" xfId="7911"/>
    <cellStyle name="Normal 3 2 2 11 2 3" xfId="7912"/>
    <cellStyle name="Normal 3 2 2 11 3" xfId="7913"/>
    <cellStyle name="Normal 3 2 2 11 4" xfId="7914"/>
    <cellStyle name="Normal 3 2 2 11 5" xfId="7915"/>
    <cellStyle name="Normal 3 2 2 12" xfId="7916"/>
    <cellStyle name="Normal 3 2 2 12 2" xfId="7917"/>
    <cellStyle name="Normal 3 2 2 12 2 2" xfId="7918"/>
    <cellStyle name="Normal 3 2 2 12 2 3" xfId="7919"/>
    <cellStyle name="Normal 3 2 2 12 3" xfId="7920"/>
    <cellStyle name="Normal 3 2 2 12 4" xfId="7921"/>
    <cellStyle name="Normal 3 2 2 12 5" xfId="7922"/>
    <cellStyle name="Normal 3 2 2 13" xfId="7923"/>
    <cellStyle name="Normal 3 2 2 13 2" xfId="7924"/>
    <cellStyle name="Normal 3 2 2 13 2 2" xfId="7925"/>
    <cellStyle name="Normal 3 2 2 13 2 2 2" xfId="7926"/>
    <cellStyle name="Normal 3 2 2 13 2 2 3" xfId="7927"/>
    <cellStyle name="Normal 3 2 2 13 2 3" xfId="7928"/>
    <cellStyle name="Normal 3 2 2 13 2 3 2" xfId="34632"/>
    <cellStyle name="Normal 3 2 2 13 2 4" xfId="7929"/>
    <cellStyle name="Normal 3 2 2 13 2 5" xfId="7930"/>
    <cellStyle name="Normal 3 2 2 13 3" xfId="7931"/>
    <cellStyle name="Normal 3 2 2 13 3 2" xfId="7932"/>
    <cellStyle name="Normal 3 2 2 13 3 3" xfId="7933"/>
    <cellStyle name="Normal 3 2 2 13 4" xfId="7934"/>
    <cellStyle name="Normal 3 2 2 13 4 2" xfId="33333"/>
    <cellStyle name="Normal 3 2 2 13 5" xfId="7935"/>
    <cellStyle name="Normal 3 2 2 13 6" xfId="7936"/>
    <cellStyle name="Normal 3 2 2 14" xfId="7937"/>
    <cellStyle name="Normal 3 2 2 14 2" xfId="7938"/>
    <cellStyle name="Normal 3 2 2 14 2 2" xfId="7939"/>
    <cellStyle name="Normal 3 2 2 14 2 3" xfId="7940"/>
    <cellStyle name="Normal 3 2 2 14 3" xfId="7941"/>
    <cellStyle name="Normal 3 2 2 14 4" xfId="7942"/>
    <cellStyle name="Normal 3 2 2 14 5" xfId="7943"/>
    <cellStyle name="Normal 3 2 2 15" xfId="7944"/>
    <cellStyle name="Normal 3 2 2 15 2" xfId="7945"/>
    <cellStyle name="Normal 3 2 2 15 2 2" xfId="7946"/>
    <cellStyle name="Normal 3 2 2 15 2 3" xfId="7947"/>
    <cellStyle name="Normal 3 2 2 15 3" xfId="7948"/>
    <cellStyle name="Normal 3 2 2 15 4" xfId="7949"/>
    <cellStyle name="Normal 3 2 2 15 5" xfId="7950"/>
    <cellStyle name="Normal 3 2 2 16" xfId="7951"/>
    <cellStyle name="Normal 3 2 2 16 2" xfId="7952"/>
    <cellStyle name="Normal 3 2 2 16 2 2" xfId="7953"/>
    <cellStyle name="Normal 3 2 2 16 2 3" xfId="7954"/>
    <cellStyle name="Normal 3 2 2 16 3" xfId="7955"/>
    <cellStyle name="Normal 3 2 2 16 4" xfId="7956"/>
    <cellStyle name="Normal 3 2 2 16 5" xfId="7957"/>
    <cellStyle name="Normal 3 2 2 17" xfId="7958"/>
    <cellStyle name="Normal 3 2 2 17 2" xfId="7959"/>
    <cellStyle name="Normal 3 2 2 17 2 2" xfId="7960"/>
    <cellStyle name="Normal 3 2 2 17 2 2 2" xfId="7961"/>
    <cellStyle name="Normal 3 2 2 17 2 2 3" xfId="7962"/>
    <cellStyle name="Normal 3 2 2 17 2 3" xfId="7963"/>
    <cellStyle name="Normal 3 2 2 17 2 3 2" xfId="34310"/>
    <cellStyle name="Normal 3 2 2 17 2 4" xfId="7964"/>
    <cellStyle name="Normal 3 2 2 17 2 5" xfId="7965"/>
    <cellStyle name="Normal 3 2 2 17 3" xfId="7966"/>
    <cellStyle name="Normal 3 2 2 17 3 2" xfId="7967"/>
    <cellStyle name="Normal 3 2 2 17 3 3" xfId="7968"/>
    <cellStyle name="Normal 3 2 2 17 4" xfId="7969"/>
    <cellStyle name="Normal 3 2 2 17 4 2" xfId="33334"/>
    <cellStyle name="Normal 3 2 2 17 5" xfId="7970"/>
    <cellStyle name="Normal 3 2 2 17 6" xfId="7971"/>
    <cellStyle name="Normal 3 2 2 18" xfId="7972"/>
    <cellStyle name="Normal 3 2 2 18 2" xfId="7973"/>
    <cellStyle name="Normal 3 2 2 18 2 2" xfId="7974"/>
    <cellStyle name="Normal 3 2 2 18 2 3" xfId="7975"/>
    <cellStyle name="Normal 3 2 2 18 3" xfId="7976"/>
    <cellStyle name="Normal 3 2 2 18 3 2" xfId="34010"/>
    <cellStyle name="Normal 3 2 2 18 4" xfId="7977"/>
    <cellStyle name="Normal 3 2 2 18 5" xfId="7978"/>
    <cellStyle name="Normal 3 2 2 19" xfId="7979"/>
    <cellStyle name="Normal 3 2 2 19 2" xfId="7980"/>
    <cellStyle name="Normal 3 2 2 19 2 2" xfId="7981"/>
    <cellStyle name="Normal 3 2 2 19 2 3" xfId="7982"/>
    <cellStyle name="Normal 3 2 2 19 3" xfId="7983"/>
    <cellStyle name="Normal 3 2 2 19 4" xfId="7984"/>
    <cellStyle name="Normal 3 2 2 19 5" xfId="7985"/>
    <cellStyle name="Normal 3 2 2 2" xfId="7986"/>
    <cellStyle name="Normal 3 2 2 2 10" xfId="7987"/>
    <cellStyle name="Normal 3 2 2 2 10 2" xfId="7988"/>
    <cellStyle name="Normal 3 2 2 2 10 2 2" xfId="7989"/>
    <cellStyle name="Normal 3 2 2 2 10 2 2 2" xfId="7990"/>
    <cellStyle name="Normal 3 2 2 2 10 2 2 3" xfId="7991"/>
    <cellStyle name="Normal 3 2 2 2 10 2 3" xfId="7992"/>
    <cellStyle name="Normal 3 2 2 2 10 2 3 2" xfId="34311"/>
    <cellStyle name="Normal 3 2 2 2 10 2 4" xfId="7993"/>
    <cellStyle name="Normal 3 2 2 2 10 2 5" xfId="7994"/>
    <cellStyle name="Normal 3 2 2 2 10 3" xfId="7995"/>
    <cellStyle name="Normal 3 2 2 2 10 3 2" xfId="7996"/>
    <cellStyle name="Normal 3 2 2 2 10 3 3" xfId="7997"/>
    <cellStyle name="Normal 3 2 2 2 10 4" xfId="7998"/>
    <cellStyle name="Normal 3 2 2 2 10 4 2" xfId="33336"/>
    <cellStyle name="Normal 3 2 2 2 10 5" xfId="7999"/>
    <cellStyle name="Normal 3 2 2 2 10 6" xfId="8000"/>
    <cellStyle name="Normal 3 2 2 2 11" xfId="8001"/>
    <cellStyle name="Normal 3 2 2 2 11 2" xfId="8002"/>
    <cellStyle name="Normal 3 2 2 2 11 2 2" xfId="8003"/>
    <cellStyle name="Normal 3 2 2 2 11 2 2 2" xfId="8004"/>
    <cellStyle name="Normal 3 2 2 2 11 2 2 3" xfId="8005"/>
    <cellStyle name="Normal 3 2 2 2 11 2 3" xfId="8006"/>
    <cellStyle name="Normal 3 2 2 2 11 2 3 2" xfId="34312"/>
    <cellStyle name="Normal 3 2 2 2 11 2 4" xfId="8007"/>
    <cellStyle name="Normal 3 2 2 2 11 2 5" xfId="8008"/>
    <cellStyle name="Normal 3 2 2 2 11 3" xfId="8009"/>
    <cellStyle name="Normal 3 2 2 2 11 3 2" xfId="8010"/>
    <cellStyle name="Normal 3 2 2 2 11 3 3" xfId="8011"/>
    <cellStyle name="Normal 3 2 2 2 11 4" xfId="8012"/>
    <cellStyle name="Normal 3 2 2 2 11 4 2" xfId="33337"/>
    <cellStyle name="Normal 3 2 2 2 11 5" xfId="8013"/>
    <cellStyle name="Normal 3 2 2 2 11 6" xfId="8014"/>
    <cellStyle name="Normal 3 2 2 2 12" xfId="8015"/>
    <cellStyle name="Normal 3 2 2 2 12 2" xfId="8016"/>
    <cellStyle name="Normal 3 2 2 2 12 2 2" xfId="8017"/>
    <cellStyle name="Normal 3 2 2 2 12 2 3" xfId="8018"/>
    <cellStyle name="Normal 3 2 2 2 12 3" xfId="8019"/>
    <cellStyle name="Normal 3 2 2 2 12 4" xfId="8020"/>
    <cellStyle name="Normal 3 2 2 2 12 5" xfId="8021"/>
    <cellStyle name="Normal 3 2 2 2 13" xfId="8022"/>
    <cellStyle name="Normal 3 2 2 2 13 2" xfId="8023"/>
    <cellStyle name="Normal 3 2 2 2 13 2 2" xfId="8024"/>
    <cellStyle name="Normal 3 2 2 2 13 2 3" xfId="8025"/>
    <cellStyle name="Normal 3 2 2 2 13 3" xfId="8026"/>
    <cellStyle name="Normal 3 2 2 2 13 3 2" xfId="34313"/>
    <cellStyle name="Normal 3 2 2 2 13 4" xfId="8027"/>
    <cellStyle name="Normal 3 2 2 2 13 5" xfId="8028"/>
    <cellStyle name="Normal 3 2 2 2 14" xfId="8029"/>
    <cellStyle name="Normal 3 2 2 2 14 2" xfId="8030"/>
    <cellStyle name="Normal 3 2 2 2 14 3" xfId="8031"/>
    <cellStyle name="Normal 3 2 2 2 15" xfId="8032"/>
    <cellStyle name="Normal 3 2 2 2 15 2" xfId="33335"/>
    <cellStyle name="Normal 3 2 2 2 16" xfId="8033"/>
    <cellStyle name="Normal 3 2 2 2 17" xfId="8034"/>
    <cellStyle name="Normal 3 2 2 2 18" xfId="8035"/>
    <cellStyle name="Normal 3 2 2 2 2" xfId="8036"/>
    <cellStyle name="Normal 3 2 2 2 2 2" xfId="8037"/>
    <cellStyle name="Normal 3 2 2 2 2 2 2" xfId="8038"/>
    <cellStyle name="Normal 3 2 2 2 2 2 2 2" xfId="8039"/>
    <cellStyle name="Normal 3 2 2 2 2 2 2 2 2" xfId="8040"/>
    <cellStyle name="Normal 3 2 2 2 2 2 2 2 3" xfId="8041"/>
    <cellStyle name="Normal 3 2 2 2 2 2 2 3" xfId="8042"/>
    <cellStyle name="Normal 3 2 2 2 2 2 2 3 2" xfId="34314"/>
    <cellStyle name="Normal 3 2 2 2 2 2 2 4" xfId="8043"/>
    <cellStyle name="Normal 3 2 2 2 2 2 2 5" xfId="8044"/>
    <cellStyle name="Normal 3 2 2 2 2 2 3" xfId="8045"/>
    <cellStyle name="Normal 3 2 2 2 2 2 3 2" xfId="8046"/>
    <cellStyle name="Normal 3 2 2 2 2 2 3 3" xfId="8047"/>
    <cellStyle name="Normal 3 2 2 2 2 2 4" xfId="8048"/>
    <cellStyle name="Normal 3 2 2 2 2 2 4 2" xfId="33339"/>
    <cellStyle name="Normal 3 2 2 2 2 2 5" xfId="8049"/>
    <cellStyle name="Normal 3 2 2 2 2 2 6" xfId="8050"/>
    <cellStyle name="Normal 3 2 2 2 2 3" xfId="8051"/>
    <cellStyle name="Normal 3 2 2 2 2 3 2" xfId="8052"/>
    <cellStyle name="Normal 3 2 2 2 2 3 2 2" xfId="8053"/>
    <cellStyle name="Normal 3 2 2 2 2 3 2 2 2" xfId="8054"/>
    <cellStyle name="Normal 3 2 2 2 2 3 2 2 3" xfId="8055"/>
    <cellStyle name="Normal 3 2 2 2 2 3 2 3" xfId="8056"/>
    <cellStyle name="Normal 3 2 2 2 2 3 2 3 2" xfId="34315"/>
    <cellStyle name="Normal 3 2 2 2 2 3 2 4" xfId="8057"/>
    <cellStyle name="Normal 3 2 2 2 2 3 2 5" xfId="8058"/>
    <cellStyle name="Normal 3 2 2 2 2 3 3" xfId="8059"/>
    <cellStyle name="Normal 3 2 2 2 2 3 3 2" xfId="8060"/>
    <cellStyle name="Normal 3 2 2 2 2 3 3 3" xfId="8061"/>
    <cellStyle name="Normal 3 2 2 2 2 3 4" xfId="8062"/>
    <cellStyle name="Normal 3 2 2 2 2 3 4 2" xfId="33340"/>
    <cellStyle name="Normal 3 2 2 2 2 3 5" xfId="8063"/>
    <cellStyle name="Normal 3 2 2 2 2 3 6" xfId="8064"/>
    <cellStyle name="Normal 3 2 2 2 2 4" xfId="8065"/>
    <cellStyle name="Normal 3 2 2 2 2 4 2" xfId="8066"/>
    <cellStyle name="Normal 3 2 2 2 2 4 2 2" xfId="8067"/>
    <cellStyle name="Normal 3 2 2 2 2 4 2 3" xfId="8068"/>
    <cellStyle name="Normal 3 2 2 2 2 4 3" xfId="8069"/>
    <cellStyle name="Normal 3 2 2 2 2 4 3 2" xfId="34316"/>
    <cellStyle name="Normal 3 2 2 2 2 4 4" xfId="8070"/>
    <cellStyle name="Normal 3 2 2 2 2 4 5" xfId="8071"/>
    <cellStyle name="Normal 3 2 2 2 2 5" xfId="8072"/>
    <cellStyle name="Normal 3 2 2 2 2 5 2" xfId="8073"/>
    <cellStyle name="Normal 3 2 2 2 2 5 3" xfId="8074"/>
    <cellStyle name="Normal 3 2 2 2 2 6" xfId="8075"/>
    <cellStyle name="Normal 3 2 2 2 2 6 2" xfId="33338"/>
    <cellStyle name="Normal 3 2 2 2 2 7" xfId="8076"/>
    <cellStyle name="Normal 3 2 2 2 2 8" xfId="8077"/>
    <cellStyle name="Normal 3 2 2 2 3" xfId="8078"/>
    <cellStyle name="Normal 3 2 2 2 3 2" xfId="8079"/>
    <cellStyle name="Normal 3 2 2 2 3 2 2" xfId="8080"/>
    <cellStyle name="Normal 3 2 2 2 3 2 2 2" xfId="8081"/>
    <cellStyle name="Normal 3 2 2 2 3 2 2 2 2" xfId="8082"/>
    <cellStyle name="Normal 3 2 2 2 3 2 2 2 3" xfId="8083"/>
    <cellStyle name="Normal 3 2 2 2 3 2 2 3" xfId="8084"/>
    <cellStyle name="Normal 3 2 2 2 3 2 2 3 2" xfId="34317"/>
    <cellStyle name="Normal 3 2 2 2 3 2 2 4" xfId="8085"/>
    <cellStyle name="Normal 3 2 2 2 3 2 2 5" xfId="8086"/>
    <cellStyle name="Normal 3 2 2 2 3 2 3" xfId="8087"/>
    <cellStyle name="Normal 3 2 2 2 3 2 3 2" xfId="8088"/>
    <cellStyle name="Normal 3 2 2 2 3 2 3 3" xfId="8089"/>
    <cellStyle name="Normal 3 2 2 2 3 2 4" xfId="8090"/>
    <cellStyle name="Normal 3 2 2 2 3 2 4 2" xfId="33342"/>
    <cellStyle name="Normal 3 2 2 2 3 2 5" xfId="8091"/>
    <cellStyle name="Normal 3 2 2 2 3 2 6" xfId="8092"/>
    <cellStyle name="Normal 3 2 2 2 3 3" xfId="8093"/>
    <cellStyle name="Normal 3 2 2 2 3 3 2" xfId="8094"/>
    <cellStyle name="Normal 3 2 2 2 3 3 2 2" xfId="8095"/>
    <cellStyle name="Normal 3 2 2 2 3 3 2 3" xfId="8096"/>
    <cellStyle name="Normal 3 2 2 2 3 3 3" xfId="8097"/>
    <cellStyle name="Normal 3 2 2 2 3 3 3 2" xfId="34318"/>
    <cellStyle name="Normal 3 2 2 2 3 3 4" xfId="8098"/>
    <cellStyle name="Normal 3 2 2 2 3 3 5" xfId="8099"/>
    <cellStyle name="Normal 3 2 2 2 3 4" xfId="8100"/>
    <cellStyle name="Normal 3 2 2 2 3 4 2" xfId="8101"/>
    <cellStyle name="Normal 3 2 2 2 3 4 3" xfId="8102"/>
    <cellStyle name="Normal 3 2 2 2 3 5" xfId="8103"/>
    <cellStyle name="Normal 3 2 2 2 3 5 2" xfId="33341"/>
    <cellStyle name="Normal 3 2 2 2 3 6" xfId="8104"/>
    <cellStyle name="Normal 3 2 2 2 3 7" xfId="8105"/>
    <cellStyle name="Normal 3 2 2 2 4" xfId="8106"/>
    <cellStyle name="Normal 3 2 2 2 4 2" xfId="8107"/>
    <cellStyle name="Normal 3 2 2 2 4 2 2" xfId="8108"/>
    <cellStyle name="Normal 3 2 2 2 4 2 2 2" xfId="8109"/>
    <cellStyle name="Normal 3 2 2 2 4 2 2 2 2" xfId="8110"/>
    <cellStyle name="Normal 3 2 2 2 4 2 2 2 3" xfId="8111"/>
    <cellStyle name="Normal 3 2 2 2 4 2 2 3" xfId="8112"/>
    <cellStyle name="Normal 3 2 2 2 4 2 2 3 2" xfId="34319"/>
    <cellStyle name="Normal 3 2 2 2 4 2 2 4" xfId="8113"/>
    <cellStyle name="Normal 3 2 2 2 4 2 2 5" xfId="8114"/>
    <cellStyle name="Normal 3 2 2 2 4 2 3" xfId="8115"/>
    <cellStyle name="Normal 3 2 2 2 4 2 3 2" xfId="8116"/>
    <cellStyle name="Normal 3 2 2 2 4 2 3 3" xfId="8117"/>
    <cellStyle name="Normal 3 2 2 2 4 2 4" xfId="8118"/>
    <cellStyle name="Normal 3 2 2 2 4 2 4 2" xfId="33344"/>
    <cellStyle name="Normal 3 2 2 2 4 2 5" xfId="8119"/>
    <cellStyle name="Normal 3 2 2 2 4 2 6" xfId="8120"/>
    <cellStyle name="Normal 3 2 2 2 4 3" xfId="8121"/>
    <cellStyle name="Normal 3 2 2 2 4 3 2" xfId="8122"/>
    <cellStyle name="Normal 3 2 2 2 4 3 2 2" xfId="8123"/>
    <cellStyle name="Normal 3 2 2 2 4 3 2 3" xfId="8124"/>
    <cellStyle name="Normal 3 2 2 2 4 3 3" xfId="8125"/>
    <cellStyle name="Normal 3 2 2 2 4 3 3 2" xfId="34320"/>
    <cellStyle name="Normal 3 2 2 2 4 3 4" xfId="8126"/>
    <cellStyle name="Normal 3 2 2 2 4 3 5" xfId="8127"/>
    <cellStyle name="Normal 3 2 2 2 4 4" xfId="8128"/>
    <cellStyle name="Normal 3 2 2 2 4 4 2" xfId="8129"/>
    <cellStyle name="Normal 3 2 2 2 4 4 3" xfId="8130"/>
    <cellStyle name="Normal 3 2 2 2 4 5" xfId="8131"/>
    <cellStyle name="Normal 3 2 2 2 4 5 2" xfId="33343"/>
    <cellStyle name="Normal 3 2 2 2 4 6" xfId="8132"/>
    <cellStyle name="Normal 3 2 2 2 4 7" xfId="8133"/>
    <cellStyle name="Normal 3 2 2 2 5" xfId="8134"/>
    <cellStyle name="Normal 3 2 2 2 5 2" xfId="8135"/>
    <cellStyle name="Normal 3 2 2 2 5 2 2" xfId="8136"/>
    <cellStyle name="Normal 3 2 2 2 5 2 2 2" xfId="8137"/>
    <cellStyle name="Normal 3 2 2 2 5 2 2 2 2" xfId="8138"/>
    <cellStyle name="Normal 3 2 2 2 5 2 2 2 3" xfId="8139"/>
    <cellStyle name="Normal 3 2 2 2 5 2 2 3" xfId="8140"/>
    <cellStyle name="Normal 3 2 2 2 5 2 2 3 2" xfId="34321"/>
    <cellStyle name="Normal 3 2 2 2 5 2 2 4" xfId="8141"/>
    <cellStyle name="Normal 3 2 2 2 5 2 2 5" xfId="8142"/>
    <cellStyle name="Normal 3 2 2 2 5 2 3" xfId="8143"/>
    <cellStyle name="Normal 3 2 2 2 5 2 3 2" xfId="8144"/>
    <cellStyle name="Normal 3 2 2 2 5 2 3 3" xfId="8145"/>
    <cellStyle name="Normal 3 2 2 2 5 2 4" xfId="8146"/>
    <cellStyle name="Normal 3 2 2 2 5 2 4 2" xfId="33346"/>
    <cellStyle name="Normal 3 2 2 2 5 2 5" xfId="8147"/>
    <cellStyle name="Normal 3 2 2 2 5 2 6" xfId="8148"/>
    <cellStyle name="Normal 3 2 2 2 5 3" xfId="8149"/>
    <cellStyle name="Normal 3 2 2 2 5 3 2" xfId="8150"/>
    <cellStyle name="Normal 3 2 2 2 5 3 2 2" xfId="8151"/>
    <cellStyle name="Normal 3 2 2 2 5 3 2 3" xfId="8152"/>
    <cellStyle name="Normal 3 2 2 2 5 3 3" xfId="8153"/>
    <cellStyle name="Normal 3 2 2 2 5 3 3 2" xfId="34322"/>
    <cellStyle name="Normal 3 2 2 2 5 3 4" xfId="8154"/>
    <cellStyle name="Normal 3 2 2 2 5 3 5" xfId="8155"/>
    <cellStyle name="Normal 3 2 2 2 5 4" xfId="8156"/>
    <cellStyle name="Normal 3 2 2 2 5 4 2" xfId="8157"/>
    <cellStyle name="Normal 3 2 2 2 5 4 3" xfId="8158"/>
    <cellStyle name="Normal 3 2 2 2 5 5" xfId="8159"/>
    <cellStyle name="Normal 3 2 2 2 5 5 2" xfId="33345"/>
    <cellStyle name="Normal 3 2 2 2 5 6" xfId="8160"/>
    <cellStyle name="Normal 3 2 2 2 5 7" xfId="8161"/>
    <cellStyle name="Normal 3 2 2 2 6" xfId="8162"/>
    <cellStyle name="Normal 3 2 2 2 6 2" xfId="8163"/>
    <cellStyle name="Normal 3 2 2 2 6 2 2" xfId="8164"/>
    <cellStyle name="Normal 3 2 2 2 6 2 2 2" xfId="8165"/>
    <cellStyle name="Normal 3 2 2 2 6 2 2 2 2" xfId="8166"/>
    <cellStyle name="Normal 3 2 2 2 6 2 2 2 3" xfId="8167"/>
    <cellStyle name="Normal 3 2 2 2 6 2 2 3" xfId="8168"/>
    <cellStyle name="Normal 3 2 2 2 6 2 2 3 2" xfId="34323"/>
    <cellStyle name="Normal 3 2 2 2 6 2 2 4" xfId="8169"/>
    <cellStyle name="Normal 3 2 2 2 6 2 2 5" xfId="8170"/>
    <cellStyle name="Normal 3 2 2 2 6 2 3" xfId="8171"/>
    <cellStyle name="Normal 3 2 2 2 6 2 3 2" xfId="8172"/>
    <cellStyle name="Normal 3 2 2 2 6 2 3 3" xfId="8173"/>
    <cellStyle name="Normal 3 2 2 2 6 2 4" xfId="8174"/>
    <cellStyle name="Normal 3 2 2 2 6 2 4 2" xfId="33348"/>
    <cellStyle name="Normal 3 2 2 2 6 2 5" xfId="8175"/>
    <cellStyle name="Normal 3 2 2 2 6 2 6" xfId="8176"/>
    <cellStyle name="Normal 3 2 2 2 6 3" xfId="8177"/>
    <cellStyle name="Normal 3 2 2 2 6 3 2" xfId="8178"/>
    <cellStyle name="Normal 3 2 2 2 6 3 2 2" xfId="8179"/>
    <cellStyle name="Normal 3 2 2 2 6 3 2 3" xfId="8180"/>
    <cellStyle name="Normal 3 2 2 2 6 3 3" xfId="8181"/>
    <cellStyle name="Normal 3 2 2 2 6 3 3 2" xfId="34324"/>
    <cellStyle name="Normal 3 2 2 2 6 3 4" xfId="8182"/>
    <cellStyle name="Normal 3 2 2 2 6 3 5" xfId="8183"/>
    <cellStyle name="Normal 3 2 2 2 6 4" xfId="8184"/>
    <cellStyle name="Normal 3 2 2 2 6 4 2" xfId="8185"/>
    <cellStyle name="Normal 3 2 2 2 6 4 3" xfId="8186"/>
    <cellStyle name="Normal 3 2 2 2 6 5" xfId="8187"/>
    <cellStyle name="Normal 3 2 2 2 6 5 2" xfId="33347"/>
    <cellStyle name="Normal 3 2 2 2 6 6" xfId="8188"/>
    <cellStyle name="Normal 3 2 2 2 6 7" xfId="8189"/>
    <cellStyle name="Normal 3 2 2 2 7" xfId="8190"/>
    <cellStyle name="Normal 3 2 2 2 7 2" xfId="8191"/>
    <cellStyle name="Normal 3 2 2 2 7 2 2" xfId="8192"/>
    <cellStyle name="Normal 3 2 2 2 7 2 2 2" xfId="8193"/>
    <cellStyle name="Normal 3 2 2 2 7 2 2 2 2" xfId="8194"/>
    <cellStyle name="Normal 3 2 2 2 7 2 2 2 3" xfId="8195"/>
    <cellStyle name="Normal 3 2 2 2 7 2 2 3" xfId="8196"/>
    <cellStyle name="Normal 3 2 2 2 7 2 2 3 2" xfId="34325"/>
    <cellStyle name="Normal 3 2 2 2 7 2 2 4" xfId="8197"/>
    <cellStyle name="Normal 3 2 2 2 7 2 2 5" xfId="8198"/>
    <cellStyle name="Normal 3 2 2 2 7 2 3" xfId="8199"/>
    <cellStyle name="Normal 3 2 2 2 7 2 3 2" xfId="8200"/>
    <cellStyle name="Normal 3 2 2 2 7 2 3 3" xfId="8201"/>
    <cellStyle name="Normal 3 2 2 2 7 2 4" xfId="8202"/>
    <cellStyle name="Normal 3 2 2 2 7 2 4 2" xfId="33350"/>
    <cellStyle name="Normal 3 2 2 2 7 2 5" xfId="8203"/>
    <cellStyle name="Normal 3 2 2 2 7 2 6" xfId="8204"/>
    <cellStyle name="Normal 3 2 2 2 7 3" xfId="8205"/>
    <cellStyle name="Normal 3 2 2 2 7 3 2" xfId="8206"/>
    <cellStyle name="Normal 3 2 2 2 7 3 2 2" xfId="8207"/>
    <cellStyle name="Normal 3 2 2 2 7 3 2 3" xfId="8208"/>
    <cellStyle name="Normal 3 2 2 2 7 3 3" xfId="8209"/>
    <cellStyle name="Normal 3 2 2 2 7 3 3 2" xfId="34633"/>
    <cellStyle name="Normal 3 2 2 2 7 3 4" xfId="8210"/>
    <cellStyle name="Normal 3 2 2 2 7 3 5" xfId="8211"/>
    <cellStyle name="Normal 3 2 2 2 7 4" xfId="8212"/>
    <cellStyle name="Normal 3 2 2 2 7 4 2" xfId="8213"/>
    <cellStyle name="Normal 3 2 2 2 7 4 3" xfId="8214"/>
    <cellStyle name="Normal 3 2 2 2 7 5" xfId="8215"/>
    <cellStyle name="Normal 3 2 2 2 7 5 2" xfId="33349"/>
    <cellStyle name="Normal 3 2 2 2 7 6" xfId="8216"/>
    <cellStyle name="Normal 3 2 2 2 7 7" xfId="8217"/>
    <cellStyle name="Normal 3 2 2 2 8" xfId="8218"/>
    <cellStyle name="Normal 3 2 2 2 8 2" xfId="8219"/>
    <cellStyle name="Normal 3 2 2 2 8 2 2" xfId="8220"/>
    <cellStyle name="Normal 3 2 2 2 8 2 2 2" xfId="8221"/>
    <cellStyle name="Normal 3 2 2 2 8 2 2 2 2" xfId="8222"/>
    <cellStyle name="Normal 3 2 2 2 8 2 2 2 3" xfId="8223"/>
    <cellStyle name="Normal 3 2 2 2 8 2 2 3" xfId="8224"/>
    <cellStyle name="Normal 3 2 2 2 8 2 2 3 2" xfId="34326"/>
    <cellStyle name="Normal 3 2 2 2 8 2 2 4" xfId="8225"/>
    <cellStyle name="Normal 3 2 2 2 8 2 2 5" xfId="8226"/>
    <cellStyle name="Normal 3 2 2 2 8 2 3" xfId="8227"/>
    <cellStyle name="Normal 3 2 2 2 8 2 3 2" xfId="8228"/>
    <cellStyle name="Normal 3 2 2 2 8 2 3 3" xfId="8229"/>
    <cellStyle name="Normal 3 2 2 2 8 2 4" xfId="8230"/>
    <cellStyle name="Normal 3 2 2 2 8 2 4 2" xfId="33352"/>
    <cellStyle name="Normal 3 2 2 2 8 2 5" xfId="8231"/>
    <cellStyle name="Normal 3 2 2 2 8 2 6" xfId="8232"/>
    <cellStyle name="Normal 3 2 2 2 8 3" xfId="8233"/>
    <cellStyle name="Normal 3 2 2 2 8 3 2" xfId="8234"/>
    <cellStyle name="Normal 3 2 2 2 8 3 2 2" xfId="8235"/>
    <cellStyle name="Normal 3 2 2 2 8 3 2 3" xfId="8236"/>
    <cellStyle name="Normal 3 2 2 2 8 3 3" xfId="8237"/>
    <cellStyle name="Normal 3 2 2 2 8 3 3 2" xfId="34327"/>
    <cellStyle name="Normal 3 2 2 2 8 3 4" xfId="8238"/>
    <cellStyle name="Normal 3 2 2 2 8 3 5" xfId="8239"/>
    <cellStyle name="Normal 3 2 2 2 8 4" xfId="8240"/>
    <cellStyle name="Normal 3 2 2 2 8 4 2" xfId="8241"/>
    <cellStyle name="Normal 3 2 2 2 8 4 3" xfId="8242"/>
    <cellStyle name="Normal 3 2 2 2 8 5" xfId="8243"/>
    <cellStyle name="Normal 3 2 2 2 8 5 2" xfId="33351"/>
    <cellStyle name="Normal 3 2 2 2 8 6" xfId="8244"/>
    <cellStyle name="Normal 3 2 2 2 8 7" xfId="8245"/>
    <cellStyle name="Normal 3 2 2 2 9" xfId="8246"/>
    <cellStyle name="Normal 3 2 2 2 9 2" xfId="8247"/>
    <cellStyle name="Normal 3 2 2 2 9 2 2" xfId="8248"/>
    <cellStyle name="Normal 3 2 2 2 9 2 2 2" xfId="8249"/>
    <cellStyle name="Normal 3 2 2 2 9 2 2 3" xfId="8250"/>
    <cellStyle name="Normal 3 2 2 2 9 2 3" xfId="8251"/>
    <cellStyle name="Normal 3 2 2 2 9 2 3 2" xfId="34328"/>
    <cellStyle name="Normal 3 2 2 2 9 2 4" xfId="8252"/>
    <cellStyle name="Normal 3 2 2 2 9 2 5" xfId="8253"/>
    <cellStyle name="Normal 3 2 2 2 9 3" xfId="8254"/>
    <cellStyle name="Normal 3 2 2 2 9 3 2" xfId="8255"/>
    <cellStyle name="Normal 3 2 2 2 9 3 3" xfId="8256"/>
    <cellStyle name="Normal 3 2 2 2 9 4" xfId="8257"/>
    <cellStyle name="Normal 3 2 2 2 9 4 2" xfId="33353"/>
    <cellStyle name="Normal 3 2 2 2 9 5" xfId="8258"/>
    <cellStyle name="Normal 3 2 2 2 9 6" xfId="8259"/>
    <cellStyle name="Normal 3 2 2 20" xfId="8260"/>
    <cellStyle name="Normal 3 2 2 20 2" xfId="8261"/>
    <cellStyle name="Normal 3 2 2 20 3" xfId="8262"/>
    <cellStyle name="Normal 3 2 2 21" xfId="8263"/>
    <cellStyle name="Normal 3 2 2 21 2" xfId="32417"/>
    <cellStyle name="Normal 3 2 2 22" xfId="8264"/>
    <cellStyle name="Normal 3 2 2 23" xfId="8265"/>
    <cellStyle name="Normal 3 2 2 24" xfId="8266"/>
    <cellStyle name="Normal 3 2 2 3" xfId="8267"/>
    <cellStyle name="Normal 3 2 2 3 10" xfId="8268"/>
    <cellStyle name="Normal 3 2 2 3 2" xfId="8269"/>
    <cellStyle name="Normal 3 2 2 3 2 2" xfId="8270"/>
    <cellStyle name="Normal 3 2 2 3 2 2 2" xfId="8271"/>
    <cellStyle name="Normal 3 2 2 3 2 2 2 2" xfId="8272"/>
    <cellStyle name="Normal 3 2 2 3 2 2 2 2 2" xfId="8273"/>
    <cellStyle name="Normal 3 2 2 3 2 2 2 2 3" xfId="8274"/>
    <cellStyle name="Normal 3 2 2 3 2 2 2 3" xfId="8275"/>
    <cellStyle name="Normal 3 2 2 3 2 2 2 3 2" xfId="34329"/>
    <cellStyle name="Normal 3 2 2 3 2 2 2 4" xfId="8276"/>
    <cellStyle name="Normal 3 2 2 3 2 2 2 5" xfId="8277"/>
    <cellStyle name="Normal 3 2 2 3 2 2 3" xfId="8278"/>
    <cellStyle name="Normal 3 2 2 3 2 2 3 2" xfId="8279"/>
    <cellStyle name="Normal 3 2 2 3 2 2 3 3" xfId="8280"/>
    <cellStyle name="Normal 3 2 2 3 2 2 4" xfId="8281"/>
    <cellStyle name="Normal 3 2 2 3 2 2 4 2" xfId="33356"/>
    <cellStyle name="Normal 3 2 2 3 2 2 5" xfId="8282"/>
    <cellStyle name="Normal 3 2 2 3 2 2 6" xfId="8283"/>
    <cellStyle name="Normal 3 2 2 3 2 3" xfId="8284"/>
    <cellStyle name="Normal 3 2 2 3 2 3 2" xfId="8285"/>
    <cellStyle name="Normal 3 2 2 3 2 3 2 2" xfId="8286"/>
    <cellStyle name="Normal 3 2 2 3 2 3 2 3" xfId="8287"/>
    <cellStyle name="Normal 3 2 2 3 2 3 3" xfId="8288"/>
    <cellStyle name="Normal 3 2 2 3 2 3 3 2" xfId="34330"/>
    <cellStyle name="Normal 3 2 2 3 2 3 4" xfId="8289"/>
    <cellStyle name="Normal 3 2 2 3 2 3 5" xfId="8290"/>
    <cellStyle name="Normal 3 2 2 3 2 4" xfId="8291"/>
    <cellStyle name="Normal 3 2 2 3 2 4 2" xfId="8292"/>
    <cellStyle name="Normal 3 2 2 3 2 4 3" xfId="8293"/>
    <cellStyle name="Normal 3 2 2 3 2 5" xfId="8294"/>
    <cellStyle name="Normal 3 2 2 3 2 5 2" xfId="33355"/>
    <cellStyle name="Normal 3 2 2 3 2 6" xfId="8295"/>
    <cellStyle name="Normal 3 2 2 3 2 7" xfId="8296"/>
    <cellStyle name="Normal 3 2 2 3 3" xfId="8297"/>
    <cellStyle name="Normal 3 2 2 3 3 2" xfId="8298"/>
    <cellStyle name="Normal 3 2 2 3 3 2 2" xfId="8299"/>
    <cellStyle name="Normal 3 2 2 3 3 2 2 2" xfId="8300"/>
    <cellStyle name="Normal 3 2 2 3 3 2 2 3" xfId="8301"/>
    <cellStyle name="Normal 3 2 2 3 3 2 3" xfId="8302"/>
    <cellStyle name="Normal 3 2 2 3 3 2 3 2" xfId="34331"/>
    <cellStyle name="Normal 3 2 2 3 3 2 4" xfId="8303"/>
    <cellStyle name="Normal 3 2 2 3 3 2 5" xfId="8304"/>
    <cellStyle name="Normal 3 2 2 3 3 3" xfId="8305"/>
    <cellStyle name="Normal 3 2 2 3 3 3 2" xfId="8306"/>
    <cellStyle name="Normal 3 2 2 3 3 3 3" xfId="8307"/>
    <cellStyle name="Normal 3 2 2 3 3 4" xfId="8308"/>
    <cellStyle name="Normal 3 2 2 3 3 4 2" xfId="33357"/>
    <cellStyle name="Normal 3 2 2 3 3 5" xfId="8309"/>
    <cellStyle name="Normal 3 2 2 3 3 6" xfId="8310"/>
    <cellStyle name="Normal 3 2 2 3 4" xfId="8311"/>
    <cellStyle name="Normal 3 2 2 3 4 2" xfId="8312"/>
    <cellStyle name="Normal 3 2 2 3 4 2 2" xfId="8313"/>
    <cellStyle name="Normal 3 2 2 3 4 2 3" xfId="8314"/>
    <cellStyle name="Normal 3 2 2 3 4 3" xfId="8315"/>
    <cellStyle name="Normal 3 2 2 3 4 3 2" xfId="34332"/>
    <cellStyle name="Normal 3 2 2 3 4 4" xfId="8316"/>
    <cellStyle name="Normal 3 2 2 3 4 5" xfId="8317"/>
    <cellStyle name="Normal 3 2 2 3 5" xfId="8318"/>
    <cellStyle name="Normal 3 2 2 3 5 2" xfId="8319"/>
    <cellStyle name="Normal 3 2 2 3 5 2 2" xfId="8320"/>
    <cellStyle name="Normal 3 2 2 3 5 2 3" xfId="8321"/>
    <cellStyle name="Normal 3 2 2 3 5 3" xfId="8322"/>
    <cellStyle name="Normal 3 2 2 3 5 4" xfId="8323"/>
    <cellStyle name="Normal 3 2 2 3 5 5" xfId="8324"/>
    <cellStyle name="Normal 3 2 2 3 6" xfId="8325"/>
    <cellStyle name="Normal 3 2 2 3 6 2" xfId="8326"/>
    <cellStyle name="Normal 3 2 2 3 6 3" xfId="8327"/>
    <cellStyle name="Normal 3 2 2 3 7" xfId="8328"/>
    <cellStyle name="Normal 3 2 2 3 7 2" xfId="33354"/>
    <cellStyle name="Normal 3 2 2 3 8" xfId="8329"/>
    <cellStyle name="Normal 3 2 2 3 9" xfId="8330"/>
    <cellStyle name="Normal 3 2 2 4" xfId="8331"/>
    <cellStyle name="Normal 3 2 2 4 2" xfId="8332"/>
    <cellStyle name="Normal 3 2 2 4 2 2" xfId="8333"/>
    <cellStyle name="Normal 3 2 2 4 2 2 2" xfId="8334"/>
    <cellStyle name="Normal 3 2 2 4 2 2 2 2" xfId="8335"/>
    <cellStyle name="Normal 3 2 2 4 2 2 2 2 2" xfId="8336"/>
    <cellStyle name="Normal 3 2 2 4 2 2 2 2 3" xfId="8337"/>
    <cellStyle name="Normal 3 2 2 4 2 2 2 3" xfId="8338"/>
    <cellStyle name="Normal 3 2 2 4 2 2 2 3 2" xfId="34885"/>
    <cellStyle name="Normal 3 2 2 4 2 2 2 4" xfId="8339"/>
    <cellStyle name="Normal 3 2 2 4 2 2 2 5" xfId="8340"/>
    <cellStyle name="Normal 3 2 2 4 2 2 3" xfId="8341"/>
    <cellStyle name="Normal 3 2 2 4 2 2 3 2" xfId="8342"/>
    <cellStyle name="Normal 3 2 2 4 2 2 3 3" xfId="8343"/>
    <cellStyle name="Normal 3 2 2 4 2 2 4" xfId="8344"/>
    <cellStyle name="Normal 3 2 2 4 2 2 4 2" xfId="33360"/>
    <cellStyle name="Normal 3 2 2 4 2 2 5" xfId="8345"/>
    <cellStyle name="Normal 3 2 2 4 2 2 6" xfId="8346"/>
    <cellStyle name="Normal 3 2 2 4 2 3" xfId="8347"/>
    <cellStyle name="Normal 3 2 2 4 2 3 2" xfId="8348"/>
    <cellStyle name="Normal 3 2 2 4 2 3 2 2" xfId="8349"/>
    <cellStyle name="Normal 3 2 2 4 2 3 2 3" xfId="8350"/>
    <cellStyle name="Normal 3 2 2 4 2 3 3" xfId="8351"/>
    <cellStyle name="Normal 3 2 2 4 2 3 3 2" xfId="34553"/>
    <cellStyle name="Normal 3 2 2 4 2 3 4" xfId="8352"/>
    <cellStyle name="Normal 3 2 2 4 2 3 5" xfId="8353"/>
    <cellStyle name="Normal 3 2 2 4 2 4" xfId="8354"/>
    <cellStyle name="Normal 3 2 2 4 2 4 2" xfId="8355"/>
    <cellStyle name="Normal 3 2 2 4 2 4 3" xfId="8356"/>
    <cellStyle name="Normal 3 2 2 4 2 5" xfId="8357"/>
    <cellStyle name="Normal 3 2 2 4 2 5 2" xfId="33359"/>
    <cellStyle name="Normal 3 2 2 4 2 6" xfId="8358"/>
    <cellStyle name="Normal 3 2 2 4 2 7" xfId="8359"/>
    <cellStyle name="Normal 3 2 2 4 3" xfId="8360"/>
    <cellStyle name="Normal 3 2 2 4 3 2" xfId="8361"/>
    <cellStyle name="Normal 3 2 2 4 3 2 2" xfId="8362"/>
    <cellStyle name="Normal 3 2 2 4 3 2 2 2" xfId="8363"/>
    <cellStyle name="Normal 3 2 2 4 3 2 2 3" xfId="8364"/>
    <cellStyle name="Normal 3 2 2 4 3 2 3" xfId="8365"/>
    <cellStyle name="Normal 3 2 2 4 3 2 3 2" xfId="34461"/>
    <cellStyle name="Normal 3 2 2 4 3 2 4" xfId="8366"/>
    <cellStyle name="Normal 3 2 2 4 3 2 5" xfId="8367"/>
    <cellStyle name="Normal 3 2 2 4 3 3" xfId="8368"/>
    <cellStyle name="Normal 3 2 2 4 3 3 2" xfId="8369"/>
    <cellStyle name="Normal 3 2 2 4 3 3 3" xfId="8370"/>
    <cellStyle name="Normal 3 2 2 4 3 4" xfId="8371"/>
    <cellStyle name="Normal 3 2 2 4 3 4 2" xfId="33361"/>
    <cellStyle name="Normal 3 2 2 4 3 5" xfId="8372"/>
    <cellStyle name="Normal 3 2 2 4 3 6" xfId="8373"/>
    <cellStyle name="Normal 3 2 2 4 4" xfId="8374"/>
    <cellStyle name="Normal 3 2 2 4 4 2" xfId="8375"/>
    <cellStyle name="Normal 3 2 2 4 4 2 2" xfId="8376"/>
    <cellStyle name="Normal 3 2 2 4 4 2 3" xfId="8377"/>
    <cellStyle name="Normal 3 2 2 4 4 3" xfId="8378"/>
    <cellStyle name="Normal 3 2 2 4 4 3 2" xfId="34812"/>
    <cellStyle name="Normal 3 2 2 4 4 4" xfId="8379"/>
    <cellStyle name="Normal 3 2 2 4 4 5" xfId="8380"/>
    <cellStyle name="Normal 3 2 2 4 5" xfId="8381"/>
    <cellStyle name="Normal 3 2 2 4 5 2" xfId="8382"/>
    <cellStyle name="Normal 3 2 2 4 5 3" xfId="8383"/>
    <cellStyle name="Normal 3 2 2 4 6" xfId="8384"/>
    <cellStyle name="Normal 3 2 2 4 6 2" xfId="33358"/>
    <cellStyle name="Normal 3 2 2 4 7" xfId="8385"/>
    <cellStyle name="Normal 3 2 2 4 8" xfId="8386"/>
    <cellStyle name="Normal 3 2 2 4 9" xfId="8387"/>
    <cellStyle name="Normal 3 2 2 5" xfId="8388"/>
    <cellStyle name="Normal 3 2 2 5 2" xfId="8389"/>
    <cellStyle name="Normal 3 2 2 5 2 2" xfId="8390"/>
    <cellStyle name="Normal 3 2 2 5 2 2 2" xfId="8391"/>
    <cellStyle name="Normal 3 2 2 5 2 2 2 2" xfId="8392"/>
    <cellStyle name="Normal 3 2 2 5 2 2 2 2 2" xfId="8393"/>
    <cellStyle name="Normal 3 2 2 5 2 2 2 2 3" xfId="8394"/>
    <cellStyle name="Normal 3 2 2 5 2 2 2 3" xfId="8395"/>
    <cellStyle name="Normal 3 2 2 5 2 2 2 3 2" xfId="34445"/>
    <cellStyle name="Normal 3 2 2 5 2 2 2 4" xfId="8396"/>
    <cellStyle name="Normal 3 2 2 5 2 2 2 5" xfId="8397"/>
    <cellStyle name="Normal 3 2 2 5 2 2 3" xfId="8398"/>
    <cellStyle name="Normal 3 2 2 5 2 2 3 2" xfId="8399"/>
    <cellStyle name="Normal 3 2 2 5 2 2 3 3" xfId="8400"/>
    <cellStyle name="Normal 3 2 2 5 2 2 4" xfId="8401"/>
    <cellStyle name="Normal 3 2 2 5 2 2 4 2" xfId="33364"/>
    <cellStyle name="Normal 3 2 2 5 2 2 5" xfId="8402"/>
    <cellStyle name="Normal 3 2 2 5 2 2 6" xfId="8403"/>
    <cellStyle name="Normal 3 2 2 5 2 3" xfId="8404"/>
    <cellStyle name="Normal 3 2 2 5 2 3 2" xfId="8405"/>
    <cellStyle name="Normal 3 2 2 5 2 3 2 2" xfId="8406"/>
    <cellStyle name="Normal 3 2 2 5 2 3 2 3" xfId="8407"/>
    <cellStyle name="Normal 3 2 2 5 2 3 3" xfId="8408"/>
    <cellStyle name="Normal 3 2 2 5 2 3 3 2" xfId="34189"/>
    <cellStyle name="Normal 3 2 2 5 2 3 4" xfId="8409"/>
    <cellStyle name="Normal 3 2 2 5 2 3 5" xfId="8410"/>
    <cellStyle name="Normal 3 2 2 5 2 4" xfId="8411"/>
    <cellStyle name="Normal 3 2 2 5 2 4 2" xfId="8412"/>
    <cellStyle name="Normal 3 2 2 5 2 4 3" xfId="8413"/>
    <cellStyle name="Normal 3 2 2 5 2 5" xfId="8414"/>
    <cellStyle name="Normal 3 2 2 5 2 5 2" xfId="33363"/>
    <cellStyle name="Normal 3 2 2 5 2 6" xfId="8415"/>
    <cellStyle name="Normal 3 2 2 5 2 7" xfId="8416"/>
    <cellStyle name="Normal 3 2 2 5 3" xfId="8417"/>
    <cellStyle name="Normal 3 2 2 5 3 2" xfId="8418"/>
    <cellStyle name="Normal 3 2 2 5 3 2 2" xfId="8419"/>
    <cellStyle name="Normal 3 2 2 5 3 2 2 2" xfId="8420"/>
    <cellStyle name="Normal 3 2 2 5 3 2 2 3" xfId="8421"/>
    <cellStyle name="Normal 3 2 2 5 3 2 3" xfId="8422"/>
    <cellStyle name="Normal 3 2 2 5 3 2 3 2" xfId="34934"/>
    <cellStyle name="Normal 3 2 2 5 3 2 4" xfId="8423"/>
    <cellStyle name="Normal 3 2 2 5 3 2 5" xfId="8424"/>
    <cellStyle name="Normal 3 2 2 5 3 3" xfId="8425"/>
    <cellStyle name="Normal 3 2 2 5 3 3 2" xfId="8426"/>
    <cellStyle name="Normal 3 2 2 5 3 3 3" xfId="8427"/>
    <cellStyle name="Normal 3 2 2 5 3 4" xfId="8428"/>
    <cellStyle name="Normal 3 2 2 5 3 4 2" xfId="33365"/>
    <cellStyle name="Normal 3 2 2 5 3 5" xfId="8429"/>
    <cellStyle name="Normal 3 2 2 5 3 6" xfId="8430"/>
    <cellStyle name="Normal 3 2 2 5 4" xfId="8431"/>
    <cellStyle name="Normal 3 2 2 5 4 2" xfId="8432"/>
    <cellStyle name="Normal 3 2 2 5 4 2 2" xfId="8433"/>
    <cellStyle name="Normal 3 2 2 5 4 2 3" xfId="8434"/>
    <cellStyle name="Normal 3 2 2 5 4 3" xfId="8435"/>
    <cellStyle name="Normal 3 2 2 5 4 3 2" xfId="34188"/>
    <cellStyle name="Normal 3 2 2 5 4 4" xfId="8436"/>
    <cellStyle name="Normal 3 2 2 5 4 5" xfId="8437"/>
    <cellStyle name="Normal 3 2 2 5 5" xfId="8438"/>
    <cellStyle name="Normal 3 2 2 5 5 2" xfId="8439"/>
    <cellStyle name="Normal 3 2 2 5 5 3" xfId="8440"/>
    <cellStyle name="Normal 3 2 2 5 6" xfId="8441"/>
    <cellStyle name="Normal 3 2 2 5 6 2" xfId="33362"/>
    <cellStyle name="Normal 3 2 2 5 7" xfId="8442"/>
    <cellStyle name="Normal 3 2 2 5 8" xfId="8443"/>
    <cellStyle name="Normal 3 2 2 5 9" xfId="8444"/>
    <cellStyle name="Normal 3 2 2 6" xfId="8445"/>
    <cellStyle name="Normal 3 2 2 6 2" xfId="8446"/>
    <cellStyle name="Normal 3 2 2 6 2 2" xfId="8447"/>
    <cellStyle name="Normal 3 2 2 6 2 2 2" xfId="8448"/>
    <cellStyle name="Normal 3 2 2 6 2 2 2 2" xfId="8449"/>
    <cellStyle name="Normal 3 2 2 6 2 2 2 3" xfId="8450"/>
    <cellStyle name="Normal 3 2 2 6 2 2 3" xfId="8451"/>
    <cellStyle name="Normal 3 2 2 6 2 2 3 2" xfId="34227"/>
    <cellStyle name="Normal 3 2 2 6 2 2 4" xfId="8452"/>
    <cellStyle name="Normal 3 2 2 6 2 2 5" xfId="8453"/>
    <cellStyle name="Normal 3 2 2 6 2 3" xfId="8454"/>
    <cellStyle name="Normal 3 2 2 6 2 3 2" xfId="8455"/>
    <cellStyle name="Normal 3 2 2 6 2 3 3" xfId="8456"/>
    <cellStyle name="Normal 3 2 2 6 2 4" xfId="8457"/>
    <cellStyle name="Normal 3 2 2 6 2 4 2" xfId="33367"/>
    <cellStyle name="Normal 3 2 2 6 2 5" xfId="8458"/>
    <cellStyle name="Normal 3 2 2 6 2 6" xfId="8459"/>
    <cellStyle name="Normal 3 2 2 6 3" xfId="8460"/>
    <cellStyle name="Normal 3 2 2 6 3 2" xfId="8461"/>
    <cellStyle name="Normal 3 2 2 6 3 2 2" xfId="8462"/>
    <cellStyle name="Normal 3 2 2 6 3 2 3" xfId="8463"/>
    <cellStyle name="Normal 3 2 2 6 3 3" xfId="8464"/>
    <cellStyle name="Normal 3 2 2 6 3 3 2" xfId="34935"/>
    <cellStyle name="Normal 3 2 2 6 3 4" xfId="8465"/>
    <cellStyle name="Normal 3 2 2 6 3 5" xfId="8466"/>
    <cellStyle name="Normal 3 2 2 6 4" xfId="8467"/>
    <cellStyle name="Normal 3 2 2 6 4 2" xfId="8468"/>
    <cellStyle name="Normal 3 2 2 6 4 3" xfId="8469"/>
    <cellStyle name="Normal 3 2 2 6 5" xfId="8470"/>
    <cellStyle name="Normal 3 2 2 6 5 2" xfId="33366"/>
    <cellStyle name="Normal 3 2 2 6 6" xfId="8471"/>
    <cellStyle name="Normal 3 2 2 6 7" xfId="8472"/>
    <cellStyle name="Normal 3 2 2 6 8" xfId="8473"/>
    <cellStyle name="Normal 3 2 2 7" xfId="8474"/>
    <cellStyle name="Normal 3 2 2 7 2" xfId="8475"/>
    <cellStyle name="Normal 3 2 2 7 2 2" xfId="8476"/>
    <cellStyle name="Normal 3 2 2 7 2 3" xfId="8477"/>
    <cellStyle name="Normal 3 2 2 7 3" xfId="8478"/>
    <cellStyle name="Normal 3 2 2 7 4" xfId="8479"/>
    <cellStyle name="Normal 3 2 2 7 5" xfId="8480"/>
    <cellStyle name="Normal 3 2 2 8" xfId="8481"/>
    <cellStyle name="Normal 3 2 2 8 2" xfId="8482"/>
    <cellStyle name="Normal 3 2 2 8 2 2" xfId="8483"/>
    <cellStyle name="Normal 3 2 2 8 2 3" xfId="8484"/>
    <cellStyle name="Normal 3 2 2 8 3" xfId="8485"/>
    <cellStyle name="Normal 3 2 2 8 4" xfId="8486"/>
    <cellStyle name="Normal 3 2 2 8 5" xfId="8487"/>
    <cellStyle name="Normal 3 2 2 9" xfId="8488"/>
    <cellStyle name="Normal 3 2 2 9 2" xfId="8489"/>
    <cellStyle name="Normal 3 2 2 9 2 2" xfId="8490"/>
    <cellStyle name="Normal 3 2 2 9 2 3" xfId="8491"/>
    <cellStyle name="Normal 3 2 2 9 3" xfId="8492"/>
    <cellStyle name="Normal 3 2 2 9 4" xfId="8493"/>
    <cellStyle name="Normal 3 2 2 9 5" xfId="8494"/>
    <cellStyle name="Normal 3 2 20" xfId="8495"/>
    <cellStyle name="Normal 3 2 20 2" xfId="8496"/>
    <cellStyle name="Normal 3 2 20 2 2" xfId="8497"/>
    <cellStyle name="Normal 3 2 20 2 2 2" xfId="8498"/>
    <cellStyle name="Normal 3 2 20 2 2 3" xfId="8499"/>
    <cellStyle name="Normal 3 2 20 2 3" xfId="8500"/>
    <cellStyle name="Normal 3 2 20 2 3 2" xfId="34813"/>
    <cellStyle name="Normal 3 2 20 2 4" xfId="8501"/>
    <cellStyle name="Normal 3 2 20 2 5" xfId="8502"/>
    <cellStyle name="Normal 3 2 20 3" xfId="8503"/>
    <cellStyle name="Normal 3 2 20 3 2" xfId="8504"/>
    <cellStyle name="Normal 3 2 20 3 3" xfId="8505"/>
    <cellStyle name="Normal 3 2 20 4" xfId="8506"/>
    <cellStyle name="Normal 3 2 20 4 2" xfId="33368"/>
    <cellStyle name="Normal 3 2 20 5" xfId="8507"/>
    <cellStyle name="Normal 3 2 20 6" xfId="8508"/>
    <cellStyle name="Normal 3 2 21" xfId="8509"/>
    <cellStyle name="Normal 3 2 21 2" xfId="8510"/>
    <cellStyle name="Normal 3 2 21 2 2" xfId="8511"/>
    <cellStyle name="Normal 3 2 21 2 2 2" xfId="8512"/>
    <cellStyle name="Normal 3 2 21 2 2 3" xfId="8513"/>
    <cellStyle name="Normal 3 2 21 2 3" xfId="8514"/>
    <cellStyle name="Normal 3 2 21 2 3 2" xfId="34872"/>
    <cellStyle name="Normal 3 2 21 2 4" xfId="8515"/>
    <cellStyle name="Normal 3 2 21 2 5" xfId="8516"/>
    <cellStyle name="Normal 3 2 21 3" xfId="8517"/>
    <cellStyle name="Normal 3 2 21 3 2" xfId="8518"/>
    <cellStyle name="Normal 3 2 21 3 3" xfId="8519"/>
    <cellStyle name="Normal 3 2 21 4" xfId="8520"/>
    <cellStyle name="Normal 3 2 21 4 2" xfId="33369"/>
    <cellStyle name="Normal 3 2 21 5" xfId="8521"/>
    <cellStyle name="Normal 3 2 21 6" xfId="8522"/>
    <cellStyle name="Normal 3 2 22" xfId="8523"/>
    <cellStyle name="Normal 3 2 22 2" xfId="8524"/>
    <cellStyle name="Normal 3 2 22 2 2" xfId="8525"/>
    <cellStyle name="Normal 3 2 22 2 2 2" xfId="8526"/>
    <cellStyle name="Normal 3 2 22 2 2 3" xfId="8527"/>
    <cellStyle name="Normal 3 2 22 2 3" xfId="8528"/>
    <cellStyle name="Normal 3 2 22 2 3 2" xfId="34936"/>
    <cellStyle name="Normal 3 2 22 2 4" xfId="8529"/>
    <cellStyle name="Normal 3 2 22 2 5" xfId="8530"/>
    <cellStyle name="Normal 3 2 22 3" xfId="8531"/>
    <cellStyle name="Normal 3 2 22 3 2" xfId="8532"/>
    <cellStyle name="Normal 3 2 22 3 3" xfId="8533"/>
    <cellStyle name="Normal 3 2 22 4" xfId="8534"/>
    <cellStyle name="Normal 3 2 22 4 2" xfId="33370"/>
    <cellStyle name="Normal 3 2 22 5" xfId="8535"/>
    <cellStyle name="Normal 3 2 22 6" xfId="8536"/>
    <cellStyle name="Normal 3 2 23" xfId="8537"/>
    <cellStyle name="Normal 3 2 23 2" xfId="8538"/>
    <cellStyle name="Normal 3 2 23 2 2" xfId="8539"/>
    <cellStyle name="Normal 3 2 23 2 2 2" xfId="8540"/>
    <cellStyle name="Normal 3 2 23 2 2 3" xfId="8541"/>
    <cellStyle name="Normal 3 2 23 2 3" xfId="8542"/>
    <cellStyle name="Normal 3 2 23 2 3 2" xfId="34832"/>
    <cellStyle name="Normal 3 2 23 2 4" xfId="8543"/>
    <cellStyle name="Normal 3 2 23 2 5" xfId="8544"/>
    <cellStyle name="Normal 3 2 23 3" xfId="8545"/>
    <cellStyle name="Normal 3 2 23 3 2" xfId="8546"/>
    <cellStyle name="Normal 3 2 23 3 3" xfId="8547"/>
    <cellStyle name="Normal 3 2 23 4" xfId="8548"/>
    <cellStyle name="Normal 3 2 23 4 2" xfId="33371"/>
    <cellStyle name="Normal 3 2 23 5" xfId="8549"/>
    <cellStyle name="Normal 3 2 23 6" xfId="8550"/>
    <cellStyle name="Normal 3 2 24" xfId="8551"/>
    <cellStyle name="Normal 3 2 24 2" xfId="8552"/>
    <cellStyle name="Normal 3 2 24 2 2" xfId="8553"/>
    <cellStyle name="Normal 3 2 24 2 3" xfId="8554"/>
    <cellStyle name="Normal 3 2 24 3" xfId="8555"/>
    <cellStyle name="Normal 3 2 24 4" xfId="8556"/>
    <cellStyle name="Normal 3 2 24 5" xfId="8557"/>
    <cellStyle name="Normal 3 2 25" xfId="8558"/>
    <cellStyle name="Normal 3 2 25 2" xfId="8559"/>
    <cellStyle name="Normal 3 2 25 2 2" xfId="8560"/>
    <cellStyle name="Normal 3 2 25 2 2 2" xfId="8561"/>
    <cellStyle name="Normal 3 2 25 2 2 2 2" xfId="8562"/>
    <cellStyle name="Normal 3 2 25 2 2 2 3" xfId="8563"/>
    <cellStyle name="Normal 3 2 25 2 2 3" xfId="8564"/>
    <cellStyle name="Normal 3 2 25 2 2 3 2" xfId="34833"/>
    <cellStyle name="Normal 3 2 25 2 2 4" xfId="8565"/>
    <cellStyle name="Normal 3 2 25 2 2 5" xfId="8566"/>
    <cellStyle name="Normal 3 2 25 2 3" xfId="8567"/>
    <cellStyle name="Normal 3 2 25 2 3 2" xfId="8568"/>
    <cellStyle name="Normal 3 2 25 2 3 3" xfId="8569"/>
    <cellStyle name="Normal 3 2 25 2 4" xfId="8570"/>
    <cellStyle name="Normal 3 2 25 2 4 2" xfId="34175"/>
    <cellStyle name="Normal 3 2 25 2 5" xfId="8571"/>
    <cellStyle name="Normal 3 2 25 2 6" xfId="8572"/>
    <cellStyle name="Normal 3 2 25 3" xfId="8573"/>
    <cellStyle name="Normal 3 2 25 3 2" xfId="8574"/>
    <cellStyle name="Normal 3 2 25 3 2 2" xfId="8575"/>
    <cellStyle name="Normal 3 2 25 3 2 3" xfId="8576"/>
    <cellStyle name="Normal 3 2 25 3 3" xfId="8577"/>
    <cellStyle name="Normal 3 2 25 3 3 2" xfId="34131"/>
    <cellStyle name="Normal 3 2 25 3 4" xfId="8578"/>
    <cellStyle name="Normal 3 2 25 3 5" xfId="8579"/>
    <cellStyle name="Normal 3 2 25 4" xfId="8580"/>
    <cellStyle name="Normal 3 2 25 4 2" xfId="8581"/>
    <cellStyle name="Normal 3 2 25 4 2 2" xfId="8582"/>
    <cellStyle name="Normal 3 2 25 4 2 3" xfId="8583"/>
    <cellStyle name="Normal 3 2 25 4 3" xfId="8584"/>
    <cellStyle name="Normal 3 2 25 4 3 2" xfId="35012"/>
    <cellStyle name="Normal 3 2 25 4 4" xfId="8585"/>
    <cellStyle name="Normal 3 2 25 4 5" xfId="8586"/>
    <cellStyle name="Normal 3 2 25 5" xfId="8587"/>
    <cellStyle name="Normal 3 2 25 5 2" xfId="8588"/>
    <cellStyle name="Normal 3 2 25 5 3" xfId="8589"/>
    <cellStyle name="Normal 3 2 25 6" xfId="8590"/>
    <cellStyle name="Normal 3 2 25 6 2" xfId="34009"/>
    <cellStyle name="Normal 3 2 25 7" xfId="8591"/>
    <cellStyle name="Normal 3 2 25 8" xfId="8592"/>
    <cellStyle name="Normal 3 2 26" xfId="8593"/>
    <cellStyle name="Normal 3 2 26 2" xfId="8594"/>
    <cellStyle name="Normal 3 2 26 2 2" xfId="8595"/>
    <cellStyle name="Normal 3 2 26 2 2 2" xfId="8596"/>
    <cellStyle name="Normal 3 2 26 2 2 3" xfId="8597"/>
    <cellStyle name="Normal 3 2 26 2 3" xfId="8598"/>
    <cellStyle name="Normal 3 2 26 2 3 2" xfId="34172"/>
    <cellStyle name="Normal 3 2 26 2 4" xfId="8599"/>
    <cellStyle name="Normal 3 2 26 2 5" xfId="8600"/>
    <cellStyle name="Normal 3 2 26 3" xfId="8601"/>
    <cellStyle name="Normal 3 2 26 3 2" xfId="8602"/>
    <cellStyle name="Normal 3 2 26 3 3" xfId="8603"/>
    <cellStyle name="Normal 3 2 26 4" xfId="8604"/>
    <cellStyle name="Normal 3 2 26 5" xfId="8605"/>
    <cellStyle name="Normal 3 2 27" xfId="8606"/>
    <cellStyle name="Normal 3 2 27 2" xfId="8607"/>
    <cellStyle name="Normal 3 2 27 2 2" xfId="8608"/>
    <cellStyle name="Normal 3 2 27 2 3" xfId="8609"/>
    <cellStyle name="Normal 3 2 27 3" xfId="8610"/>
    <cellStyle name="Normal 3 2 27 3 2" xfId="34333"/>
    <cellStyle name="Normal 3 2 27 4" xfId="8611"/>
    <cellStyle name="Normal 3 2 27 5" xfId="8612"/>
    <cellStyle name="Normal 3 2 28" xfId="8613"/>
    <cellStyle name="Normal 3 2 28 2" xfId="32416"/>
    <cellStyle name="Normal 3 2 29" xfId="8614"/>
    <cellStyle name="Normal 3 2 3" xfId="8615"/>
    <cellStyle name="Normal 3 2 3 10" xfId="8616"/>
    <cellStyle name="Normal 3 2 3 10 2" xfId="8617"/>
    <cellStyle name="Normal 3 2 3 10 2 2" xfId="8618"/>
    <cellStyle name="Normal 3 2 3 10 2 2 2" xfId="8619"/>
    <cellStyle name="Normal 3 2 3 10 2 2 3" xfId="8620"/>
    <cellStyle name="Normal 3 2 3 10 2 3" xfId="8621"/>
    <cellStyle name="Normal 3 2 3 10 2 3 2" xfId="32420"/>
    <cellStyle name="Normal 3 2 3 10 2 4" xfId="8622"/>
    <cellStyle name="Normal 3 2 3 10 2 5" xfId="8623"/>
    <cellStyle name="Normal 3 2 3 10 3" xfId="8624"/>
    <cellStyle name="Normal 3 2 3 10 3 2" xfId="8625"/>
    <cellStyle name="Normal 3 2 3 10 3 3" xfId="8626"/>
    <cellStyle name="Normal 3 2 3 10 4" xfId="8627"/>
    <cellStyle name="Normal 3 2 3 10 4 2" xfId="32419"/>
    <cellStyle name="Normal 3 2 3 10 5" xfId="8628"/>
    <cellStyle name="Normal 3 2 3 10 6" xfId="8629"/>
    <cellStyle name="Normal 3 2 3 11" xfId="8630"/>
    <cellStyle name="Normal 3 2 3 11 2" xfId="8631"/>
    <cellStyle name="Normal 3 2 3 11 2 2" xfId="8632"/>
    <cellStyle name="Normal 3 2 3 11 2 2 2" xfId="8633"/>
    <cellStyle name="Normal 3 2 3 11 2 2 3" xfId="8634"/>
    <cellStyle name="Normal 3 2 3 11 2 3" xfId="8635"/>
    <cellStyle name="Normal 3 2 3 11 2 3 2" xfId="32422"/>
    <cellStyle name="Normal 3 2 3 11 2 4" xfId="8636"/>
    <cellStyle name="Normal 3 2 3 11 2 5" xfId="8637"/>
    <cellStyle name="Normal 3 2 3 11 3" xfId="8638"/>
    <cellStyle name="Normal 3 2 3 11 3 2" xfId="8639"/>
    <cellStyle name="Normal 3 2 3 11 3 3" xfId="8640"/>
    <cellStyle name="Normal 3 2 3 11 4" xfId="8641"/>
    <cellStyle name="Normal 3 2 3 11 4 2" xfId="32421"/>
    <cellStyle name="Normal 3 2 3 11 5" xfId="8642"/>
    <cellStyle name="Normal 3 2 3 11 6" xfId="8643"/>
    <cellStyle name="Normal 3 2 3 12" xfId="8644"/>
    <cellStyle name="Normal 3 2 3 12 2" xfId="8645"/>
    <cellStyle name="Normal 3 2 3 12 2 2" xfId="8646"/>
    <cellStyle name="Normal 3 2 3 12 2 2 2" xfId="8647"/>
    <cellStyle name="Normal 3 2 3 12 2 2 3" xfId="8648"/>
    <cellStyle name="Normal 3 2 3 12 2 3" xfId="8649"/>
    <cellStyle name="Normal 3 2 3 12 2 3 2" xfId="32424"/>
    <cellStyle name="Normal 3 2 3 12 2 4" xfId="8650"/>
    <cellStyle name="Normal 3 2 3 12 2 5" xfId="8651"/>
    <cellStyle name="Normal 3 2 3 12 3" xfId="8652"/>
    <cellStyle name="Normal 3 2 3 12 3 2" xfId="8653"/>
    <cellStyle name="Normal 3 2 3 12 3 3" xfId="8654"/>
    <cellStyle name="Normal 3 2 3 12 4" xfId="8655"/>
    <cellStyle name="Normal 3 2 3 12 4 2" xfId="32423"/>
    <cellStyle name="Normal 3 2 3 12 5" xfId="8656"/>
    <cellStyle name="Normal 3 2 3 12 6" xfId="8657"/>
    <cellStyle name="Normal 3 2 3 13" xfId="8658"/>
    <cellStyle name="Normal 3 2 3 13 2" xfId="8659"/>
    <cellStyle name="Normal 3 2 3 13 2 2" xfId="8660"/>
    <cellStyle name="Normal 3 2 3 13 2 2 2" xfId="8661"/>
    <cellStyle name="Normal 3 2 3 13 2 2 3" xfId="8662"/>
    <cellStyle name="Normal 3 2 3 13 2 3" xfId="8663"/>
    <cellStyle name="Normal 3 2 3 13 2 3 2" xfId="32426"/>
    <cellStyle name="Normal 3 2 3 13 2 4" xfId="8664"/>
    <cellStyle name="Normal 3 2 3 13 2 5" xfId="8665"/>
    <cellStyle name="Normal 3 2 3 13 3" xfId="8666"/>
    <cellStyle name="Normal 3 2 3 13 3 2" xfId="8667"/>
    <cellStyle name="Normal 3 2 3 13 3 3" xfId="8668"/>
    <cellStyle name="Normal 3 2 3 13 4" xfId="8669"/>
    <cellStyle name="Normal 3 2 3 13 4 2" xfId="32425"/>
    <cellStyle name="Normal 3 2 3 13 5" xfId="8670"/>
    <cellStyle name="Normal 3 2 3 13 6" xfId="8671"/>
    <cellStyle name="Normal 3 2 3 14" xfId="8672"/>
    <cellStyle name="Normal 3 2 3 14 2" xfId="8673"/>
    <cellStyle name="Normal 3 2 3 14 2 2" xfId="8674"/>
    <cellStyle name="Normal 3 2 3 14 2 2 2" xfId="8675"/>
    <cellStyle name="Normal 3 2 3 14 2 2 3" xfId="8676"/>
    <cellStyle name="Normal 3 2 3 14 2 3" xfId="8677"/>
    <cellStyle name="Normal 3 2 3 14 2 3 2" xfId="32428"/>
    <cellStyle name="Normal 3 2 3 14 2 4" xfId="8678"/>
    <cellStyle name="Normal 3 2 3 14 2 5" xfId="8679"/>
    <cellStyle name="Normal 3 2 3 14 3" xfId="8680"/>
    <cellStyle name="Normal 3 2 3 14 3 2" xfId="8681"/>
    <cellStyle name="Normal 3 2 3 14 3 3" xfId="8682"/>
    <cellStyle name="Normal 3 2 3 14 4" xfId="8683"/>
    <cellStyle name="Normal 3 2 3 14 4 2" xfId="32427"/>
    <cellStyle name="Normal 3 2 3 14 5" xfId="8684"/>
    <cellStyle name="Normal 3 2 3 14 6" xfId="8685"/>
    <cellStyle name="Normal 3 2 3 15" xfId="8686"/>
    <cellStyle name="Normal 3 2 3 15 2" xfId="8687"/>
    <cellStyle name="Normal 3 2 3 15 2 2" xfId="8688"/>
    <cellStyle name="Normal 3 2 3 15 2 2 2" xfId="8689"/>
    <cellStyle name="Normal 3 2 3 15 2 2 3" xfId="8690"/>
    <cellStyle name="Normal 3 2 3 15 2 3" xfId="8691"/>
    <cellStyle name="Normal 3 2 3 15 2 3 2" xfId="32430"/>
    <cellStyle name="Normal 3 2 3 15 2 4" xfId="8692"/>
    <cellStyle name="Normal 3 2 3 15 2 5" xfId="8693"/>
    <cellStyle name="Normal 3 2 3 15 3" xfId="8694"/>
    <cellStyle name="Normal 3 2 3 15 3 2" xfId="8695"/>
    <cellStyle name="Normal 3 2 3 15 3 3" xfId="8696"/>
    <cellStyle name="Normal 3 2 3 15 4" xfId="8697"/>
    <cellStyle name="Normal 3 2 3 15 4 2" xfId="32429"/>
    <cellStyle name="Normal 3 2 3 15 5" xfId="8698"/>
    <cellStyle name="Normal 3 2 3 15 6" xfId="8699"/>
    <cellStyle name="Normal 3 2 3 16" xfId="8700"/>
    <cellStyle name="Normal 3 2 3 16 2" xfId="8701"/>
    <cellStyle name="Normal 3 2 3 16 2 2" xfId="8702"/>
    <cellStyle name="Normal 3 2 3 16 2 2 2" xfId="8703"/>
    <cellStyle name="Normal 3 2 3 16 2 2 3" xfId="8704"/>
    <cellStyle name="Normal 3 2 3 16 2 3" xfId="8705"/>
    <cellStyle name="Normal 3 2 3 16 2 3 2" xfId="32432"/>
    <cellStyle name="Normal 3 2 3 16 2 4" xfId="8706"/>
    <cellStyle name="Normal 3 2 3 16 2 5" xfId="8707"/>
    <cellStyle name="Normal 3 2 3 16 3" xfId="8708"/>
    <cellStyle name="Normal 3 2 3 16 3 2" xfId="8709"/>
    <cellStyle name="Normal 3 2 3 16 3 3" xfId="8710"/>
    <cellStyle name="Normal 3 2 3 16 4" xfId="8711"/>
    <cellStyle name="Normal 3 2 3 16 4 2" xfId="32431"/>
    <cellStyle name="Normal 3 2 3 16 5" xfId="8712"/>
    <cellStyle name="Normal 3 2 3 16 6" xfId="8713"/>
    <cellStyle name="Normal 3 2 3 17" xfId="8714"/>
    <cellStyle name="Normal 3 2 3 17 2" xfId="8715"/>
    <cellStyle name="Normal 3 2 3 17 2 2" xfId="8716"/>
    <cellStyle name="Normal 3 2 3 17 2 2 2" xfId="8717"/>
    <cellStyle name="Normal 3 2 3 17 2 2 3" xfId="8718"/>
    <cellStyle name="Normal 3 2 3 17 2 3" xfId="8719"/>
    <cellStyle name="Normal 3 2 3 17 2 3 2" xfId="32434"/>
    <cellStyle name="Normal 3 2 3 17 2 4" xfId="8720"/>
    <cellStyle name="Normal 3 2 3 17 2 5" xfId="8721"/>
    <cellStyle name="Normal 3 2 3 17 3" xfId="8722"/>
    <cellStyle name="Normal 3 2 3 17 3 2" xfId="8723"/>
    <cellStyle name="Normal 3 2 3 17 3 3" xfId="8724"/>
    <cellStyle name="Normal 3 2 3 17 4" xfId="8725"/>
    <cellStyle name="Normal 3 2 3 17 4 2" xfId="32433"/>
    <cellStyle name="Normal 3 2 3 17 5" xfId="8726"/>
    <cellStyle name="Normal 3 2 3 17 6" xfId="8727"/>
    <cellStyle name="Normal 3 2 3 18" xfId="8728"/>
    <cellStyle name="Normal 3 2 3 18 2" xfId="8729"/>
    <cellStyle name="Normal 3 2 3 18 2 2" xfId="8730"/>
    <cellStyle name="Normal 3 2 3 18 2 2 2" xfId="8731"/>
    <cellStyle name="Normal 3 2 3 18 2 2 3" xfId="8732"/>
    <cellStyle name="Normal 3 2 3 18 2 3" xfId="8733"/>
    <cellStyle name="Normal 3 2 3 18 2 3 2" xfId="32436"/>
    <cellStyle name="Normal 3 2 3 18 2 4" xfId="8734"/>
    <cellStyle name="Normal 3 2 3 18 2 5" xfId="8735"/>
    <cellStyle name="Normal 3 2 3 18 3" xfId="8736"/>
    <cellStyle name="Normal 3 2 3 18 3 2" xfId="8737"/>
    <cellStyle name="Normal 3 2 3 18 3 3" xfId="8738"/>
    <cellStyle name="Normal 3 2 3 18 4" xfId="8739"/>
    <cellStyle name="Normal 3 2 3 18 4 2" xfId="32435"/>
    <cellStyle name="Normal 3 2 3 18 5" xfId="8740"/>
    <cellStyle name="Normal 3 2 3 18 6" xfId="8741"/>
    <cellStyle name="Normal 3 2 3 19" xfId="8742"/>
    <cellStyle name="Normal 3 2 3 19 2" xfId="8743"/>
    <cellStyle name="Normal 3 2 3 19 2 2" xfId="8744"/>
    <cellStyle name="Normal 3 2 3 19 2 2 2" xfId="8745"/>
    <cellStyle name="Normal 3 2 3 19 2 2 3" xfId="8746"/>
    <cellStyle name="Normal 3 2 3 19 2 3" xfId="8747"/>
    <cellStyle name="Normal 3 2 3 19 2 3 2" xfId="32438"/>
    <cellStyle name="Normal 3 2 3 19 2 4" xfId="8748"/>
    <cellStyle name="Normal 3 2 3 19 2 5" xfId="8749"/>
    <cellStyle name="Normal 3 2 3 19 3" xfId="8750"/>
    <cellStyle name="Normal 3 2 3 19 3 2" xfId="8751"/>
    <cellStyle name="Normal 3 2 3 19 3 3" xfId="8752"/>
    <cellStyle name="Normal 3 2 3 19 4" xfId="8753"/>
    <cellStyle name="Normal 3 2 3 19 4 2" xfId="32437"/>
    <cellStyle name="Normal 3 2 3 19 5" xfId="8754"/>
    <cellStyle name="Normal 3 2 3 19 6" xfId="8755"/>
    <cellStyle name="Normal 3 2 3 2" xfId="8756"/>
    <cellStyle name="Normal 3 2 3 2 10" xfId="8757"/>
    <cellStyle name="Normal 3 2 3 2 10 2" xfId="8758"/>
    <cellStyle name="Normal 3 2 3 2 10 2 2" xfId="8759"/>
    <cellStyle name="Normal 3 2 3 2 10 2 3" xfId="8760"/>
    <cellStyle name="Normal 3 2 3 2 10 3" xfId="8761"/>
    <cellStyle name="Normal 3 2 3 2 10 3 2" xfId="32440"/>
    <cellStyle name="Normal 3 2 3 2 10 4" xfId="8762"/>
    <cellStyle name="Normal 3 2 3 2 10 5" xfId="8763"/>
    <cellStyle name="Normal 3 2 3 2 11" xfId="8764"/>
    <cellStyle name="Normal 3 2 3 2 11 2" xfId="8765"/>
    <cellStyle name="Normal 3 2 3 2 11 2 2" xfId="8766"/>
    <cellStyle name="Normal 3 2 3 2 11 2 3" xfId="8767"/>
    <cellStyle name="Normal 3 2 3 2 11 3" xfId="8768"/>
    <cellStyle name="Normal 3 2 3 2 11 3 2" xfId="32441"/>
    <cellStyle name="Normal 3 2 3 2 11 4" xfId="8769"/>
    <cellStyle name="Normal 3 2 3 2 11 5" xfId="8770"/>
    <cellStyle name="Normal 3 2 3 2 12" xfId="8771"/>
    <cellStyle name="Normal 3 2 3 2 12 2" xfId="8772"/>
    <cellStyle name="Normal 3 2 3 2 12 2 2" xfId="8773"/>
    <cellStyle name="Normal 3 2 3 2 12 2 3" xfId="8774"/>
    <cellStyle name="Normal 3 2 3 2 12 3" xfId="8775"/>
    <cellStyle name="Normal 3 2 3 2 12 3 2" xfId="32442"/>
    <cellStyle name="Normal 3 2 3 2 12 4" xfId="8776"/>
    <cellStyle name="Normal 3 2 3 2 12 5" xfId="8777"/>
    <cellStyle name="Normal 3 2 3 2 13" xfId="8778"/>
    <cellStyle name="Normal 3 2 3 2 13 2" xfId="8779"/>
    <cellStyle name="Normal 3 2 3 2 13 2 2" xfId="8780"/>
    <cellStyle name="Normal 3 2 3 2 13 2 3" xfId="8781"/>
    <cellStyle name="Normal 3 2 3 2 13 3" xfId="8782"/>
    <cellStyle name="Normal 3 2 3 2 13 3 2" xfId="32443"/>
    <cellStyle name="Normal 3 2 3 2 13 4" xfId="8783"/>
    <cellStyle name="Normal 3 2 3 2 13 5" xfId="8784"/>
    <cellStyle name="Normal 3 2 3 2 14" xfId="8785"/>
    <cellStyle name="Normal 3 2 3 2 14 2" xfId="8786"/>
    <cellStyle name="Normal 3 2 3 2 14 2 2" xfId="8787"/>
    <cellStyle name="Normal 3 2 3 2 14 2 3" xfId="8788"/>
    <cellStyle name="Normal 3 2 3 2 14 3" xfId="8789"/>
    <cellStyle name="Normal 3 2 3 2 14 3 2" xfId="32444"/>
    <cellStyle name="Normal 3 2 3 2 14 4" xfId="8790"/>
    <cellStyle name="Normal 3 2 3 2 14 5" xfId="8791"/>
    <cellStyle name="Normal 3 2 3 2 15" xfId="8792"/>
    <cellStyle name="Normal 3 2 3 2 15 2" xfId="8793"/>
    <cellStyle name="Normal 3 2 3 2 15 2 2" xfId="8794"/>
    <cellStyle name="Normal 3 2 3 2 15 2 3" xfId="8795"/>
    <cellStyle name="Normal 3 2 3 2 15 3" xfId="8796"/>
    <cellStyle name="Normal 3 2 3 2 15 3 2" xfId="32445"/>
    <cellStyle name="Normal 3 2 3 2 15 4" xfId="8797"/>
    <cellStyle name="Normal 3 2 3 2 15 5" xfId="8798"/>
    <cellStyle name="Normal 3 2 3 2 16" xfId="8799"/>
    <cellStyle name="Normal 3 2 3 2 16 2" xfId="8800"/>
    <cellStyle name="Normal 3 2 3 2 16 2 2" xfId="8801"/>
    <cellStyle name="Normal 3 2 3 2 16 2 3" xfId="8802"/>
    <cellStyle name="Normal 3 2 3 2 16 3" xfId="8803"/>
    <cellStyle name="Normal 3 2 3 2 16 3 2" xfId="32446"/>
    <cellStyle name="Normal 3 2 3 2 16 4" xfId="8804"/>
    <cellStyle name="Normal 3 2 3 2 16 5" xfId="8805"/>
    <cellStyle name="Normal 3 2 3 2 17" xfId="8806"/>
    <cellStyle name="Normal 3 2 3 2 17 2" xfId="8807"/>
    <cellStyle name="Normal 3 2 3 2 17 2 2" xfId="8808"/>
    <cellStyle name="Normal 3 2 3 2 17 2 3" xfId="8809"/>
    <cellStyle name="Normal 3 2 3 2 17 3" xfId="8810"/>
    <cellStyle name="Normal 3 2 3 2 17 3 2" xfId="32447"/>
    <cellStyle name="Normal 3 2 3 2 17 4" xfId="8811"/>
    <cellStyle name="Normal 3 2 3 2 17 5" xfId="8812"/>
    <cellStyle name="Normal 3 2 3 2 18" xfId="8813"/>
    <cellStyle name="Normal 3 2 3 2 18 2" xfId="8814"/>
    <cellStyle name="Normal 3 2 3 2 18 2 2" xfId="8815"/>
    <cellStyle name="Normal 3 2 3 2 18 2 3" xfId="8816"/>
    <cellStyle name="Normal 3 2 3 2 18 3" xfId="8817"/>
    <cellStyle name="Normal 3 2 3 2 18 3 2" xfId="32448"/>
    <cellStyle name="Normal 3 2 3 2 18 4" xfId="8818"/>
    <cellStyle name="Normal 3 2 3 2 18 5" xfId="8819"/>
    <cellStyle name="Normal 3 2 3 2 19" xfId="8820"/>
    <cellStyle name="Normal 3 2 3 2 19 2" xfId="8821"/>
    <cellStyle name="Normal 3 2 3 2 19 2 2" xfId="8822"/>
    <cellStyle name="Normal 3 2 3 2 19 2 3" xfId="8823"/>
    <cellStyle name="Normal 3 2 3 2 19 3" xfId="8824"/>
    <cellStyle name="Normal 3 2 3 2 19 3 2" xfId="32449"/>
    <cellStyle name="Normal 3 2 3 2 19 4" xfId="8825"/>
    <cellStyle name="Normal 3 2 3 2 19 5" xfId="8826"/>
    <cellStyle name="Normal 3 2 3 2 2" xfId="8827"/>
    <cellStyle name="Normal 3 2 3 2 2 2" xfId="8828"/>
    <cellStyle name="Normal 3 2 3 2 2 2 2" xfId="8829"/>
    <cellStyle name="Normal 3 2 3 2 2 2 2 2" xfId="8830"/>
    <cellStyle name="Normal 3 2 3 2 2 2 2 3" xfId="8831"/>
    <cellStyle name="Normal 3 2 3 2 2 2 3" xfId="8832"/>
    <cellStyle name="Normal 3 2 3 2 2 2 3 2" xfId="33372"/>
    <cellStyle name="Normal 3 2 3 2 2 2 4" xfId="8833"/>
    <cellStyle name="Normal 3 2 3 2 2 2 5" xfId="8834"/>
    <cellStyle name="Normal 3 2 3 2 2 3" xfId="8835"/>
    <cellStyle name="Normal 3 2 3 2 2 3 2" xfId="8836"/>
    <cellStyle name="Normal 3 2 3 2 2 3 2 2" xfId="8837"/>
    <cellStyle name="Normal 3 2 3 2 2 3 2 3" xfId="8838"/>
    <cellStyle name="Normal 3 2 3 2 2 3 3" xfId="8839"/>
    <cellStyle name="Normal 3 2 3 2 2 3 3 2" xfId="34937"/>
    <cellStyle name="Normal 3 2 3 2 2 3 4" xfId="8840"/>
    <cellStyle name="Normal 3 2 3 2 2 3 5" xfId="8841"/>
    <cellStyle name="Normal 3 2 3 2 2 4" xfId="8842"/>
    <cellStyle name="Normal 3 2 3 2 2 4 2" xfId="8843"/>
    <cellStyle name="Normal 3 2 3 2 2 4 3" xfId="8844"/>
    <cellStyle name="Normal 3 2 3 2 2 5" xfId="8845"/>
    <cellStyle name="Normal 3 2 3 2 2 5 2" xfId="32450"/>
    <cellStyle name="Normal 3 2 3 2 2 6" xfId="8846"/>
    <cellStyle name="Normal 3 2 3 2 2 7" xfId="8847"/>
    <cellStyle name="Normal 3 2 3 2 20" xfId="8848"/>
    <cellStyle name="Normal 3 2 3 2 20 2" xfId="8849"/>
    <cellStyle name="Normal 3 2 3 2 20 3" xfId="8850"/>
    <cellStyle name="Normal 3 2 3 2 21" xfId="8851"/>
    <cellStyle name="Normal 3 2 3 2 21 2" xfId="32439"/>
    <cellStyle name="Normal 3 2 3 2 22" xfId="8852"/>
    <cellStyle name="Normal 3 2 3 2 23" xfId="8853"/>
    <cellStyle name="Normal 3 2 3 2 24" xfId="8854"/>
    <cellStyle name="Normal 3 2 3 2 3" xfId="8855"/>
    <cellStyle name="Normal 3 2 3 2 3 2" xfId="8856"/>
    <cellStyle name="Normal 3 2 3 2 3 2 2" xfId="8857"/>
    <cellStyle name="Normal 3 2 3 2 3 2 3" xfId="8858"/>
    <cellStyle name="Normal 3 2 3 2 3 3" xfId="8859"/>
    <cellStyle name="Normal 3 2 3 2 3 3 2" xfId="32451"/>
    <cellStyle name="Normal 3 2 3 2 3 4" xfId="8860"/>
    <cellStyle name="Normal 3 2 3 2 3 5" xfId="8861"/>
    <cellStyle name="Normal 3 2 3 2 4" xfId="8862"/>
    <cellStyle name="Normal 3 2 3 2 4 2" xfId="8863"/>
    <cellStyle name="Normal 3 2 3 2 4 2 2" xfId="8864"/>
    <cellStyle name="Normal 3 2 3 2 4 2 3" xfId="8865"/>
    <cellStyle name="Normal 3 2 3 2 4 3" xfId="8866"/>
    <cellStyle name="Normal 3 2 3 2 4 3 2" xfId="32452"/>
    <cellStyle name="Normal 3 2 3 2 4 4" xfId="8867"/>
    <cellStyle name="Normal 3 2 3 2 4 5" xfId="8868"/>
    <cellStyle name="Normal 3 2 3 2 5" xfId="8869"/>
    <cellStyle name="Normal 3 2 3 2 5 2" xfId="8870"/>
    <cellStyle name="Normal 3 2 3 2 5 2 2" xfId="8871"/>
    <cellStyle name="Normal 3 2 3 2 5 2 3" xfId="8872"/>
    <cellStyle name="Normal 3 2 3 2 5 3" xfId="8873"/>
    <cellStyle name="Normal 3 2 3 2 5 3 2" xfId="32453"/>
    <cellStyle name="Normal 3 2 3 2 5 4" xfId="8874"/>
    <cellStyle name="Normal 3 2 3 2 5 5" xfId="8875"/>
    <cellStyle name="Normal 3 2 3 2 6" xfId="8876"/>
    <cellStyle name="Normal 3 2 3 2 6 2" xfId="8877"/>
    <cellStyle name="Normal 3 2 3 2 6 2 2" xfId="8878"/>
    <cellStyle name="Normal 3 2 3 2 6 2 3" xfId="8879"/>
    <cellStyle name="Normal 3 2 3 2 6 3" xfId="8880"/>
    <cellStyle name="Normal 3 2 3 2 6 3 2" xfId="32454"/>
    <cellStyle name="Normal 3 2 3 2 6 4" xfId="8881"/>
    <cellStyle name="Normal 3 2 3 2 6 5" xfId="8882"/>
    <cellStyle name="Normal 3 2 3 2 7" xfId="8883"/>
    <cellStyle name="Normal 3 2 3 2 7 2" xfId="8884"/>
    <cellStyle name="Normal 3 2 3 2 7 2 2" xfId="8885"/>
    <cellStyle name="Normal 3 2 3 2 7 2 3" xfId="8886"/>
    <cellStyle name="Normal 3 2 3 2 7 3" xfId="8887"/>
    <cellStyle name="Normal 3 2 3 2 7 3 2" xfId="32455"/>
    <cellStyle name="Normal 3 2 3 2 7 4" xfId="8888"/>
    <cellStyle name="Normal 3 2 3 2 7 5" xfId="8889"/>
    <cellStyle name="Normal 3 2 3 2 8" xfId="8890"/>
    <cellStyle name="Normal 3 2 3 2 8 2" xfId="8891"/>
    <cellStyle name="Normal 3 2 3 2 8 2 2" xfId="8892"/>
    <cellStyle name="Normal 3 2 3 2 8 2 3" xfId="8893"/>
    <cellStyle name="Normal 3 2 3 2 8 3" xfId="8894"/>
    <cellStyle name="Normal 3 2 3 2 8 3 2" xfId="32456"/>
    <cellStyle name="Normal 3 2 3 2 8 4" xfId="8895"/>
    <cellStyle name="Normal 3 2 3 2 8 5" xfId="8896"/>
    <cellStyle name="Normal 3 2 3 2 9" xfId="8897"/>
    <cellStyle name="Normal 3 2 3 2 9 2" xfId="8898"/>
    <cellStyle name="Normal 3 2 3 2 9 2 2" xfId="8899"/>
    <cellStyle name="Normal 3 2 3 2 9 2 3" xfId="8900"/>
    <cellStyle name="Normal 3 2 3 2 9 3" xfId="8901"/>
    <cellStyle name="Normal 3 2 3 2 9 3 2" xfId="32457"/>
    <cellStyle name="Normal 3 2 3 2 9 4" xfId="8902"/>
    <cellStyle name="Normal 3 2 3 2 9 5" xfId="8903"/>
    <cellStyle name="Normal 3 2 3 20" xfId="8904"/>
    <cellStyle name="Normal 3 2 3 20 2" xfId="8905"/>
    <cellStyle name="Normal 3 2 3 20 2 2" xfId="8906"/>
    <cellStyle name="Normal 3 2 3 20 2 2 2" xfId="8907"/>
    <cellStyle name="Normal 3 2 3 20 2 2 3" xfId="8908"/>
    <cellStyle name="Normal 3 2 3 20 2 3" xfId="8909"/>
    <cellStyle name="Normal 3 2 3 20 2 3 2" xfId="32459"/>
    <cellStyle name="Normal 3 2 3 20 2 4" xfId="8910"/>
    <cellStyle name="Normal 3 2 3 20 2 5" xfId="8911"/>
    <cellStyle name="Normal 3 2 3 20 3" xfId="8912"/>
    <cellStyle name="Normal 3 2 3 20 3 2" xfId="8913"/>
    <cellStyle name="Normal 3 2 3 20 3 3" xfId="8914"/>
    <cellStyle name="Normal 3 2 3 20 4" xfId="8915"/>
    <cellStyle name="Normal 3 2 3 20 4 2" xfId="32458"/>
    <cellStyle name="Normal 3 2 3 20 5" xfId="8916"/>
    <cellStyle name="Normal 3 2 3 20 6" xfId="8917"/>
    <cellStyle name="Normal 3 2 3 21" xfId="8918"/>
    <cellStyle name="Normal 3 2 3 21 2" xfId="8919"/>
    <cellStyle name="Normal 3 2 3 21 2 2" xfId="8920"/>
    <cellStyle name="Normal 3 2 3 21 2 2 2" xfId="8921"/>
    <cellStyle name="Normal 3 2 3 21 2 2 3" xfId="8922"/>
    <cellStyle name="Normal 3 2 3 21 2 3" xfId="8923"/>
    <cellStyle name="Normal 3 2 3 21 2 3 2" xfId="32461"/>
    <cellStyle name="Normal 3 2 3 21 2 4" xfId="8924"/>
    <cellStyle name="Normal 3 2 3 21 2 5" xfId="8925"/>
    <cellStyle name="Normal 3 2 3 21 3" xfId="8926"/>
    <cellStyle name="Normal 3 2 3 21 3 2" xfId="8927"/>
    <cellStyle name="Normal 3 2 3 21 3 3" xfId="8928"/>
    <cellStyle name="Normal 3 2 3 21 4" xfId="8929"/>
    <cellStyle name="Normal 3 2 3 21 4 2" xfId="32460"/>
    <cellStyle name="Normal 3 2 3 21 5" xfId="8930"/>
    <cellStyle name="Normal 3 2 3 21 6" xfId="8931"/>
    <cellStyle name="Normal 3 2 3 22" xfId="8932"/>
    <cellStyle name="Normal 3 2 3 22 2" xfId="8933"/>
    <cellStyle name="Normal 3 2 3 22 2 2" xfId="8934"/>
    <cellStyle name="Normal 3 2 3 22 2 2 2" xfId="8935"/>
    <cellStyle name="Normal 3 2 3 22 2 2 3" xfId="8936"/>
    <cellStyle name="Normal 3 2 3 22 2 3" xfId="8937"/>
    <cellStyle name="Normal 3 2 3 22 2 3 2" xfId="32463"/>
    <cellStyle name="Normal 3 2 3 22 2 4" xfId="8938"/>
    <cellStyle name="Normal 3 2 3 22 2 5" xfId="8939"/>
    <cellStyle name="Normal 3 2 3 22 3" xfId="8940"/>
    <cellStyle name="Normal 3 2 3 22 3 2" xfId="8941"/>
    <cellStyle name="Normal 3 2 3 22 3 3" xfId="8942"/>
    <cellStyle name="Normal 3 2 3 22 4" xfId="8943"/>
    <cellStyle name="Normal 3 2 3 22 4 2" xfId="32462"/>
    <cellStyle name="Normal 3 2 3 22 5" xfId="8944"/>
    <cellStyle name="Normal 3 2 3 22 6" xfId="8945"/>
    <cellStyle name="Normal 3 2 3 23" xfId="8946"/>
    <cellStyle name="Normal 3 2 3 23 2" xfId="8947"/>
    <cellStyle name="Normal 3 2 3 23 3" xfId="8948"/>
    <cellStyle name="Normal 3 2 3 24" xfId="8949"/>
    <cellStyle name="Normal 3 2 3 24 2" xfId="32418"/>
    <cellStyle name="Normal 3 2 3 25" xfId="8950"/>
    <cellStyle name="Normal 3 2 3 26" xfId="8951"/>
    <cellStyle name="Normal 3 2 3 27" xfId="8952"/>
    <cellStyle name="Normal 3 2 3 3" xfId="8953"/>
    <cellStyle name="Normal 3 2 3 3 2" xfId="8954"/>
    <cellStyle name="Normal 3 2 3 3 2 2" xfId="8955"/>
    <cellStyle name="Normal 3 2 3 3 2 2 2" xfId="8956"/>
    <cellStyle name="Normal 3 2 3 3 2 2 3" xfId="8957"/>
    <cellStyle name="Normal 3 2 3 3 2 3" xfId="8958"/>
    <cellStyle name="Normal 3 2 3 3 2 3 2" xfId="33373"/>
    <cellStyle name="Normal 3 2 3 3 2 4" xfId="8959"/>
    <cellStyle name="Normal 3 2 3 3 2 5" xfId="8960"/>
    <cellStyle name="Normal 3 2 3 3 3" xfId="8961"/>
    <cellStyle name="Normal 3 2 3 3 3 2" xfId="8962"/>
    <cellStyle name="Normal 3 2 3 3 3 2 2" xfId="8963"/>
    <cellStyle name="Normal 3 2 3 3 3 2 3" xfId="8964"/>
    <cellStyle name="Normal 3 2 3 3 3 3" xfId="8965"/>
    <cellStyle name="Normal 3 2 3 3 3 3 2" xfId="34938"/>
    <cellStyle name="Normal 3 2 3 3 3 4" xfId="8966"/>
    <cellStyle name="Normal 3 2 3 3 3 5" xfId="8967"/>
    <cellStyle name="Normal 3 2 3 3 4" xfId="8968"/>
    <cellStyle name="Normal 3 2 3 3 4 2" xfId="8969"/>
    <cellStyle name="Normal 3 2 3 3 4 2 2" xfId="8970"/>
    <cellStyle name="Normal 3 2 3 3 4 2 3" xfId="8971"/>
    <cellStyle name="Normal 3 2 3 3 4 3" xfId="8972"/>
    <cellStyle name="Normal 3 2 3 3 4 4" xfId="8973"/>
    <cellStyle name="Normal 3 2 3 3 4 5" xfId="8974"/>
    <cellStyle name="Normal 3 2 3 3 5" xfId="8975"/>
    <cellStyle name="Normal 3 2 3 3 5 2" xfId="8976"/>
    <cellStyle name="Normal 3 2 3 3 5 3" xfId="8977"/>
    <cellStyle name="Normal 3 2 3 3 6" xfId="8978"/>
    <cellStyle name="Normal 3 2 3 3 6 2" xfId="32464"/>
    <cellStyle name="Normal 3 2 3 3 7" xfId="8979"/>
    <cellStyle name="Normal 3 2 3 3 8" xfId="8980"/>
    <cellStyle name="Normal 3 2 3 3 9" xfId="8981"/>
    <cellStyle name="Normal 3 2 3 4" xfId="8982"/>
    <cellStyle name="Normal 3 2 3 4 2" xfId="8983"/>
    <cellStyle name="Normal 3 2 3 4 2 2" xfId="8984"/>
    <cellStyle name="Normal 3 2 3 4 2 2 2" xfId="8985"/>
    <cellStyle name="Normal 3 2 3 4 2 2 3" xfId="8986"/>
    <cellStyle name="Normal 3 2 3 4 2 3" xfId="8987"/>
    <cellStyle name="Normal 3 2 3 4 2 4" xfId="8988"/>
    <cellStyle name="Normal 3 2 3 4 2 5" xfId="8989"/>
    <cellStyle name="Normal 3 2 3 4 3" xfId="8990"/>
    <cellStyle name="Normal 3 2 3 4 3 2" xfId="8991"/>
    <cellStyle name="Normal 3 2 3 4 3 3" xfId="8992"/>
    <cellStyle name="Normal 3 2 3 4 4" xfId="8993"/>
    <cellStyle name="Normal 3 2 3 4 4 2" xfId="32465"/>
    <cellStyle name="Normal 3 2 3 4 5" xfId="8994"/>
    <cellStyle name="Normal 3 2 3 4 6" xfId="8995"/>
    <cellStyle name="Normal 3 2 3 4 7" xfId="8996"/>
    <cellStyle name="Normal 3 2 3 5" xfId="8997"/>
    <cellStyle name="Normal 3 2 3 5 2" xfId="8998"/>
    <cellStyle name="Normal 3 2 3 5 2 2" xfId="8999"/>
    <cellStyle name="Normal 3 2 3 5 2 2 2" xfId="9000"/>
    <cellStyle name="Normal 3 2 3 5 2 2 3" xfId="9001"/>
    <cellStyle name="Normal 3 2 3 5 2 3" xfId="9002"/>
    <cellStyle name="Normal 3 2 3 5 2 4" xfId="9003"/>
    <cellStyle name="Normal 3 2 3 5 2 5" xfId="9004"/>
    <cellStyle name="Normal 3 2 3 5 3" xfId="9005"/>
    <cellStyle name="Normal 3 2 3 5 3 2" xfId="9006"/>
    <cellStyle name="Normal 3 2 3 5 3 3" xfId="9007"/>
    <cellStyle name="Normal 3 2 3 5 4" xfId="9008"/>
    <cellStyle name="Normal 3 2 3 5 4 2" xfId="32466"/>
    <cellStyle name="Normal 3 2 3 5 5" xfId="9009"/>
    <cellStyle name="Normal 3 2 3 5 6" xfId="9010"/>
    <cellStyle name="Normal 3 2 3 5 7" xfId="9011"/>
    <cellStyle name="Normal 3 2 3 6" xfId="9012"/>
    <cellStyle name="Normal 3 2 3 6 2" xfId="9013"/>
    <cellStyle name="Normal 3 2 3 6 2 2" xfId="9014"/>
    <cellStyle name="Normal 3 2 3 6 2 3" xfId="9015"/>
    <cellStyle name="Normal 3 2 3 6 3" xfId="9016"/>
    <cellStyle name="Normal 3 2 3 6 3 2" xfId="32467"/>
    <cellStyle name="Normal 3 2 3 6 4" xfId="9017"/>
    <cellStyle name="Normal 3 2 3 6 5" xfId="9018"/>
    <cellStyle name="Normal 3 2 3 7" xfId="9019"/>
    <cellStyle name="Normal 3 2 3 7 2" xfId="9020"/>
    <cellStyle name="Normal 3 2 3 7 2 2" xfId="9021"/>
    <cellStyle name="Normal 3 2 3 7 2 3" xfId="9022"/>
    <cellStyle name="Normal 3 2 3 7 3" xfId="9023"/>
    <cellStyle name="Normal 3 2 3 7 3 2" xfId="32468"/>
    <cellStyle name="Normal 3 2 3 7 4" xfId="9024"/>
    <cellStyle name="Normal 3 2 3 7 5" xfId="9025"/>
    <cellStyle name="Normal 3 2 3 8" xfId="9026"/>
    <cellStyle name="Normal 3 2 3 8 2" xfId="9027"/>
    <cellStyle name="Normal 3 2 3 8 2 2" xfId="9028"/>
    <cellStyle name="Normal 3 2 3 8 2 2 2" xfId="9029"/>
    <cellStyle name="Normal 3 2 3 8 2 2 3" xfId="9030"/>
    <cellStyle name="Normal 3 2 3 8 2 3" xfId="9031"/>
    <cellStyle name="Normal 3 2 3 8 2 3 2" xfId="32470"/>
    <cellStyle name="Normal 3 2 3 8 2 4" xfId="9032"/>
    <cellStyle name="Normal 3 2 3 8 2 5" xfId="9033"/>
    <cellStyle name="Normal 3 2 3 8 3" xfId="9034"/>
    <cellStyle name="Normal 3 2 3 8 3 2" xfId="9035"/>
    <cellStyle name="Normal 3 2 3 8 3 3" xfId="9036"/>
    <cellStyle name="Normal 3 2 3 8 4" xfId="9037"/>
    <cellStyle name="Normal 3 2 3 8 4 2" xfId="32469"/>
    <cellStyle name="Normal 3 2 3 8 5" xfId="9038"/>
    <cellStyle name="Normal 3 2 3 8 6" xfId="9039"/>
    <cellStyle name="Normal 3 2 3 9" xfId="9040"/>
    <cellStyle name="Normal 3 2 3 9 2" xfId="9041"/>
    <cellStyle name="Normal 3 2 3 9 2 2" xfId="9042"/>
    <cellStyle name="Normal 3 2 3 9 2 2 2" xfId="9043"/>
    <cellStyle name="Normal 3 2 3 9 2 2 3" xfId="9044"/>
    <cellStyle name="Normal 3 2 3 9 2 3" xfId="9045"/>
    <cellStyle name="Normal 3 2 3 9 2 3 2" xfId="32472"/>
    <cellStyle name="Normal 3 2 3 9 2 4" xfId="9046"/>
    <cellStyle name="Normal 3 2 3 9 2 5" xfId="9047"/>
    <cellStyle name="Normal 3 2 3 9 3" xfId="9048"/>
    <cellStyle name="Normal 3 2 3 9 3 2" xfId="9049"/>
    <cellStyle name="Normal 3 2 3 9 3 3" xfId="9050"/>
    <cellStyle name="Normal 3 2 3 9 4" xfId="9051"/>
    <cellStyle name="Normal 3 2 3 9 4 2" xfId="32471"/>
    <cellStyle name="Normal 3 2 3 9 5" xfId="9052"/>
    <cellStyle name="Normal 3 2 3 9 6" xfId="9053"/>
    <cellStyle name="Normal 3 2 30" xfId="9054"/>
    <cellStyle name="Normal 3 2 4" xfId="9055"/>
    <cellStyle name="Normal 3 2 4 10" xfId="9056"/>
    <cellStyle name="Normal 3 2 4 2" xfId="9057"/>
    <cellStyle name="Normal 3 2 4 2 2" xfId="9058"/>
    <cellStyle name="Normal 3 2 4 2 2 2" xfId="9059"/>
    <cellStyle name="Normal 3 2 4 2 2 2 2" xfId="9060"/>
    <cellStyle name="Normal 3 2 4 2 2 2 3" xfId="9061"/>
    <cellStyle name="Normal 3 2 4 2 2 3" xfId="9062"/>
    <cellStyle name="Normal 3 2 4 2 2 3 2" xfId="34554"/>
    <cellStyle name="Normal 3 2 4 2 2 4" xfId="9063"/>
    <cellStyle name="Normal 3 2 4 2 2 5" xfId="9064"/>
    <cellStyle name="Normal 3 2 4 2 3" xfId="9065"/>
    <cellStyle name="Normal 3 2 4 2 3 2" xfId="9066"/>
    <cellStyle name="Normal 3 2 4 2 3 2 2" xfId="9067"/>
    <cellStyle name="Normal 3 2 4 2 3 2 3" xfId="9068"/>
    <cellStyle name="Normal 3 2 4 2 3 3" xfId="9069"/>
    <cellStyle name="Normal 3 2 4 2 3 3 2" xfId="35217"/>
    <cellStyle name="Normal 3 2 4 2 3 4" xfId="9070"/>
    <cellStyle name="Normal 3 2 4 2 3 5" xfId="9071"/>
    <cellStyle name="Normal 3 2 4 2 4" xfId="9072"/>
    <cellStyle name="Normal 3 2 4 2 4 2" xfId="9073"/>
    <cellStyle name="Normal 3 2 4 2 4 3" xfId="9074"/>
    <cellStyle name="Normal 3 2 4 2 5" xfId="9075"/>
    <cellStyle name="Normal 3 2 4 2 5 2" xfId="33375"/>
    <cellStyle name="Normal 3 2 4 2 6" xfId="9076"/>
    <cellStyle name="Normal 3 2 4 2 7" xfId="9077"/>
    <cellStyle name="Normal 3 2 4 2 8" xfId="9078"/>
    <cellStyle name="Normal 3 2 4 3" xfId="9079"/>
    <cellStyle name="Normal 3 2 4 3 2" xfId="9080"/>
    <cellStyle name="Normal 3 2 4 3 2 2" xfId="9081"/>
    <cellStyle name="Normal 3 2 4 3 2 2 2" xfId="9082"/>
    <cellStyle name="Normal 3 2 4 3 2 2 3" xfId="9083"/>
    <cellStyle name="Normal 3 2 4 3 2 3" xfId="9084"/>
    <cellStyle name="Normal 3 2 4 3 2 4" xfId="9085"/>
    <cellStyle name="Normal 3 2 4 3 2 5" xfId="9086"/>
    <cellStyle name="Normal 3 2 4 3 3" xfId="9087"/>
    <cellStyle name="Normal 3 2 4 3 3 2" xfId="9088"/>
    <cellStyle name="Normal 3 2 4 3 3 3" xfId="9089"/>
    <cellStyle name="Normal 3 2 4 3 4" xfId="9090"/>
    <cellStyle name="Normal 3 2 4 3 5" xfId="9091"/>
    <cellStyle name="Normal 3 2 4 3 6" xfId="9092"/>
    <cellStyle name="Normal 3 2 4 3 7" xfId="9093"/>
    <cellStyle name="Normal 3 2 4 4" xfId="9094"/>
    <cellStyle name="Normal 3 2 4 4 2" xfId="9095"/>
    <cellStyle name="Normal 3 2 4 4 2 2" xfId="9096"/>
    <cellStyle name="Normal 3 2 4 4 2 3" xfId="9097"/>
    <cellStyle name="Normal 3 2 4 4 3" xfId="9098"/>
    <cellStyle name="Normal 3 2 4 4 3 2" xfId="34886"/>
    <cellStyle name="Normal 3 2 4 4 4" xfId="9099"/>
    <cellStyle name="Normal 3 2 4 4 5" xfId="9100"/>
    <cellStyle name="Normal 3 2 4 5" xfId="9101"/>
    <cellStyle name="Normal 3 2 4 5 2" xfId="9102"/>
    <cellStyle name="Normal 3 2 4 5 2 2" xfId="9103"/>
    <cellStyle name="Normal 3 2 4 5 2 3" xfId="9104"/>
    <cellStyle name="Normal 3 2 4 5 3" xfId="9105"/>
    <cellStyle name="Normal 3 2 4 5 4" xfId="9106"/>
    <cellStyle name="Normal 3 2 4 5 5" xfId="9107"/>
    <cellStyle name="Normal 3 2 4 6" xfId="9108"/>
    <cellStyle name="Normal 3 2 4 6 2" xfId="9109"/>
    <cellStyle name="Normal 3 2 4 6 3" xfId="9110"/>
    <cellStyle name="Normal 3 2 4 7" xfId="9111"/>
    <cellStyle name="Normal 3 2 4 7 2" xfId="33374"/>
    <cellStyle name="Normal 3 2 4 8" xfId="9112"/>
    <cellStyle name="Normal 3 2 4 9" xfId="9113"/>
    <cellStyle name="Normal 3 2 5" xfId="9114"/>
    <cellStyle name="Normal 3 2 5 10" xfId="9115"/>
    <cellStyle name="Normal 3 2 5 2" xfId="9116"/>
    <cellStyle name="Normal 3 2 5 2 2" xfId="9117"/>
    <cellStyle name="Normal 3 2 5 2 2 2" xfId="9118"/>
    <cellStyle name="Normal 3 2 5 2 2 2 2" xfId="9119"/>
    <cellStyle name="Normal 3 2 5 2 2 2 3" xfId="9120"/>
    <cellStyle name="Normal 3 2 5 2 2 3" xfId="9121"/>
    <cellStyle name="Normal 3 2 5 2 2 3 2" xfId="34200"/>
    <cellStyle name="Normal 3 2 5 2 2 4" xfId="9122"/>
    <cellStyle name="Normal 3 2 5 2 2 5" xfId="9123"/>
    <cellStyle name="Normal 3 2 5 2 3" xfId="9124"/>
    <cellStyle name="Normal 3 2 5 2 3 2" xfId="9125"/>
    <cellStyle name="Normal 3 2 5 2 3 3" xfId="9126"/>
    <cellStyle name="Normal 3 2 5 2 4" xfId="9127"/>
    <cellStyle name="Normal 3 2 5 2 4 2" xfId="33377"/>
    <cellStyle name="Normal 3 2 5 2 5" xfId="9128"/>
    <cellStyle name="Normal 3 2 5 2 6" xfId="9129"/>
    <cellStyle name="Normal 3 2 5 3" xfId="9130"/>
    <cellStyle name="Normal 3 2 5 3 2" xfId="9131"/>
    <cellStyle name="Normal 3 2 5 3 2 2" xfId="9132"/>
    <cellStyle name="Normal 3 2 5 3 2 3" xfId="9133"/>
    <cellStyle name="Normal 3 2 5 3 3" xfId="9134"/>
    <cellStyle name="Normal 3 2 5 3 4" xfId="9135"/>
    <cellStyle name="Normal 3 2 5 3 5" xfId="9136"/>
    <cellStyle name="Normal 3 2 5 4" xfId="9137"/>
    <cellStyle name="Normal 3 2 5 4 2" xfId="9138"/>
    <cellStyle name="Normal 3 2 5 4 2 2" xfId="9139"/>
    <cellStyle name="Normal 3 2 5 4 2 3" xfId="9140"/>
    <cellStyle name="Normal 3 2 5 4 3" xfId="9141"/>
    <cellStyle name="Normal 3 2 5 4 3 2" xfId="34887"/>
    <cellStyle name="Normal 3 2 5 4 4" xfId="9142"/>
    <cellStyle name="Normal 3 2 5 4 5" xfId="9143"/>
    <cellStyle name="Normal 3 2 5 5" xfId="9144"/>
    <cellStyle name="Normal 3 2 5 5 2" xfId="9145"/>
    <cellStyle name="Normal 3 2 5 5 2 2" xfId="9146"/>
    <cellStyle name="Normal 3 2 5 5 2 3" xfId="9147"/>
    <cellStyle name="Normal 3 2 5 5 3" xfId="9148"/>
    <cellStyle name="Normal 3 2 5 5 3 2" xfId="35072"/>
    <cellStyle name="Normal 3 2 5 5 4" xfId="9149"/>
    <cellStyle name="Normal 3 2 5 5 5" xfId="9150"/>
    <cellStyle name="Normal 3 2 5 6" xfId="9151"/>
    <cellStyle name="Normal 3 2 5 6 2" xfId="9152"/>
    <cellStyle name="Normal 3 2 5 6 3" xfId="9153"/>
    <cellStyle name="Normal 3 2 5 7" xfId="9154"/>
    <cellStyle name="Normal 3 2 5 7 2" xfId="33376"/>
    <cellStyle name="Normal 3 2 5 8" xfId="9155"/>
    <cellStyle name="Normal 3 2 5 9" xfId="9156"/>
    <cellStyle name="Normal 3 2 6" xfId="9157"/>
    <cellStyle name="Normal 3 2 6 2" xfId="9158"/>
    <cellStyle name="Normal 3 2 6 2 2" xfId="9159"/>
    <cellStyle name="Normal 3 2 6 2 2 2" xfId="9160"/>
    <cellStyle name="Normal 3 2 6 2 2 3" xfId="9161"/>
    <cellStyle name="Normal 3 2 6 2 3" xfId="9162"/>
    <cellStyle name="Normal 3 2 6 2 4" xfId="9163"/>
    <cellStyle name="Normal 3 2 6 2 5" xfId="9164"/>
    <cellStyle name="Normal 3 2 6 3" xfId="9165"/>
    <cellStyle name="Normal 3 2 6 3 2" xfId="9166"/>
    <cellStyle name="Normal 3 2 6 3 2 2" xfId="9167"/>
    <cellStyle name="Normal 3 2 6 3 2 3" xfId="9168"/>
    <cellStyle name="Normal 3 2 6 3 3" xfId="9169"/>
    <cellStyle name="Normal 3 2 6 3 3 2" xfId="34814"/>
    <cellStyle name="Normal 3 2 6 3 4" xfId="9170"/>
    <cellStyle name="Normal 3 2 6 3 5" xfId="9171"/>
    <cellStyle name="Normal 3 2 6 4" xfId="9172"/>
    <cellStyle name="Normal 3 2 6 4 2" xfId="9173"/>
    <cellStyle name="Normal 3 2 6 4 3" xfId="9174"/>
    <cellStyle name="Normal 3 2 6 5" xfId="9175"/>
    <cellStyle name="Normal 3 2 6 5 2" xfId="33378"/>
    <cellStyle name="Normal 3 2 6 6" xfId="9176"/>
    <cellStyle name="Normal 3 2 6 7" xfId="9177"/>
    <cellStyle name="Normal 3 2 6 8" xfId="9178"/>
    <cellStyle name="Normal 3 2 7" xfId="9179"/>
    <cellStyle name="Normal 3 2 7 2" xfId="9180"/>
    <cellStyle name="Normal 3 2 7 2 2" xfId="9181"/>
    <cellStyle name="Normal 3 2 7 2 2 2" xfId="9182"/>
    <cellStyle name="Normal 3 2 7 2 2 3" xfId="9183"/>
    <cellStyle name="Normal 3 2 7 2 3" xfId="9184"/>
    <cellStyle name="Normal 3 2 7 2 4" xfId="9185"/>
    <cellStyle name="Normal 3 2 7 2 5" xfId="9186"/>
    <cellStyle name="Normal 3 2 7 3" xfId="9187"/>
    <cellStyle name="Normal 3 2 7 3 2" xfId="9188"/>
    <cellStyle name="Normal 3 2 7 3 2 2" xfId="9189"/>
    <cellStyle name="Normal 3 2 7 3 2 3" xfId="9190"/>
    <cellStyle name="Normal 3 2 7 3 3" xfId="9191"/>
    <cellStyle name="Normal 3 2 7 3 3 2" xfId="34201"/>
    <cellStyle name="Normal 3 2 7 3 4" xfId="9192"/>
    <cellStyle name="Normal 3 2 7 3 5" xfId="9193"/>
    <cellStyle name="Normal 3 2 7 4" xfId="9194"/>
    <cellStyle name="Normal 3 2 7 4 2" xfId="9195"/>
    <cellStyle name="Normal 3 2 7 4 3" xfId="9196"/>
    <cellStyle name="Normal 3 2 7 5" xfId="9197"/>
    <cellStyle name="Normal 3 2 7 5 2" xfId="33379"/>
    <cellStyle name="Normal 3 2 7 6" xfId="9198"/>
    <cellStyle name="Normal 3 2 7 7" xfId="9199"/>
    <cellStyle name="Normal 3 2 8" xfId="9200"/>
    <cellStyle name="Normal 3 2 8 2" xfId="9201"/>
    <cellStyle name="Normal 3 2 8 2 2" xfId="9202"/>
    <cellStyle name="Normal 3 2 8 2 2 2" xfId="9203"/>
    <cellStyle name="Normal 3 2 8 2 2 2 2" xfId="9204"/>
    <cellStyle name="Normal 3 2 8 2 2 2 3" xfId="9205"/>
    <cellStyle name="Normal 3 2 8 2 2 3" xfId="9206"/>
    <cellStyle name="Normal 3 2 8 2 2 3 2" xfId="34815"/>
    <cellStyle name="Normal 3 2 8 2 2 4" xfId="9207"/>
    <cellStyle name="Normal 3 2 8 2 2 5" xfId="9208"/>
    <cellStyle name="Normal 3 2 8 2 3" xfId="9209"/>
    <cellStyle name="Normal 3 2 8 2 3 2" xfId="9210"/>
    <cellStyle name="Normal 3 2 8 2 3 3" xfId="9211"/>
    <cellStyle name="Normal 3 2 8 2 4" xfId="9212"/>
    <cellStyle name="Normal 3 2 8 2 4 2" xfId="33381"/>
    <cellStyle name="Normal 3 2 8 2 5" xfId="9213"/>
    <cellStyle name="Normal 3 2 8 2 6" xfId="9214"/>
    <cellStyle name="Normal 3 2 8 3" xfId="9215"/>
    <cellStyle name="Normal 3 2 8 3 2" xfId="9216"/>
    <cellStyle name="Normal 3 2 8 3 2 2" xfId="9217"/>
    <cellStyle name="Normal 3 2 8 3 2 3" xfId="9218"/>
    <cellStyle name="Normal 3 2 8 3 3" xfId="9219"/>
    <cellStyle name="Normal 3 2 8 3 3 2" xfId="34888"/>
    <cellStyle name="Normal 3 2 8 3 4" xfId="9220"/>
    <cellStyle name="Normal 3 2 8 3 5" xfId="9221"/>
    <cellStyle name="Normal 3 2 8 4" xfId="9222"/>
    <cellStyle name="Normal 3 2 8 4 2" xfId="9223"/>
    <cellStyle name="Normal 3 2 8 4 3" xfId="9224"/>
    <cellStyle name="Normal 3 2 8 5" xfId="9225"/>
    <cellStyle name="Normal 3 2 8 5 2" xfId="33380"/>
    <cellStyle name="Normal 3 2 8 6" xfId="9226"/>
    <cellStyle name="Normal 3 2 8 7" xfId="9227"/>
    <cellStyle name="Normal 3 2 9" xfId="9228"/>
    <cellStyle name="Normal 3 2 9 2" xfId="9229"/>
    <cellStyle name="Normal 3 2 9 2 2" xfId="9230"/>
    <cellStyle name="Normal 3 2 9 2 2 2" xfId="9231"/>
    <cellStyle name="Normal 3 2 9 2 2 2 2" xfId="9232"/>
    <cellStyle name="Normal 3 2 9 2 2 2 3" xfId="9233"/>
    <cellStyle name="Normal 3 2 9 2 2 3" xfId="9234"/>
    <cellStyle name="Normal 3 2 9 2 2 3 2" xfId="34193"/>
    <cellStyle name="Normal 3 2 9 2 2 4" xfId="9235"/>
    <cellStyle name="Normal 3 2 9 2 2 5" xfId="9236"/>
    <cellStyle name="Normal 3 2 9 2 3" xfId="9237"/>
    <cellStyle name="Normal 3 2 9 2 3 2" xfId="9238"/>
    <cellStyle name="Normal 3 2 9 2 3 3" xfId="9239"/>
    <cellStyle name="Normal 3 2 9 2 4" xfId="9240"/>
    <cellStyle name="Normal 3 2 9 2 4 2" xfId="33383"/>
    <cellStyle name="Normal 3 2 9 2 5" xfId="9241"/>
    <cellStyle name="Normal 3 2 9 2 6" xfId="9242"/>
    <cellStyle name="Normal 3 2 9 3" xfId="9243"/>
    <cellStyle name="Normal 3 2 9 3 2" xfId="9244"/>
    <cellStyle name="Normal 3 2 9 3 2 2" xfId="9245"/>
    <cellStyle name="Normal 3 2 9 3 2 3" xfId="9246"/>
    <cellStyle name="Normal 3 2 9 3 3" xfId="9247"/>
    <cellStyle name="Normal 3 2 9 3 3 2" xfId="34202"/>
    <cellStyle name="Normal 3 2 9 3 4" xfId="9248"/>
    <cellStyle name="Normal 3 2 9 3 5" xfId="9249"/>
    <cellStyle name="Normal 3 2 9 4" xfId="9250"/>
    <cellStyle name="Normal 3 2 9 4 2" xfId="9251"/>
    <cellStyle name="Normal 3 2 9 4 3" xfId="9252"/>
    <cellStyle name="Normal 3 2 9 5" xfId="9253"/>
    <cellStyle name="Normal 3 2 9 5 2" xfId="33382"/>
    <cellStyle name="Normal 3 2 9 6" xfId="9254"/>
    <cellStyle name="Normal 3 2 9 7" xfId="9255"/>
    <cellStyle name="Normal 3 20" xfId="9256"/>
    <cellStyle name="Normal 3 20 2" xfId="9257"/>
    <cellStyle name="Normal 3 20 2 2" xfId="9258"/>
    <cellStyle name="Normal 3 20 2 2 2" xfId="9259"/>
    <cellStyle name="Normal 3 20 2 2 2 2" xfId="9260"/>
    <cellStyle name="Normal 3 20 2 2 2 3" xfId="9261"/>
    <cellStyle name="Normal 3 20 2 2 3" xfId="9262"/>
    <cellStyle name="Normal 3 20 2 2 3 2" xfId="34555"/>
    <cellStyle name="Normal 3 20 2 2 4" xfId="9263"/>
    <cellStyle name="Normal 3 20 2 2 5" xfId="9264"/>
    <cellStyle name="Normal 3 20 2 3" xfId="9265"/>
    <cellStyle name="Normal 3 20 2 3 2" xfId="9266"/>
    <cellStyle name="Normal 3 20 2 3 3" xfId="9267"/>
    <cellStyle name="Normal 3 20 2 4" xfId="9268"/>
    <cellStyle name="Normal 3 20 2 4 2" xfId="33385"/>
    <cellStyle name="Normal 3 20 2 5" xfId="9269"/>
    <cellStyle name="Normal 3 20 2 6" xfId="9270"/>
    <cellStyle name="Normal 3 20 3" xfId="9271"/>
    <cellStyle name="Normal 3 20 3 2" xfId="9272"/>
    <cellStyle name="Normal 3 20 3 2 2" xfId="9273"/>
    <cellStyle name="Normal 3 20 3 2 3" xfId="9274"/>
    <cellStyle name="Normal 3 20 3 3" xfId="9275"/>
    <cellStyle name="Normal 3 20 3 3 2" xfId="34556"/>
    <cellStyle name="Normal 3 20 3 4" xfId="9276"/>
    <cellStyle name="Normal 3 20 3 5" xfId="9277"/>
    <cellStyle name="Normal 3 20 4" xfId="9278"/>
    <cellStyle name="Normal 3 20 4 2" xfId="9279"/>
    <cellStyle name="Normal 3 20 4 3" xfId="9280"/>
    <cellStyle name="Normal 3 20 5" xfId="9281"/>
    <cellStyle name="Normal 3 20 5 2" xfId="33384"/>
    <cellStyle name="Normal 3 20 6" xfId="9282"/>
    <cellStyle name="Normal 3 20 7" xfId="9283"/>
    <cellStyle name="Normal 3 21" xfId="9284"/>
    <cellStyle name="Normal 3 21 2" xfId="9285"/>
    <cellStyle name="Normal 3 21 2 2" xfId="9286"/>
    <cellStyle name="Normal 3 21 2 2 2" xfId="9287"/>
    <cellStyle name="Normal 3 21 2 2 2 2" xfId="9288"/>
    <cellStyle name="Normal 3 21 2 2 2 3" xfId="9289"/>
    <cellStyle name="Normal 3 21 2 2 3" xfId="9290"/>
    <cellStyle name="Normal 3 21 2 2 3 2" xfId="34557"/>
    <cellStyle name="Normal 3 21 2 2 4" xfId="9291"/>
    <cellStyle name="Normal 3 21 2 2 5" xfId="9292"/>
    <cellStyle name="Normal 3 21 2 3" xfId="9293"/>
    <cellStyle name="Normal 3 21 2 3 2" xfId="9294"/>
    <cellStyle name="Normal 3 21 2 3 3" xfId="9295"/>
    <cellStyle name="Normal 3 21 2 4" xfId="9296"/>
    <cellStyle name="Normal 3 21 2 4 2" xfId="33387"/>
    <cellStyle name="Normal 3 21 2 5" xfId="9297"/>
    <cellStyle name="Normal 3 21 2 6" xfId="9298"/>
    <cellStyle name="Normal 3 21 3" xfId="9299"/>
    <cellStyle name="Normal 3 21 3 2" xfId="9300"/>
    <cellStyle name="Normal 3 21 3 2 2" xfId="9301"/>
    <cellStyle name="Normal 3 21 3 2 3" xfId="9302"/>
    <cellStyle name="Normal 3 21 3 3" xfId="9303"/>
    <cellStyle name="Normal 3 21 3 3 2" xfId="34194"/>
    <cellStyle name="Normal 3 21 3 4" xfId="9304"/>
    <cellStyle name="Normal 3 21 3 5" xfId="9305"/>
    <cellStyle name="Normal 3 21 4" xfId="9306"/>
    <cellStyle name="Normal 3 21 4 2" xfId="9307"/>
    <cellStyle name="Normal 3 21 4 3" xfId="9308"/>
    <cellStyle name="Normal 3 21 5" xfId="9309"/>
    <cellStyle name="Normal 3 21 5 2" xfId="33386"/>
    <cellStyle name="Normal 3 21 6" xfId="9310"/>
    <cellStyle name="Normal 3 21 7" xfId="9311"/>
    <cellStyle name="Normal 3 22" xfId="9312"/>
    <cellStyle name="Normal 3 22 2" xfId="9313"/>
    <cellStyle name="Normal 3 22 2 2" xfId="9314"/>
    <cellStyle name="Normal 3 22 2 2 2" xfId="9315"/>
    <cellStyle name="Normal 3 22 2 2 2 2" xfId="9316"/>
    <cellStyle name="Normal 3 22 2 2 2 3" xfId="9317"/>
    <cellStyle name="Normal 3 22 2 2 3" xfId="9318"/>
    <cellStyle name="Normal 3 22 2 2 3 2" xfId="34248"/>
    <cellStyle name="Normal 3 22 2 2 4" xfId="9319"/>
    <cellStyle name="Normal 3 22 2 2 5" xfId="9320"/>
    <cellStyle name="Normal 3 22 2 3" xfId="9321"/>
    <cellStyle name="Normal 3 22 2 3 2" xfId="9322"/>
    <cellStyle name="Normal 3 22 2 3 3" xfId="9323"/>
    <cellStyle name="Normal 3 22 2 4" xfId="9324"/>
    <cellStyle name="Normal 3 22 2 4 2" xfId="33389"/>
    <cellStyle name="Normal 3 22 2 5" xfId="9325"/>
    <cellStyle name="Normal 3 22 2 6" xfId="9326"/>
    <cellStyle name="Normal 3 22 3" xfId="9327"/>
    <cellStyle name="Normal 3 22 3 2" xfId="9328"/>
    <cellStyle name="Normal 3 22 3 2 2" xfId="9329"/>
    <cellStyle name="Normal 3 22 3 2 3" xfId="9330"/>
    <cellStyle name="Normal 3 22 3 3" xfId="9331"/>
    <cellStyle name="Normal 3 22 3 3 2" xfId="34558"/>
    <cellStyle name="Normal 3 22 3 4" xfId="9332"/>
    <cellStyle name="Normal 3 22 3 5" xfId="9333"/>
    <cellStyle name="Normal 3 22 4" xfId="9334"/>
    <cellStyle name="Normal 3 22 4 2" xfId="9335"/>
    <cellStyle name="Normal 3 22 4 3" xfId="9336"/>
    <cellStyle name="Normal 3 22 5" xfId="9337"/>
    <cellStyle name="Normal 3 22 5 2" xfId="33388"/>
    <cellStyle name="Normal 3 22 6" xfId="9338"/>
    <cellStyle name="Normal 3 22 7" xfId="9339"/>
    <cellStyle name="Normal 3 23" xfId="9340"/>
    <cellStyle name="Normal 3 23 2" xfId="9341"/>
    <cellStyle name="Normal 3 23 2 2" xfId="9342"/>
    <cellStyle name="Normal 3 23 2 2 2" xfId="9343"/>
    <cellStyle name="Normal 3 23 2 2 2 2" xfId="9344"/>
    <cellStyle name="Normal 3 23 2 2 2 3" xfId="9345"/>
    <cellStyle name="Normal 3 23 2 2 3" xfId="9346"/>
    <cellStyle name="Normal 3 23 2 2 3 2" xfId="34559"/>
    <cellStyle name="Normal 3 23 2 2 4" xfId="9347"/>
    <cellStyle name="Normal 3 23 2 2 5" xfId="9348"/>
    <cellStyle name="Normal 3 23 2 3" xfId="9349"/>
    <cellStyle name="Normal 3 23 2 3 2" xfId="9350"/>
    <cellStyle name="Normal 3 23 2 3 3" xfId="9351"/>
    <cellStyle name="Normal 3 23 2 4" xfId="9352"/>
    <cellStyle name="Normal 3 23 2 4 2" xfId="33391"/>
    <cellStyle name="Normal 3 23 2 5" xfId="9353"/>
    <cellStyle name="Normal 3 23 2 6" xfId="9354"/>
    <cellStyle name="Normal 3 23 3" xfId="9355"/>
    <cellStyle name="Normal 3 23 3 2" xfId="9356"/>
    <cellStyle name="Normal 3 23 3 2 2" xfId="9357"/>
    <cellStyle name="Normal 3 23 3 2 3" xfId="9358"/>
    <cellStyle name="Normal 3 23 3 3" xfId="9359"/>
    <cellStyle name="Normal 3 23 3 3 2" xfId="34816"/>
    <cellStyle name="Normal 3 23 3 4" xfId="9360"/>
    <cellStyle name="Normal 3 23 3 5" xfId="9361"/>
    <cellStyle name="Normal 3 23 4" xfId="9362"/>
    <cellStyle name="Normal 3 23 4 2" xfId="9363"/>
    <cellStyle name="Normal 3 23 4 3" xfId="9364"/>
    <cellStyle name="Normal 3 23 5" xfId="9365"/>
    <cellStyle name="Normal 3 23 5 2" xfId="33390"/>
    <cellStyle name="Normal 3 23 6" xfId="9366"/>
    <cellStyle name="Normal 3 23 7" xfId="9367"/>
    <cellStyle name="Normal 3 24" xfId="9368"/>
    <cellStyle name="Normal 3 24 2" xfId="9369"/>
    <cellStyle name="Normal 3 24 2 2" xfId="9370"/>
    <cellStyle name="Normal 3 24 2 2 2" xfId="9371"/>
    <cellStyle name="Normal 3 24 2 2 2 2" xfId="9372"/>
    <cellStyle name="Normal 3 24 2 2 2 3" xfId="9373"/>
    <cellStyle name="Normal 3 24 2 2 3" xfId="9374"/>
    <cellStyle name="Normal 3 24 2 2 3 2" xfId="34334"/>
    <cellStyle name="Normal 3 24 2 2 4" xfId="9375"/>
    <cellStyle name="Normal 3 24 2 2 5" xfId="9376"/>
    <cellStyle name="Normal 3 24 2 3" xfId="9377"/>
    <cellStyle name="Normal 3 24 2 3 2" xfId="9378"/>
    <cellStyle name="Normal 3 24 2 3 3" xfId="9379"/>
    <cellStyle name="Normal 3 24 2 4" xfId="9380"/>
    <cellStyle name="Normal 3 24 2 4 2" xfId="33393"/>
    <cellStyle name="Normal 3 24 2 5" xfId="9381"/>
    <cellStyle name="Normal 3 24 2 6" xfId="9382"/>
    <cellStyle name="Normal 3 24 3" xfId="9383"/>
    <cellStyle name="Normal 3 24 3 2" xfId="9384"/>
    <cellStyle name="Normal 3 24 3 2 2" xfId="9385"/>
    <cellStyle name="Normal 3 24 3 2 3" xfId="9386"/>
    <cellStyle name="Normal 3 24 3 3" xfId="9387"/>
    <cellStyle name="Normal 3 24 3 3 2" xfId="34834"/>
    <cellStyle name="Normal 3 24 3 4" xfId="9388"/>
    <cellStyle name="Normal 3 24 3 5" xfId="9389"/>
    <cellStyle name="Normal 3 24 4" xfId="9390"/>
    <cellStyle name="Normal 3 24 4 2" xfId="9391"/>
    <cellStyle name="Normal 3 24 4 3" xfId="9392"/>
    <cellStyle name="Normal 3 24 5" xfId="9393"/>
    <cellStyle name="Normal 3 24 5 2" xfId="33392"/>
    <cellStyle name="Normal 3 24 6" xfId="9394"/>
    <cellStyle name="Normal 3 24 7" xfId="9395"/>
    <cellStyle name="Normal 3 25" xfId="9396"/>
    <cellStyle name="Normal 3 25 2" xfId="9397"/>
    <cellStyle name="Normal 3 25 2 2" xfId="9398"/>
    <cellStyle name="Normal 3 25 2 2 2" xfId="9399"/>
    <cellStyle name="Normal 3 25 2 2 2 2" xfId="9400"/>
    <cellStyle name="Normal 3 25 2 2 2 3" xfId="9401"/>
    <cellStyle name="Normal 3 25 2 2 3" xfId="9402"/>
    <cellStyle name="Normal 3 25 2 2 3 2" xfId="34335"/>
    <cellStyle name="Normal 3 25 2 2 4" xfId="9403"/>
    <cellStyle name="Normal 3 25 2 2 5" xfId="9404"/>
    <cellStyle name="Normal 3 25 2 3" xfId="9405"/>
    <cellStyle name="Normal 3 25 2 3 2" xfId="9406"/>
    <cellStyle name="Normal 3 25 2 3 3" xfId="9407"/>
    <cellStyle name="Normal 3 25 2 4" xfId="9408"/>
    <cellStyle name="Normal 3 25 2 4 2" xfId="33395"/>
    <cellStyle name="Normal 3 25 2 5" xfId="9409"/>
    <cellStyle name="Normal 3 25 2 6" xfId="9410"/>
    <cellStyle name="Normal 3 25 3" xfId="9411"/>
    <cellStyle name="Normal 3 25 3 2" xfId="9412"/>
    <cellStyle name="Normal 3 25 3 2 2" xfId="9413"/>
    <cellStyle name="Normal 3 25 3 2 3" xfId="9414"/>
    <cellStyle name="Normal 3 25 3 3" xfId="9415"/>
    <cellStyle name="Normal 3 25 3 3 2" xfId="34835"/>
    <cellStyle name="Normal 3 25 3 4" xfId="9416"/>
    <cellStyle name="Normal 3 25 3 5" xfId="9417"/>
    <cellStyle name="Normal 3 25 4" xfId="9418"/>
    <cellStyle name="Normal 3 25 4 2" xfId="9419"/>
    <cellStyle name="Normal 3 25 4 3" xfId="9420"/>
    <cellStyle name="Normal 3 25 5" xfId="9421"/>
    <cellStyle name="Normal 3 25 5 2" xfId="33394"/>
    <cellStyle name="Normal 3 25 6" xfId="9422"/>
    <cellStyle name="Normal 3 25 7" xfId="9423"/>
    <cellStyle name="Normal 3 26" xfId="9424"/>
    <cellStyle name="Normal 3 26 2" xfId="9425"/>
    <cellStyle name="Normal 3 26 2 2" xfId="9426"/>
    <cellStyle name="Normal 3 26 2 2 2" xfId="9427"/>
    <cellStyle name="Normal 3 26 2 2 3" xfId="9428"/>
    <cellStyle name="Normal 3 26 2 3" xfId="9429"/>
    <cellStyle name="Normal 3 26 2 3 2" xfId="34873"/>
    <cellStyle name="Normal 3 26 2 4" xfId="9430"/>
    <cellStyle name="Normal 3 26 2 5" xfId="9431"/>
    <cellStyle name="Normal 3 26 3" xfId="9432"/>
    <cellStyle name="Normal 3 26 3 2" xfId="9433"/>
    <cellStyle name="Normal 3 26 3 3" xfId="9434"/>
    <cellStyle name="Normal 3 26 4" xfId="9435"/>
    <cellStyle name="Normal 3 26 4 2" xfId="33396"/>
    <cellStyle name="Normal 3 26 5" xfId="9436"/>
    <cellStyle name="Normal 3 26 6" xfId="9437"/>
    <cellStyle name="Normal 3 27" xfId="9438"/>
    <cellStyle name="Normal 3 27 2" xfId="9439"/>
    <cellStyle name="Normal 3 27 2 2" xfId="9440"/>
    <cellStyle name="Normal 3 27 2 3" xfId="9441"/>
    <cellStyle name="Normal 3 27 3" xfId="9442"/>
    <cellStyle name="Normal 3 27 4" xfId="9443"/>
    <cellStyle name="Normal 3 27 5" xfId="9444"/>
    <cellStyle name="Normal 3 28" xfId="9445"/>
    <cellStyle name="Normal 3 28 2" xfId="9446"/>
    <cellStyle name="Normal 3 28 2 2" xfId="9447"/>
    <cellStyle name="Normal 3 28 2 3" xfId="9448"/>
    <cellStyle name="Normal 3 28 3" xfId="9449"/>
    <cellStyle name="Normal 3 28 4" xfId="9450"/>
    <cellStyle name="Normal 3 28 5" xfId="9451"/>
    <cellStyle name="Normal 3 29" xfId="9452"/>
    <cellStyle name="Normal 3 29 2" xfId="9453"/>
    <cellStyle name="Normal 3 29 2 2" xfId="9454"/>
    <cellStyle name="Normal 3 29 2 3" xfId="9455"/>
    <cellStyle name="Normal 3 29 3" xfId="9456"/>
    <cellStyle name="Normal 3 29 4" xfId="9457"/>
    <cellStyle name="Normal 3 29 5" xfId="9458"/>
    <cellStyle name="Normal 3 3" xfId="9459"/>
    <cellStyle name="Normal 3 3 10" xfId="9460"/>
    <cellStyle name="Normal 3 3 10 2" xfId="9461"/>
    <cellStyle name="Normal 3 3 10 3" xfId="9462"/>
    <cellStyle name="Normal 3 3 11" xfId="9463"/>
    <cellStyle name="Normal 3 3 11 2" xfId="32473"/>
    <cellStyle name="Normal 3 3 12" xfId="9464"/>
    <cellStyle name="Normal 3 3 13" xfId="9465"/>
    <cellStyle name="Normal 3 3 2" xfId="9466"/>
    <cellStyle name="Normal 3 3 2 2" xfId="9467"/>
    <cellStyle name="Normal 3 3 2 2 2" xfId="9468"/>
    <cellStyle name="Normal 3 3 2 2 2 2" xfId="9469"/>
    <cellStyle name="Normal 3 3 2 2 2 2 2" xfId="9470"/>
    <cellStyle name="Normal 3 3 2 2 2 2 3" xfId="9471"/>
    <cellStyle name="Normal 3 3 2 2 2 3" xfId="9472"/>
    <cellStyle name="Normal 3 3 2 2 2 3 2" xfId="34634"/>
    <cellStyle name="Normal 3 3 2 2 2 4" xfId="9473"/>
    <cellStyle name="Normal 3 3 2 2 2 5" xfId="9474"/>
    <cellStyle name="Normal 3 3 2 2 3" xfId="9475"/>
    <cellStyle name="Normal 3 3 2 2 3 2" xfId="9476"/>
    <cellStyle name="Normal 3 3 2 2 3 3" xfId="9477"/>
    <cellStyle name="Normal 3 3 2 2 4" xfId="9478"/>
    <cellStyle name="Normal 3 3 2 2 4 2" xfId="33398"/>
    <cellStyle name="Normal 3 3 2 2 5" xfId="9479"/>
    <cellStyle name="Normal 3 3 2 2 6" xfId="9480"/>
    <cellStyle name="Normal 3 3 2 2 7" xfId="9481"/>
    <cellStyle name="Normal 3 3 2 3" xfId="9482"/>
    <cellStyle name="Normal 3 3 2 3 2" xfId="9483"/>
    <cellStyle name="Normal 3 3 2 3 2 2" xfId="9484"/>
    <cellStyle name="Normal 3 3 2 3 2 2 2" xfId="9485"/>
    <cellStyle name="Normal 3 3 2 3 2 2 3" xfId="9486"/>
    <cellStyle name="Normal 3 3 2 3 2 3" xfId="9487"/>
    <cellStyle name="Normal 3 3 2 3 2 3 2" xfId="34635"/>
    <cellStyle name="Normal 3 3 2 3 2 4" xfId="9488"/>
    <cellStyle name="Normal 3 3 2 3 2 5" xfId="9489"/>
    <cellStyle name="Normal 3 3 2 3 3" xfId="9490"/>
    <cellStyle name="Normal 3 3 2 3 3 2" xfId="9491"/>
    <cellStyle name="Normal 3 3 2 3 3 3" xfId="9492"/>
    <cellStyle name="Normal 3 3 2 3 4" xfId="9493"/>
    <cellStyle name="Normal 3 3 2 3 4 2" xfId="33399"/>
    <cellStyle name="Normal 3 3 2 3 5" xfId="9494"/>
    <cellStyle name="Normal 3 3 2 3 6" xfId="9495"/>
    <cellStyle name="Normal 3 3 2 3 7" xfId="9496"/>
    <cellStyle name="Normal 3 3 2 4" xfId="9497"/>
    <cellStyle name="Normal 3 3 2 4 2" xfId="9498"/>
    <cellStyle name="Normal 3 3 2 4 2 2" xfId="9499"/>
    <cellStyle name="Normal 3 3 2 4 2 3" xfId="9500"/>
    <cellStyle name="Normal 3 3 2 4 3" xfId="9501"/>
    <cellStyle name="Normal 3 3 2 4 3 2" xfId="34636"/>
    <cellStyle name="Normal 3 3 2 4 4" xfId="9502"/>
    <cellStyle name="Normal 3 3 2 4 5" xfId="9503"/>
    <cellStyle name="Normal 3 3 2 4 6" xfId="9504"/>
    <cellStyle name="Normal 3 3 2 5" xfId="9505"/>
    <cellStyle name="Normal 3 3 2 5 2" xfId="9506"/>
    <cellStyle name="Normal 3 3 2 5 3" xfId="9507"/>
    <cellStyle name="Normal 3 3 2 6" xfId="9508"/>
    <cellStyle name="Normal 3 3 2 6 2" xfId="33397"/>
    <cellStyle name="Normal 3 3 2 7" xfId="9509"/>
    <cellStyle name="Normal 3 3 2 8" xfId="9510"/>
    <cellStyle name="Normal 3 3 2 9" xfId="9511"/>
    <cellStyle name="Normal 3 3 3" xfId="9512"/>
    <cellStyle name="Normal 3 3 3 2" xfId="9513"/>
    <cellStyle name="Normal 3 3 3 2 2" xfId="9514"/>
    <cellStyle name="Normal 3 3 3 2 2 2" xfId="9515"/>
    <cellStyle name="Normal 3 3 3 2 2 2 2" xfId="9516"/>
    <cellStyle name="Normal 3 3 3 2 2 2 3" xfId="9517"/>
    <cellStyle name="Normal 3 3 3 2 2 3" xfId="9518"/>
    <cellStyle name="Normal 3 3 3 2 2 3 2" xfId="34894"/>
    <cellStyle name="Normal 3 3 3 2 2 4" xfId="9519"/>
    <cellStyle name="Normal 3 3 3 2 2 5" xfId="9520"/>
    <cellStyle name="Normal 3 3 3 2 3" xfId="9521"/>
    <cellStyle name="Normal 3 3 3 2 3 2" xfId="9522"/>
    <cellStyle name="Normal 3 3 3 2 3 3" xfId="9523"/>
    <cellStyle name="Normal 3 3 3 2 4" xfId="9524"/>
    <cellStyle name="Normal 3 3 3 2 4 2" xfId="33401"/>
    <cellStyle name="Normal 3 3 3 2 5" xfId="9525"/>
    <cellStyle name="Normal 3 3 3 2 6" xfId="9526"/>
    <cellStyle name="Normal 3 3 3 3" xfId="9527"/>
    <cellStyle name="Normal 3 3 3 3 2" xfId="9528"/>
    <cellStyle name="Normal 3 3 3 3 2 2" xfId="9529"/>
    <cellStyle name="Normal 3 3 3 3 2 3" xfId="9530"/>
    <cellStyle name="Normal 3 3 3 3 3" xfId="9531"/>
    <cellStyle name="Normal 3 3 3 3 3 2" xfId="34637"/>
    <cellStyle name="Normal 3 3 3 3 4" xfId="9532"/>
    <cellStyle name="Normal 3 3 3 3 5" xfId="9533"/>
    <cellStyle name="Normal 3 3 3 4" xfId="9534"/>
    <cellStyle name="Normal 3 3 3 4 2" xfId="9535"/>
    <cellStyle name="Normal 3 3 3 4 2 2" xfId="9536"/>
    <cellStyle name="Normal 3 3 3 4 2 3" xfId="9537"/>
    <cellStyle name="Normal 3 3 3 4 3" xfId="9538"/>
    <cellStyle name="Normal 3 3 3 4 4" xfId="9539"/>
    <cellStyle name="Normal 3 3 3 4 5" xfId="9540"/>
    <cellStyle name="Normal 3 3 3 5" xfId="9541"/>
    <cellStyle name="Normal 3 3 3 5 2" xfId="9542"/>
    <cellStyle name="Normal 3 3 3 5 3" xfId="9543"/>
    <cellStyle name="Normal 3 3 3 6" xfId="9544"/>
    <cellStyle name="Normal 3 3 3 6 2" xfId="33400"/>
    <cellStyle name="Normal 3 3 3 7" xfId="9545"/>
    <cellStyle name="Normal 3 3 3 8" xfId="9546"/>
    <cellStyle name="Normal 3 3 3 9" xfId="9547"/>
    <cellStyle name="Normal 3 3 4" xfId="9548"/>
    <cellStyle name="Normal 3 3 4 2" xfId="9549"/>
    <cellStyle name="Normal 3 3 4 2 2" xfId="9550"/>
    <cellStyle name="Normal 3 3 4 2 2 2" xfId="9551"/>
    <cellStyle name="Normal 3 3 4 2 2 2 2" xfId="9552"/>
    <cellStyle name="Normal 3 3 4 2 2 2 3" xfId="9553"/>
    <cellStyle name="Normal 3 3 4 2 2 3" xfId="9554"/>
    <cellStyle name="Normal 3 3 4 2 2 3 2" xfId="34454"/>
    <cellStyle name="Normal 3 3 4 2 2 4" xfId="9555"/>
    <cellStyle name="Normal 3 3 4 2 2 5" xfId="9556"/>
    <cellStyle name="Normal 3 3 4 2 3" xfId="9557"/>
    <cellStyle name="Normal 3 3 4 2 3 2" xfId="9558"/>
    <cellStyle name="Normal 3 3 4 2 3 3" xfId="9559"/>
    <cellStyle name="Normal 3 3 4 2 4" xfId="9560"/>
    <cellStyle name="Normal 3 3 4 2 4 2" xfId="33403"/>
    <cellStyle name="Normal 3 3 4 2 5" xfId="9561"/>
    <cellStyle name="Normal 3 3 4 2 6" xfId="9562"/>
    <cellStyle name="Normal 3 3 4 3" xfId="9563"/>
    <cellStyle name="Normal 3 3 4 3 2" xfId="9564"/>
    <cellStyle name="Normal 3 3 4 3 2 2" xfId="9565"/>
    <cellStyle name="Normal 3 3 4 3 2 3" xfId="9566"/>
    <cellStyle name="Normal 3 3 4 3 3" xfId="9567"/>
    <cellStyle name="Normal 3 3 4 3 3 2" xfId="34638"/>
    <cellStyle name="Normal 3 3 4 3 4" xfId="9568"/>
    <cellStyle name="Normal 3 3 4 3 5" xfId="9569"/>
    <cellStyle name="Normal 3 3 4 4" xfId="9570"/>
    <cellStyle name="Normal 3 3 4 4 2" xfId="9571"/>
    <cellStyle name="Normal 3 3 4 4 3" xfId="9572"/>
    <cellStyle name="Normal 3 3 4 5" xfId="9573"/>
    <cellStyle name="Normal 3 3 4 5 2" xfId="33402"/>
    <cellStyle name="Normal 3 3 4 6" xfId="9574"/>
    <cellStyle name="Normal 3 3 4 7" xfId="9575"/>
    <cellStyle name="Normal 3 3 4 8" xfId="9576"/>
    <cellStyle name="Normal 3 3 5" xfId="9577"/>
    <cellStyle name="Normal 3 3 5 2" xfId="9578"/>
    <cellStyle name="Normal 3 3 5 2 2" xfId="9579"/>
    <cellStyle name="Normal 3 3 5 2 2 2" xfId="9580"/>
    <cellStyle name="Normal 3 3 5 2 2 2 2" xfId="9581"/>
    <cellStyle name="Normal 3 3 5 2 2 2 3" xfId="9582"/>
    <cellStyle name="Normal 3 3 5 2 2 3" xfId="9583"/>
    <cellStyle name="Normal 3 3 5 2 2 3 2" xfId="34639"/>
    <cellStyle name="Normal 3 3 5 2 2 4" xfId="9584"/>
    <cellStyle name="Normal 3 3 5 2 2 5" xfId="9585"/>
    <cellStyle name="Normal 3 3 5 2 3" xfId="9586"/>
    <cellStyle name="Normal 3 3 5 2 3 2" xfId="9587"/>
    <cellStyle name="Normal 3 3 5 2 3 3" xfId="9588"/>
    <cellStyle name="Normal 3 3 5 2 4" xfId="9589"/>
    <cellStyle name="Normal 3 3 5 2 4 2" xfId="33405"/>
    <cellStyle name="Normal 3 3 5 2 5" xfId="9590"/>
    <cellStyle name="Normal 3 3 5 2 6" xfId="9591"/>
    <cellStyle name="Normal 3 3 5 3" xfId="9592"/>
    <cellStyle name="Normal 3 3 5 3 2" xfId="9593"/>
    <cellStyle name="Normal 3 3 5 3 2 2" xfId="9594"/>
    <cellStyle name="Normal 3 3 5 3 2 3" xfId="9595"/>
    <cellStyle name="Normal 3 3 5 3 3" xfId="9596"/>
    <cellStyle name="Normal 3 3 5 3 3 2" xfId="34640"/>
    <cellStyle name="Normal 3 3 5 3 4" xfId="9597"/>
    <cellStyle name="Normal 3 3 5 3 5" xfId="9598"/>
    <cellStyle name="Normal 3 3 5 4" xfId="9599"/>
    <cellStyle name="Normal 3 3 5 4 2" xfId="9600"/>
    <cellStyle name="Normal 3 3 5 4 3" xfId="9601"/>
    <cellStyle name="Normal 3 3 5 5" xfId="9602"/>
    <cellStyle name="Normal 3 3 5 5 2" xfId="33404"/>
    <cellStyle name="Normal 3 3 5 6" xfId="9603"/>
    <cellStyle name="Normal 3 3 5 7" xfId="9604"/>
    <cellStyle name="Normal 3 3 6" xfId="9605"/>
    <cellStyle name="Normal 3 3 6 2" xfId="9606"/>
    <cellStyle name="Normal 3 3 6 2 2" xfId="9607"/>
    <cellStyle name="Normal 3 3 6 2 2 2" xfId="9608"/>
    <cellStyle name="Normal 3 3 6 2 2 3" xfId="9609"/>
    <cellStyle name="Normal 3 3 6 2 3" xfId="9610"/>
    <cellStyle name="Normal 3 3 6 2 3 2" xfId="34641"/>
    <cellStyle name="Normal 3 3 6 2 4" xfId="9611"/>
    <cellStyle name="Normal 3 3 6 2 5" xfId="9612"/>
    <cellStyle name="Normal 3 3 6 3" xfId="9613"/>
    <cellStyle name="Normal 3 3 6 3 2" xfId="9614"/>
    <cellStyle name="Normal 3 3 6 3 3" xfId="9615"/>
    <cellStyle name="Normal 3 3 6 4" xfId="9616"/>
    <cellStyle name="Normal 3 3 6 4 2" xfId="33406"/>
    <cellStyle name="Normal 3 3 6 5" xfId="9617"/>
    <cellStyle name="Normal 3 3 6 6" xfId="9618"/>
    <cellStyle name="Normal 3 3 7" xfId="9619"/>
    <cellStyle name="Normal 3 3 7 2" xfId="9620"/>
    <cellStyle name="Normal 3 3 7 2 2" xfId="9621"/>
    <cellStyle name="Normal 3 3 7 2 2 2" xfId="9622"/>
    <cellStyle name="Normal 3 3 7 2 2 3" xfId="9623"/>
    <cellStyle name="Normal 3 3 7 2 3" xfId="9624"/>
    <cellStyle name="Normal 3 3 7 2 4" xfId="9625"/>
    <cellStyle name="Normal 3 3 7 2 5" xfId="9626"/>
    <cellStyle name="Normal 3 3 7 3" xfId="9627"/>
    <cellStyle name="Normal 3 3 7 3 2" xfId="9628"/>
    <cellStyle name="Normal 3 3 7 3 2 2" xfId="9629"/>
    <cellStyle name="Normal 3 3 7 3 2 3" xfId="9630"/>
    <cellStyle name="Normal 3 3 7 3 3" xfId="9631"/>
    <cellStyle name="Normal 3 3 7 3 4" xfId="9632"/>
    <cellStyle name="Normal 3 3 7 3 5" xfId="9633"/>
    <cellStyle name="Normal 3 3 7 4" xfId="9634"/>
    <cellStyle name="Normal 3 3 7 4 2" xfId="9635"/>
    <cellStyle name="Normal 3 3 7 4 2 2" xfId="9636"/>
    <cellStyle name="Normal 3 3 7 4 2 3" xfId="9637"/>
    <cellStyle name="Normal 3 3 7 4 3" xfId="9638"/>
    <cellStyle name="Normal 3 3 7 4 3 2" xfId="35013"/>
    <cellStyle name="Normal 3 3 7 4 4" xfId="9639"/>
    <cellStyle name="Normal 3 3 7 4 5" xfId="9640"/>
    <cellStyle name="Normal 3 3 7 5" xfId="9641"/>
    <cellStyle name="Normal 3 3 7 5 2" xfId="9642"/>
    <cellStyle name="Normal 3 3 7 5 3" xfId="9643"/>
    <cellStyle name="Normal 3 3 7 6" xfId="9644"/>
    <cellStyle name="Normal 3 3 7 6 2" xfId="34011"/>
    <cellStyle name="Normal 3 3 7 7" xfId="9645"/>
    <cellStyle name="Normal 3 3 7 8" xfId="9646"/>
    <cellStyle name="Normal 3 3 8" xfId="9647"/>
    <cellStyle name="Normal 3 3 8 2" xfId="9648"/>
    <cellStyle name="Normal 3 3 8 2 2" xfId="9649"/>
    <cellStyle name="Normal 3 3 8 2 2 2" xfId="9650"/>
    <cellStyle name="Normal 3 3 8 2 2 3" xfId="9651"/>
    <cellStyle name="Normal 3 3 8 2 3" xfId="9652"/>
    <cellStyle name="Normal 3 3 8 2 3 2" xfId="34162"/>
    <cellStyle name="Normal 3 3 8 2 4" xfId="9653"/>
    <cellStyle name="Normal 3 3 8 2 5" xfId="9654"/>
    <cellStyle name="Normal 3 3 8 3" xfId="9655"/>
    <cellStyle name="Normal 3 3 8 3 2" xfId="9656"/>
    <cellStyle name="Normal 3 3 8 3 2 2" xfId="9657"/>
    <cellStyle name="Normal 3 3 8 3 2 3" xfId="9658"/>
    <cellStyle name="Normal 3 3 8 3 3" xfId="9659"/>
    <cellStyle name="Normal 3 3 8 3 4" xfId="9660"/>
    <cellStyle name="Normal 3 3 8 3 5" xfId="9661"/>
    <cellStyle name="Normal 3 3 8 4" xfId="9662"/>
    <cellStyle name="Normal 3 3 8 4 2" xfId="9663"/>
    <cellStyle name="Normal 3 3 8 4 3" xfId="9664"/>
    <cellStyle name="Normal 3 3 8 5" xfId="9665"/>
    <cellStyle name="Normal 3 3 8 6" xfId="9666"/>
    <cellStyle name="Normal 3 3 8 7" xfId="9667"/>
    <cellStyle name="Normal 3 3 9" xfId="9668"/>
    <cellStyle name="Normal 3 3 9 2" xfId="9669"/>
    <cellStyle name="Normal 3 3 9 2 2" xfId="9670"/>
    <cellStyle name="Normal 3 3 9 2 3" xfId="9671"/>
    <cellStyle name="Normal 3 3 9 3" xfId="9672"/>
    <cellStyle name="Normal 3 3 9 3 2" xfId="34642"/>
    <cellStyle name="Normal 3 3 9 4" xfId="9673"/>
    <cellStyle name="Normal 3 3 9 5" xfId="9674"/>
    <cellStyle name="Normal 3 30" xfId="9675"/>
    <cellStyle name="Normal 3 30 2" xfId="9676"/>
    <cellStyle name="Normal 3 30 2 2" xfId="9677"/>
    <cellStyle name="Normal 3 30 2 3" xfId="9678"/>
    <cellStyle name="Normal 3 30 3" xfId="9679"/>
    <cellStyle name="Normal 3 30 4" xfId="9680"/>
    <cellStyle name="Normal 3 30 5" xfId="9681"/>
    <cellStyle name="Normal 3 31" xfId="9682"/>
    <cellStyle name="Normal 3 31 2" xfId="9683"/>
    <cellStyle name="Normal 3 31 2 2" xfId="9684"/>
    <cellStyle name="Normal 3 31 2 3" xfId="9685"/>
    <cellStyle name="Normal 3 31 3" xfId="9686"/>
    <cellStyle name="Normal 3 31 4" xfId="9687"/>
    <cellStyle name="Normal 3 31 5" xfId="9688"/>
    <cellStyle name="Normal 3 32" xfId="9689"/>
    <cellStyle name="Normal 3 32 2" xfId="9690"/>
    <cellStyle name="Normal 3 32 2 2" xfId="9691"/>
    <cellStyle name="Normal 3 32 2 3" xfId="9692"/>
    <cellStyle name="Normal 3 32 3" xfId="9693"/>
    <cellStyle name="Normal 3 32 4" xfId="9694"/>
    <cellStyle name="Normal 3 32 5" xfId="9695"/>
    <cellStyle name="Normal 3 33" xfId="9696"/>
    <cellStyle name="Normal 3 33 2" xfId="9697"/>
    <cellStyle name="Normal 3 33 2 2" xfId="9698"/>
    <cellStyle name="Normal 3 33 2 3" xfId="9699"/>
    <cellStyle name="Normal 3 33 3" xfId="9700"/>
    <cellStyle name="Normal 3 33 4" xfId="9701"/>
    <cellStyle name="Normal 3 33 5" xfId="9702"/>
    <cellStyle name="Normal 3 34" xfId="9703"/>
    <cellStyle name="Normal 3 34 2" xfId="9704"/>
    <cellStyle name="Normal 3 34 2 2" xfId="9705"/>
    <cellStyle name="Normal 3 34 2 3" xfId="9706"/>
    <cellStyle name="Normal 3 34 3" xfId="9707"/>
    <cellStyle name="Normal 3 34 4" xfId="9708"/>
    <cellStyle name="Normal 3 34 5" xfId="9709"/>
    <cellStyle name="Normal 3 35" xfId="9710"/>
    <cellStyle name="Normal 3 35 2" xfId="9711"/>
    <cellStyle name="Normal 3 35 2 2" xfId="9712"/>
    <cellStyle name="Normal 3 35 2 2 2" xfId="9713"/>
    <cellStyle name="Normal 3 35 2 2 3" xfId="9714"/>
    <cellStyle name="Normal 3 35 2 3" xfId="9715"/>
    <cellStyle name="Normal 3 35 2 3 2" xfId="34643"/>
    <cellStyle name="Normal 3 35 2 4" xfId="9716"/>
    <cellStyle name="Normal 3 35 2 5" xfId="9717"/>
    <cellStyle name="Normal 3 35 3" xfId="9718"/>
    <cellStyle name="Normal 3 35 3 2" xfId="9719"/>
    <cellStyle name="Normal 3 35 3 3" xfId="9720"/>
    <cellStyle name="Normal 3 35 4" xfId="9721"/>
    <cellStyle name="Normal 3 35 4 2" xfId="33407"/>
    <cellStyle name="Normal 3 35 5" xfId="9722"/>
    <cellStyle name="Normal 3 35 6" xfId="9723"/>
    <cellStyle name="Normal 3 36" xfId="9724"/>
    <cellStyle name="Normal 3 36 2" xfId="9725"/>
    <cellStyle name="Normal 3 36 2 2" xfId="9726"/>
    <cellStyle name="Normal 3 36 2 2 2" xfId="9727"/>
    <cellStyle name="Normal 3 36 2 2 2 2" xfId="9728"/>
    <cellStyle name="Normal 3 36 2 2 2 3" xfId="9729"/>
    <cellStyle name="Normal 3 36 2 2 3" xfId="9730"/>
    <cellStyle name="Normal 3 36 2 2 3 2" xfId="34644"/>
    <cellStyle name="Normal 3 36 2 2 4" xfId="9731"/>
    <cellStyle name="Normal 3 36 2 2 5" xfId="9732"/>
    <cellStyle name="Normal 3 36 2 3" xfId="9733"/>
    <cellStyle name="Normal 3 36 2 3 2" xfId="9734"/>
    <cellStyle name="Normal 3 36 2 3 3" xfId="9735"/>
    <cellStyle name="Normal 3 36 2 4" xfId="9736"/>
    <cellStyle name="Normal 3 36 2 4 2" xfId="33939"/>
    <cellStyle name="Normal 3 36 2 5" xfId="9737"/>
    <cellStyle name="Normal 3 36 2 6" xfId="9738"/>
    <cellStyle name="Normal 3 36 3" xfId="9739"/>
    <cellStyle name="Normal 3 36 3 2" xfId="9740"/>
    <cellStyle name="Normal 3 36 3 2 2" xfId="9741"/>
    <cellStyle name="Normal 3 36 3 2 3" xfId="9742"/>
    <cellStyle name="Normal 3 36 3 3" xfId="9743"/>
    <cellStyle name="Normal 3 36 3 3 2" xfId="34645"/>
    <cellStyle name="Normal 3 36 3 4" xfId="9744"/>
    <cellStyle name="Normal 3 36 3 5" xfId="9745"/>
    <cellStyle name="Normal 3 36 4" xfId="9746"/>
    <cellStyle name="Normal 3 36 4 2" xfId="9747"/>
    <cellStyle name="Normal 3 36 4 3" xfId="9748"/>
    <cellStyle name="Normal 3 36 5" xfId="9749"/>
    <cellStyle name="Normal 3 36 5 2" xfId="33938"/>
    <cellStyle name="Normal 3 36 6" xfId="9750"/>
    <cellStyle name="Normal 3 36 7" xfId="9751"/>
    <cellStyle name="Normal 3 37" xfId="9752"/>
    <cellStyle name="Normal 3 37 2" xfId="9753"/>
    <cellStyle name="Normal 3 37 2 2" xfId="9754"/>
    <cellStyle name="Normal 3 37 2 2 2" xfId="9755"/>
    <cellStyle name="Normal 3 37 2 2 3" xfId="9756"/>
    <cellStyle name="Normal 3 37 2 3" xfId="9757"/>
    <cellStyle name="Normal 3 37 2 3 2" xfId="34646"/>
    <cellStyle name="Normal 3 37 2 4" xfId="9758"/>
    <cellStyle name="Normal 3 37 2 5" xfId="9759"/>
    <cellStyle name="Normal 3 37 3" xfId="9760"/>
    <cellStyle name="Normal 3 37 3 2" xfId="9761"/>
    <cellStyle name="Normal 3 37 3 3" xfId="9762"/>
    <cellStyle name="Normal 3 37 4" xfId="9763"/>
    <cellStyle name="Normal 3 37 4 2" xfId="34008"/>
    <cellStyle name="Normal 3 37 5" xfId="9764"/>
    <cellStyle name="Normal 3 37 6" xfId="9765"/>
    <cellStyle name="Normal 3 38" xfId="9766"/>
    <cellStyle name="Normal 3 38 2" xfId="9767"/>
    <cellStyle name="Normal 3 38 2 2" xfId="9768"/>
    <cellStyle name="Normal 3 38 2 2 2" xfId="9769"/>
    <cellStyle name="Normal 3 38 2 2 2 2" xfId="9770"/>
    <cellStyle name="Normal 3 38 2 2 2 3" xfId="9771"/>
    <cellStyle name="Normal 3 38 2 2 3" xfId="9772"/>
    <cellStyle name="Normal 3 38 2 2 3 2" xfId="34895"/>
    <cellStyle name="Normal 3 38 2 2 4" xfId="9773"/>
    <cellStyle name="Normal 3 38 2 2 5" xfId="9774"/>
    <cellStyle name="Normal 3 38 2 3" xfId="9775"/>
    <cellStyle name="Normal 3 38 2 3 2" xfId="9776"/>
    <cellStyle name="Normal 3 38 2 3 3" xfId="9777"/>
    <cellStyle name="Normal 3 38 2 4" xfId="9778"/>
    <cellStyle name="Normal 3 38 2 4 2" xfId="34160"/>
    <cellStyle name="Normal 3 38 2 5" xfId="9779"/>
    <cellStyle name="Normal 3 38 2 6" xfId="9780"/>
    <cellStyle name="Normal 3 38 3" xfId="9781"/>
    <cellStyle name="Normal 3 38 3 2" xfId="9782"/>
    <cellStyle name="Normal 3 38 3 2 2" xfId="9783"/>
    <cellStyle name="Normal 3 38 3 2 3" xfId="9784"/>
    <cellStyle name="Normal 3 38 3 3" xfId="9785"/>
    <cellStyle name="Normal 3 38 3 3 2" xfId="34161"/>
    <cellStyle name="Normal 3 38 3 4" xfId="9786"/>
    <cellStyle name="Normal 3 38 3 5" xfId="9787"/>
    <cellStyle name="Normal 3 38 4" xfId="9788"/>
    <cellStyle name="Normal 3 38 4 2" xfId="9789"/>
    <cellStyle name="Normal 3 38 4 2 2" xfId="9790"/>
    <cellStyle name="Normal 3 38 4 2 3" xfId="9791"/>
    <cellStyle name="Normal 3 38 4 3" xfId="9792"/>
    <cellStyle name="Normal 3 38 4 3 2" xfId="35018"/>
    <cellStyle name="Normal 3 38 4 4" xfId="9793"/>
    <cellStyle name="Normal 3 38 4 5" xfId="9794"/>
    <cellStyle name="Normal 3 38 5" xfId="9795"/>
    <cellStyle name="Normal 3 38 5 2" xfId="9796"/>
    <cellStyle name="Normal 3 38 5 3" xfId="9797"/>
    <cellStyle name="Normal 3 38 6" xfId="9798"/>
    <cellStyle name="Normal 3 38 6 2" xfId="34100"/>
    <cellStyle name="Normal 3 38 7" xfId="9799"/>
    <cellStyle name="Normal 3 38 8" xfId="9800"/>
    <cellStyle name="Normal 3 39" xfId="9801"/>
    <cellStyle name="Normal 3 39 2" xfId="9802"/>
    <cellStyle name="Normal 3 39 2 2" xfId="9803"/>
    <cellStyle name="Normal 3 39 2 2 2" xfId="9804"/>
    <cellStyle name="Normal 3 39 2 2 2 2" xfId="9805"/>
    <cellStyle name="Normal 3 39 2 2 2 3" xfId="9806"/>
    <cellStyle name="Normal 3 39 2 2 3" xfId="9807"/>
    <cellStyle name="Normal 3 39 2 2 3 2" xfId="34836"/>
    <cellStyle name="Normal 3 39 2 2 4" xfId="9808"/>
    <cellStyle name="Normal 3 39 2 2 5" xfId="9809"/>
    <cellStyle name="Normal 3 39 2 3" xfId="9810"/>
    <cellStyle name="Normal 3 39 2 3 2" xfId="9811"/>
    <cellStyle name="Normal 3 39 2 3 3" xfId="9812"/>
    <cellStyle name="Normal 3 39 2 4" xfId="9813"/>
    <cellStyle name="Normal 3 39 2 4 2" xfId="34158"/>
    <cellStyle name="Normal 3 39 2 5" xfId="9814"/>
    <cellStyle name="Normal 3 39 2 6" xfId="9815"/>
    <cellStyle name="Normal 3 39 3" xfId="9816"/>
    <cellStyle name="Normal 3 39 3 2" xfId="9817"/>
    <cellStyle name="Normal 3 39 3 2 2" xfId="9818"/>
    <cellStyle name="Normal 3 39 3 2 3" xfId="9819"/>
    <cellStyle name="Normal 3 39 3 3" xfId="9820"/>
    <cellStyle name="Normal 3 39 3 3 2" xfId="34159"/>
    <cellStyle name="Normal 3 39 3 4" xfId="9821"/>
    <cellStyle name="Normal 3 39 3 5" xfId="9822"/>
    <cellStyle name="Normal 3 39 4" xfId="9823"/>
    <cellStyle name="Normal 3 39 4 2" xfId="9824"/>
    <cellStyle name="Normal 3 39 4 2 2" xfId="9825"/>
    <cellStyle name="Normal 3 39 4 2 3" xfId="9826"/>
    <cellStyle name="Normal 3 39 4 3" xfId="9827"/>
    <cellStyle name="Normal 3 39 4 3 2" xfId="35019"/>
    <cellStyle name="Normal 3 39 4 4" xfId="9828"/>
    <cellStyle name="Normal 3 39 4 5" xfId="9829"/>
    <cellStyle name="Normal 3 39 5" xfId="9830"/>
    <cellStyle name="Normal 3 39 5 2" xfId="9831"/>
    <cellStyle name="Normal 3 39 5 3" xfId="9832"/>
    <cellStyle name="Normal 3 39 6" xfId="9833"/>
    <cellStyle name="Normal 3 39 6 2" xfId="34101"/>
    <cellStyle name="Normal 3 39 7" xfId="9834"/>
    <cellStyle name="Normal 3 39 8" xfId="9835"/>
    <cellStyle name="Normal 3 4" xfId="9836"/>
    <cellStyle name="Normal 3 4 10" xfId="9837"/>
    <cellStyle name="Normal 3 4 10 2" xfId="9838"/>
    <cellStyle name="Normal 3 4 10 2 2" xfId="9839"/>
    <cellStyle name="Normal 3 4 10 2 2 2" xfId="9840"/>
    <cellStyle name="Normal 3 4 10 2 2 3" xfId="9841"/>
    <cellStyle name="Normal 3 4 10 2 3" xfId="9842"/>
    <cellStyle name="Normal 3 4 10 2 3 2" xfId="32476"/>
    <cellStyle name="Normal 3 4 10 2 4" xfId="9843"/>
    <cellStyle name="Normal 3 4 10 2 5" xfId="9844"/>
    <cellStyle name="Normal 3 4 10 3" xfId="9845"/>
    <cellStyle name="Normal 3 4 10 3 2" xfId="9846"/>
    <cellStyle name="Normal 3 4 10 3 3" xfId="9847"/>
    <cellStyle name="Normal 3 4 10 4" xfId="9848"/>
    <cellStyle name="Normal 3 4 10 4 2" xfId="32475"/>
    <cellStyle name="Normal 3 4 10 5" xfId="9849"/>
    <cellStyle name="Normal 3 4 10 6" xfId="9850"/>
    <cellStyle name="Normal 3 4 11" xfId="9851"/>
    <cellStyle name="Normal 3 4 11 2" xfId="9852"/>
    <cellStyle name="Normal 3 4 11 2 2" xfId="9853"/>
    <cellStyle name="Normal 3 4 11 2 2 2" xfId="9854"/>
    <cellStyle name="Normal 3 4 11 2 2 3" xfId="9855"/>
    <cellStyle name="Normal 3 4 11 2 3" xfId="9856"/>
    <cellStyle name="Normal 3 4 11 2 3 2" xfId="32478"/>
    <cellStyle name="Normal 3 4 11 2 4" xfId="9857"/>
    <cellStyle name="Normal 3 4 11 2 5" xfId="9858"/>
    <cellStyle name="Normal 3 4 11 3" xfId="9859"/>
    <cellStyle name="Normal 3 4 11 3 2" xfId="9860"/>
    <cellStyle name="Normal 3 4 11 3 3" xfId="9861"/>
    <cellStyle name="Normal 3 4 11 4" xfId="9862"/>
    <cellStyle name="Normal 3 4 11 4 2" xfId="32477"/>
    <cellStyle name="Normal 3 4 11 5" xfId="9863"/>
    <cellStyle name="Normal 3 4 11 6" xfId="9864"/>
    <cellStyle name="Normal 3 4 12" xfId="9865"/>
    <cellStyle name="Normal 3 4 12 2" xfId="9866"/>
    <cellStyle name="Normal 3 4 12 2 2" xfId="9867"/>
    <cellStyle name="Normal 3 4 12 2 2 2" xfId="9868"/>
    <cellStyle name="Normal 3 4 12 2 2 3" xfId="9869"/>
    <cellStyle name="Normal 3 4 12 2 3" xfId="9870"/>
    <cellStyle name="Normal 3 4 12 2 3 2" xfId="32480"/>
    <cellStyle name="Normal 3 4 12 2 4" xfId="9871"/>
    <cellStyle name="Normal 3 4 12 2 5" xfId="9872"/>
    <cellStyle name="Normal 3 4 12 3" xfId="9873"/>
    <cellStyle name="Normal 3 4 12 3 2" xfId="9874"/>
    <cellStyle name="Normal 3 4 12 3 3" xfId="9875"/>
    <cellStyle name="Normal 3 4 12 4" xfId="9876"/>
    <cellStyle name="Normal 3 4 12 4 2" xfId="32479"/>
    <cellStyle name="Normal 3 4 12 5" xfId="9877"/>
    <cellStyle name="Normal 3 4 12 6" xfId="9878"/>
    <cellStyle name="Normal 3 4 13" xfId="9879"/>
    <cellStyle name="Normal 3 4 13 2" xfId="9880"/>
    <cellStyle name="Normal 3 4 13 2 2" xfId="9881"/>
    <cellStyle name="Normal 3 4 13 2 2 2" xfId="9882"/>
    <cellStyle name="Normal 3 4 13 2 2 3" xfId="9883"/>
    <cellStyle name="Normal 3 4 13 2 3" xfId="9884"/>
    <cellStyle name="Normal 3 4 13 2 3 2" xfId="32482"/>
    <cellStyle name="Normal 3 4 13 2 4" xfId="9885"/>
    <cellStyle name="Normal 3 4 13 2 5" xfId="9886"/>
    <cellStyle name="Normal 3 4 13 3" xfId="9887"/>
    <cellStyle name="Normal 3 4 13 3 2" xfId="9888"/>
    <cellStyle name="Normal 3 4 13 3 3" xfId="9889"/>
    <cellStyle name="Normal 3 4 13 4" xfId="9890"/>
    <cellStyle name="Normal 3 4 13 4 2" xfId="32481"/>
    <cellStyle name="Normal 3 4 13 5" xfId="9891"/>
    <cellStyle name="Normal 3 4 13 6" xfId="9892"/>
    <cellStyle name="Normal 3 4 14" xfId="9893"/>
    <cellStyle name="Normal 3 4 14 2" xfId="9894"/>
    <cellStyle name="Normal 3 4 14 2 2" xfId="9895"/>
    <cellStyle name="Normal 3 4 14 2 2 2" xfId="9896"/>
    <cellStyle name="Normal 3 4 14 2 2 3" xfId="9897"/>
    <cellStyle name="Normal 3 4 14 2 3" xfId="9898"/>
    <cellStyle name="Normal 3 4 14 2 3 2" xfId="32484"/>
    <cellStyle name="Normal 3 4 14 2 4" xfId="9899"/>
    <cellStyle name="Normal 3 4 14 2 5" xfId="9900"/>
    <cellStyle name="Normal 3 4 14 3" xfId="9901"/>
    <cellStyle name="Normal 3 4 14 3 2" xfId="9902"/>
    <cellStyle name="Normal 3 4 14 3 3" xfId="9903"/>
    <cellStyle name="Normal 3 4 14 4" xfId="9904"/>
    <cellStyle name="Normal 3 4 14 4 2" xfId="32483"/>
    <cellStyle name="Normal 3 4 14 5" xfId="9905"/>
    <cellStyle name="Normal 3 4 14 6" xfId="9906"/>
    <cellStyle name="Normal 3 4 15" xfId="9907"/>
    <cellStyle name="Normal 3 4 15 2" xfId="9908"/>
    <cellStyle name="Normal 3 4 15 2 2" xfId="9909"/>
    <cellStyle name="Normal 3 4 15 2 2 2" xfId="9910"/>
    <cellStyle name="Normal 3 4 15 2 2 3" xfId="9911"/>
    <cellStyle name="Normal 3 4 15 2 3" xfId="9912"/>
    <cellStyle name="Normal 3 4 15 2 3 2" xfId="32486"/>
    <cellStyle name="Normal 3 4 15 2 4" xfId="9913"/>
    <cellStyle name="Normal 3 4 15 2 5" xfId="9914"/>
    <cellStyle name="Normal 3 4 15 3" xfId="9915"/>
    <cellStyle name="Normal 3 4 15 3 2" xfId="9916"/>
    <cellStyle name="Normal 3 4 15 3 3" xfId="9917"/>
    <cellStyle name="Normal 3 4 15 4" xfId="9918"/>
    <cellStyle name="Normal 3 4 15 4 2" xfId="32485"/>
    <cellStyle name="Normal 3 4 15 5" xfId="9919"/>
    <cellStyle name="Normal 3 4 15 6" xfId="9920"/>
    <cellStyle name="Normal 3 4 16" xfId="9921"/>
    <cellStyle name="Normal 3 4 16 2" xfId="9922"/>
    <cellStyle name="Normal 3 4 16 2 2" xfId="9923"/>
    <cellStyle name="Normal 3 4 16 2 2 2" xfId="9924"/>
    <cellStyle name="Normal 3 4 16 2 2 3" xfId="9925"/>
    <cellStyle name="Normal 3 4 16 2 3" xfId="9926"/>
    <cellStyle name="Normal 3 4 16 2 3 2" xfId="32488"/>
    <cellStyle name="Normal 3 4 16 2 4" xfId="9927"/>
    <cellStyle name="Normal 3 4 16 2 5" xfId="9928"/>
    <cellStyle name="Normal 3 4 16 3" xfId="9929"/>
    <cellStyle name="Normal 3 4 16 3 2" xfId="9930"/>
    <cellStyle name="Normal 3 4 16 3 3" xfId="9931"/>
    <cellStyle name="Normal 3 4 16 4" xfId="9932"/>
    <cellStyle name="Normal 3 4 16 4 2" xfId="32487"/>
    <cellStyle name="Normal 3 4 16 5" xfId="9933"/>
    <cellStyle name="Normal 3 4 16 6" xfId="9934"/>
    <cellStyle name="Normal 3 4 17" xfId="9935"/>
    <cellStyle name="Normal 3 4 17 2" xfId="9936"/>
    <cellStyle name="Normal 3 4 17 2 2" xfId="9937"/>
    <cellStyle name="Normal 3 4 17 2 2 2" xfId="9938"/>
    <cellStyle name="Normal 3 4 17 2 2 3" xfId="9939"/>
    <cellStyle name="Normal 3 4 17 2 3" xfId="9940"/>
    <cellStyle name="Normal 3 4 17 2 3 2" xfId="32490"/>
    <cellStyle name="Normal 3 4 17 2 4" xfId="9941"/>
    <cellStyle name="Normal 3 4 17 2 5" xfId="9942"/>
    <cellStyle name="Normal 3 4 17 3" xfId="9943"/>
    <cellStyle name="Normal 3 4 17 3 2" xfId="9944"/>
    <cellStyle name="Normal 3 4 17 3 3" xfId="9945"/>
    <cellStyle name="Normal 3 4 17 4" xfId="9946"/>
    <cellStyle name="Normal 3 4 17 4 2" xfId="32489"/>
    <cellStyle name="Normal 3 4 17 5" xfId="9947"/>
    <cellStyle name="Normal 3 4 17 6" xfId="9948"/>
    <cellStyle name="Normal 3 4 18" xfId="9949"/>
    <cellStyle name="Normal 3 4 18 2" xfId="9950"/>
    <cellStyle name="Normal 3 4 18 2 2" xfId="9951"/>
    <cellStyle name="Normal 3 4 18 2 2 2" xfId="9952"/>
    <cellStyle name="Normal 3 4 18 2 2 3" xfId="9953"/>
    <cellStyle name="Normal 3 4 18 2 3" xfId="9954"/>
    <cellStyle name="Normal 3 4 18 2 3 2" xfId="32492"/>
    <cellStyle name="Normal 3 4 18 2 4" xfId="9955"/>
    <cellStyle name="Normal 3 4 18 2 5" xfId="9956"/>
    <cellStyle name="Normal 3 4 18 3" xfId="9957"/>
    <cellStyle name="Normal 3 4 18 3 2" xfId="9958"/>
    <cellStyle name="Normal 3 4 18 3 3" xfId="9959"/>
    <cellStyle name="Normal 3 4 18 4" xfId="9960"/>
    <cellStyle name="Normal 3 4 18 4 2" xfId="32491"/>
    <cellStyle name="Normal 3 4 18 5" xfId="9961"/>
    <cellStyle name="Normal 3 4 18 6" xfId="9962"/>
    <cellStyle name="Normal 3 4 19" xfId="9963"/>
    <cellStyle name="Normal 3 4 19 2" xfId="9964"/>
    <cellStyle name="Normal 3 4 19 2 2" xfId="9965"/>
    <cellStyle name="Normal 3 4 19 2 2 2" xfId="9966"/>
    <cellStyle name="Normal 3 4 19 2 2 3" xfId="9967"/>
    <cellStyle name="Normal 3 4 19 2 3" xfId="9968"/>
    <cellStyle name="Normal 3 4 19 2 3 2" xfId="32494"/>
    <cellStyle name="Normal 3 4 19 2 4" xfId="9969"/>
    <cellStyle name="Normal 3 4 19 2 5" xfId="9970"/>
    <cellStyle name="Normal 3 4 19 3" xfId="9971"/>
    <cellStyle name="Normal 3 4 19 3 2" xfId="9972"/>
    <cellStyle name="Normal 3 4 19 3 3" xfId="9973"/>
    <cellStyle name="Normal 3 4 19 4" xfId="9974"/>
    <cellStyle name="Normal 3 4 19 4 2" xfId="32493"/>
    <cellStyle name="Normal 3 4 19 5" xfId="9975"/>
    <cellStyle name="Normal 3 4 19 6" xfId="9976"/>
    <cellStyle name="Normal 3 4 2" xfId="9977"/>
    <cellStyle name="Normal 3 4 2 10" xfId="9978"/>
    <cellStyle name="Normal 3 4 2 10 2" xfId="9979"/>
    <cellStyle name="Normal 3 4 2 10 2 2" xfId="9980"/>
    <cellStyle name="Normal 3 4 2 10 2 3" xfId="9981"/>
    <cellStyle name="Normal 3 4 2 10 3" xfId="9982"/>
    <cellStyle name="Normal 3 4 2 10 3 2" xfId="32496"/>
    <cellStyle name="Normal 3 4 2 10 4" xfId="9983"/>
    <cellStyle name="Normal 3 4 2 10 5" xfId="9984"/>
    <cellStyle name="Normal 3 4 2 11" xfId="9985"/>
    <cellStyle name="Normal 3 4 2 11 2" xfId="9986"/>
    <cellStyle name="Normal 3 4 2 11 2 2" xfId="9987"/>
    <cellStyle name="Normal 3 4 2 11 2 3" xfId="9988"/>
    <cellStyle name="Normal 3 4 2 11 3" xfId="9989"/>
    <cellStyle name="Normal 3 4 2 11 3 2" xfId="32497"/>
    <cellStyle name="Normal 3 4 2 11 4" xfId="9990"/>
    <cellStyle name="Normal 3 4 2 11 5" xfId="9991"/>
    <cellStyle name="Normal 3 4 2 12" xfId="9992"/>
    <cellStyle name="Normal 3 4 2 12 2" xfId="9993"/>
    <cellStyle name="Normal 3 4 2 12 2 2" xfId="9994"/>
    <cellStyle name="Normal 3 4 2 12 2 3" xfId="9995"/>
    <cellStyle name="Normal 3 4 2 12 3" xfId="9996"/>
    <cellStyle name="Normal 3 4 2 12 3 2" xfId="32498"/>
    <cellStyle name="Normal 3 4 2 12 4" xfId="9997"/>
    <cellStyle name="Normal 3 4 2 12 5" xfId="9998"/>
    <cellStyle name="Normal 3 4 2 13" xfId="9999"/>
    <cellStyle name="Normal 3 4 2 13 2" xfId="10000"/>
    <cellStyle name="Normal 3 4 2 13 2 2" xfId="10001"/>
    <cellStyle name="Normal 3 4 2 13 2 3" xfId="10002"/>
    <cellStyle name="Normal 3 4 2 13 3" xfId="10003"/>
    <cellStyle name="Normal 3 4 2 13 3 2" xfId="32499"/>
    <cellStyle name="Normal 3 4 2 13 4" xfId="10004"/>
    <cellStyle name="Normal 3 4 2 13 5" xfId="10005"/>
    <cellStyle name="Normal 3 4 2 14" xfId="10006"/>
    <cellStyle name="Normal 3 4 2 14 2" xfId="10007"/>
    <cellStyle name="Normal 3 4 2 14 2 2" xfId="10008"/>
    <cellStyle name="Normal 3 4 2 14 2 3" xfId="10009"/>
    <cellStyle name="Normal 3 4 2 14 3" xfId="10010"/>
    <cellStyle name="Normal 3 4 2 14 3 2" xfId="32500"/>
    <cellStyle name="Normal 3 4 2 14 4" xfId="10011"/>
    <cellStyle name="Normal 3 4 2 14 5" xfId="10012"/>
    <cellStyle name="Normal 3 4 2 15" xfId="10013"/>
    <cellStyle name="Normal 3 4 2 15 2" xfId="10014"/>
    <cellStyle name="Normal 3 4 2 15 2 2" xfId="10015"/>
    <cellStyle name="Normal 3 4 2 15 2 3" xfId="10016"/>
    <cellStyle name="Normal 3 4 2 15 3" xfId="10017"/>
    <cellStyle name="Normal 3 4 2 15 3 2" xfId="32501"/>
    <cellStyle name="Normal 3 4 2 15 4" xfId="10018"/>
    <cellStyle name="Normal 3 4 2 15 5" xfId="10019"/>
    <cellStyle name="Normal 3 4 2 16" xfId="10020"/>
    <cellStyle name="Normal 3 4 2 16 2" xfId="10021"/>
    <cellStyle name="Normal 3 4 2 16 2 2" xfId="10022"/>
    <cellStyle name="Normal 3 4 2 16 2 3" xfId="10023"/>
    <cellStyle name="Normal 3 4 2 16 3" xfId="10024"/>
    <cellStyle name="Normal 3 4 2 16 3 2" xfId="32502"/>
    <cellStyle name="Normal 3 4 2 16 4" xfId="10025"/>
    <cellStyle name="Normal 3 4 2 16 5" xfId="10026"/>
    <cellStyle name="Normal 3 4 2 17" xfId="10027"/>
    <cellStyle name="Normal 3 4 2 17 2" xfId="10028"/>
    <cellStyle name="Normal 3 4 2 17 2 2" xfId="10029"/>
    <cellStyle name="Normal 3 4 2 17 2 3" xfId="10030"/>
    <cellStyle name="Normal 3 4 2 17 3" xfId="10031"/>
    <cellStyle name="Normal 3 4 2 17 3 2" xfId="32503"/>
    <cellStyle name="Normal 3 4 2 17 4" xfId="10032"/>
    <cellStyle name="Normal 3 4 2 17 5" xfId="10033"/>
    <cellStyle name="Normal 3 4 2 18" xfId="10034"/>
    <cellStyle name="Normal 3 4 2 18 2" xfId="10035"/>
    <cellStyle name="Normal 3 4 2 18 2 2" xfId="10036"/>
    <cellStyle name="Normal 3 4 2 18 2 3" xfId="10037"/>
    <cellStyle name="Normal 3 4 2 18 3" xfId="10038"/>
    <cellStyle name="Normal 3 4 2 18 3 2" xfId="32504"/>
    <cellStyle name="Normal 3 4 2 18 4" xfId="10039"/>
    <cellStyle name="Normal 3 4 2 18 5" xfId="10040"/>
    <cellStyle name="Normal 3 4 2 19" xfId="10041"/>
    <cellStyle name="Normal 3 4 2 19 2" xfId="10042"/>
    <cellStyle name="Normal 3 4 2 19 2 2" xfId="10043"/>
    <cellStyle name="Normal 3 4 2 19 2 3" xfId="10044"/>
    <cellStyle name="Normal 3 4 2 19 3" xfId="10045"/>
    <cellStyle name="Normal 3 4 2 19 3 2" xfId="32505"/>
    <cellStyle name="Normal 3 4 2 19 4" xfId="10046"/>
    <cellStyle name="Normal 3 4 2 19 5" xfId="10047"/>
    <cellStyle name="Normal 3 4 2 2" xfId="10048"/>
    <cellStyle name="Normal 3 4 2 2 2" xfId="10049"/>
    <cellStyle name="Normal 3 4 2 2 2 2" xfId="10050"/>
    <cellStyle name="Normal 3 4 2 2 2 2 2" xfId="10051"/>
    <cellStyle name="Normal 3 4 2 2 2 2 3" xfId="10052"/>
    <cellStyle name="Normal 3 4 2 2 2 3" xfId="10053"/>
    <cellStyle name="Normal 3 4 2 2 2 3 2" xfId="33408"/>
    <cellStyle name="Normal 3 4 2 2 2 4" xfId="10054"/>
    <cellStyle name="Normal 3 4 2 2 2 5" xfId="10055"/>
    <cellStyle name="Normal 3 4 2 2 3" xfId="10056"/>
    <cellStyle name="Normal 3 4 2 2 3 2" xfId="10057"/>
    <cellStyle name="Normal 3 4 2 2 3 2 2" xfId="10058"/>
    <cellStyle name="Normal 3 4 2 2 3 2 3" xfId="10059"/>
    <cellStyle name="Normal 3 4 2 2 3 3" xfId="10060"/>
    <cellStyle name="Normal 3 4 2 2 3 3 2" xfId="34939"/>
    <cellStyle name="Normal 3 4 2 2 3 4" xfId="10061"/>
    <cellStyle name="Normal 3 4 2 2 3 5" xfId="10062"/>
    <cellStyle name="Normal 3 4 2 2 4" xfId="10063"/>
    <cellStyle name="Normal 3 4 2 2 4 2" xfId="10064"/>
    <cellStyle name="Normal 3 4 2 2 4 3" xfId="10065"/>
    <cellStyle name="Normal 3 4 2 2 5" xfId="10066"/>
    <cellStyle name="Normal 3 4 2 2 5 2" xfId="32506"/>
    <cellStyle name="Normal 3 4 2 2 6" xfId="10067"/>
    <cellStyle name="Normal 3 4 2 2 7" xfId="10068"/>
    <cellStyle name="Normal 3 4 2 2 8" xfId="10069"/>
    <cellStyle name="Normal 3 4 2 20" xfId="10070"/>
    <cellStyle name="Normal 3 4 2 20 2" xfId="10071"/>
    <cellStyle name="Normal 3 4 2 20 2 2" xfId="10072"/>
    <cellStyle name="Normal 3 4 2 20 2 2 2" xfId="10073"/>
    <cellStyle name="Normal 3 4 2 20 2 2 3" xfId="10074"/>
    <cellStyle name="Normal 3 4 2 20 2 3" xfId="10075"/>
    <cellStyle name="Normal 3 4 2 20 2 3 2" xfId="34919"/>
    <cellStyle name="Normal 3 4 2 20 2 4" xfId="10076"/>
    <cellStyle name="Normal 3 4 2 20 2 5" xfId="10077"/>
    <cellStyle name="Normal 3 4 2 20 3" xfId="10078"/>
    <cellStyle name="Normal 3 4 2 20 3 2" xfId="10079"/>
    <cellStyle name="Normal 3 4 2 20 3 3" xfId="10080"/>
    <cellStyle name="Normal 3 4 2 20 4" xfId="10081"/>
    <cellStyle name="Normal 3 4 2 20 4 2" xfId="34114"/>
    <cellStyle name="Normal 3 4 2 20 5" xfId="10082"/>
    <cellStyle name="Normal 3 4 2 20 6" xfId="10083"/>
    <cellStyle name="Normal 3 4 2 21" xfId="10084"/>
    <cellStyle name="Normal 3 4 2 21 2" xfId="10085"/>
    <cellStyle name="Normal 3 4 2 21 3" xfId="10086"/>
    <cellStyle name="Normal 3 4 2 22" xfId="10087"/>
    <cellStyle name="Normal 3 4 2 22 2" xfId="32495"/>
    <cellStyle name="Normal 3 4 2 23" xfId="10088"/>
    <cellStyle name="Normal 3 4 2 24" xfId="10089"/>
    <cellStyle name="Normal 3 4 2 25" xfId="10090"/>
    <cellStyle name="Normal 3 4 2 3" xfId="10091"/>
    <cellStyle name="Normal 3 4 2 3 2" xfId="10092"/>
    <cellStyle name="Normal 3 4 2 3 2 2" xfId="10093"/>
    <cellStyle name="Normal 3 4 2 3 2 2 2" xfId="10094"/>
    <cellStyle name="Normal 3 4 2 3 2 2 3" xfId="10095"/>
    <cellStyle name="Normal 3 4 2 3 2 3" xfId="10096"/>
    <cellStyle name="Normal 3 4 2 3 2 3 2" xfId="35211"/>
    <cellStyle name="Normal 3 4 2 3 2 4" xfId="10097"/>
    <cellStyle name="Normal 3 4 2 3 2 5" xfId="10098"/>
    <cellStyle name="Normal 3 4 2 3 2 6" xfId="10099"/>
    <cellStyle name="Normal 3 4 2 3 3" xfId="10100"/>
    <cellStyle name="Normal 3 4 2 3 3 2" xfId="10101"/>
    <cellStyle name="Normal 3 4 2 3 3 2 2" xfId="10102"/>
    <cellStyle name="Normal 3 4 2 3 3 2 3" xfId="10103"/>
    <cellStyle name="Normal 3 4 2 3 3 3" xfId="10104"/>
    <cellStyle name="Normal 3 4 2 3 3 3 2" xfId="35270"/>
    <cellStyle name="Normal 3 4 2 3 3 4" xfId="10105"/>
    <cellStyle name="Normal 3 4 2 3 3 5" xfId="10106"/>
    <cellStyle name="Normal 3 4 2 3 4" xfId="10107"/>
    <cellStyle name="Normal 3 4 2 3 4 2" xfId="10108"/>
    <cellStyle name="Normal 3 4 2 3 4 3" xfId="10109"/>
    <cellStyle name="Normal 3 4 2 3 5" xfId="10110"/>
    <cellStyle name="Normal 3 4 2 3 5 2" xfId="32507"/>
    <cellStyle name="Normal 3 4 2 3 6" xfId="10111"/>
    <cellStyle name="Normal 3 4 2 3 7" xfId="10112"/>
    <cellStyle name="Normal 3 4 2 3 8" xfId="10113"/>
    <cellStyle name="Normal 3 4 2 4" xfId="10114"/>
    <cellStyle name="Normal 3 4 2 4 2" xfId="10115"/>
    <cellStyle name="Normal 3 4 2 4 2 2" xfId="10116"/>
    <cellStyle name="Normal 3 4 2 4 2 2 2" xfId="10117"/>
    <cellStyle name="Normal 3 4 2 4 2 2 3" xfId="10118"/>
    <cellStyle name="Normal 3 4 2 4 2 3" xfId="10119"/>
    <cellStyle name="Normal 3 4 2 4 2 3 2" xfId="35207"/>
    <cellStyle name="Normal 3 4 2 4 2 4" xfId="10120"/>
    <cellStyle name="Normal 3 4 2 4 2 5" xfId="10121"/>
    <cellStyle name="Normal 3 4 2 4 2 6" xfId="10122"/>
    <cellStyle name="Normal 3 4 2 4 3" xfId="10123"/>
    <cellStyle name="Normal 3 4 2 4 3 2" xfId="10124"/>
    <cellStyle name="Normal 3 4 2 4 3 2 2" xfId="10125"/>
    <cellStyle name="Normal 3 4 2 4 3 2 3" xfId="10126"/>
    <cellStyle name="Normal 3 4 2 4 3 3" xfId="10127"/>
    <cellStyle name="Normal 3 4 2 4 3 3 2" xfId="35073"/>
    <cellStyle name="Normal 3 4 2 4 3 4" xfId="10128"/>
    <cellStyle name="Normal 3 4 2 4 3 5" xfId="10129"/>
    <cellStyle name="Normal 3 4 2 4 4" xfId="10130"/>
    <cellStyle name="Normal 3 4 2 4 4 2" xfId="10131"/>
    <cellStyle name="Normal 3 4 2 4 4 3" xfId="10132"/>
    <cellStyle name="Normal 3 4 2 4 5" xfId="10133"/>
    <cellStyle name="Normal 3 4 2 4 5 2" xfId="32508"/>
    <cellStyle name="Normal 3 4 2 4 6" xfId="10134"/>
    <cellStyle name="Normal 3 4 2 4 7" xfId="10135"/>
    <cellStyle name="Normal 3 4 2 4 8" xfId="10136"/>
    <cellStyle name="Normal 3 4 2 5" xfId="10137"/>
    <cellStyle name="Normal 3 4 2 5 2" xfId="10138"/>
    <cellStyle name="Normal 3 4 2 5 2 2" xfId="10139"/>
    <cellStyle name="Normal 3 4 2 5 2 3" xfId="10140"/>
    <cellStyle name="Normal 3 4 2 5 3" xfId="10141"/>
    <cellStyle name="Normal 3 4 2 5 3 2" xfId="32509"/>
    <cellStyle name="Normal 3 4 2 5 4" xfId="10142"/>
    <cellStyle name="Normal 3 4 2 5 5" xfId="10143"/>
    <cellStyle name="Normal 3 4 2 6" xfId="10144"/>
    <cellStyle name="Normal 3 4 2 6 2" xfId="10145"/>
    <cellStyle name="Normal 3 4 2 6 2 2" xfId="10146"/>
    <cellStyle name="Normal 3 4 2 6 2 3" xfId="10147"/>
    <cellStyle name="Normal 3 4 2 6 3" xfId="10148"/>
    <cellStyle name="Normal 3 4 2 6 3 2" xfId="32510"/>
    <cellStyle name="Normal 3 4 2 6 4" xfId="10149"/>
    <cellStyle name="Normal 3 4 2 6 5" xfId="10150"/>
    <cellStyle name="Normal 3 4 2 7" xfId="10151"/>
    <cellStyle name="Normal 3 4 2 7 2" xfId="10152"/>
    <cellStyle name="Normal 3 4 2 7 2 2" xfId="10153"/>
    <cellStyle name="Normal 3 4 2 7 2 3" xfId="10154"/>
    <cellStyle name="Normal 3 4 2 7 3" xfId="10155"/>
    <cellStyle name="Normal 3 4 2 7 3 2" xfId="32511"/>
    <cellStyle name="Normal 3 4 2 7 4" xfId="10156"/>
    <cellStyle name="Normal 3 4 2 7 5" xfId="10157"/>
    <cellStyle name="Normal 3 4 2 8" xfId="10158"/>
    <cellStyle name="Normal 3 4 2 8 2" xfId="10159"/>
    <cellStyle name="Normal 3 4 2 8 2 2" xfId="10160"/>
    <cellStyle name="Normal 3 4 2 8 2 3" xfId="10161"/>
    <cellStyle name="Normal 3 4 2 8 3" xfId="10162"/>
    <cellStyle name="Normal 3 4 2 8 3 2" xfId="32512"/>
    <cellStyle name="Normal 3 4 2 8 4" xfId="10163"/>
    <cellStyle name="Normal 3 4 2 8 5" xfId="10164"/>
    <cellStyle name="Normal 3 4 2 9" xfId="10165"/>
    <cellStyle name="Normal 3 4 2 9 2" xfId="10166"/>
    <cellStyle name="Normal 3 4 2 9 2 2" xfId="10167"/>
    <cellStyle name="Normal 3 4 2 9 2 3" xfId="10168"/>
    <cellStyle name="Normal 3 4 2 9 3" xfId="10169"/>
    <cellStyle name="Normal 3 4 2 9 3 2" xfId="32513"/>
    <cellStyle name="Normal 3 4 2 9 4" xfId="10170"/>
    <cellStyle name="Normal 3 4 2 9 5" xfId="10171"/>
    <cellStyle name="Normal 3 4 20" xfId="10172"/>
    <cellStyle name="Normal 3 4 20 2" xfId="10173"/>
    <cellStyle name="Normal 3 4 20 2 2" xfId="10174"/>
    <cellStyle name="Normal 3 4 20 2 2 2" xfId="10175"/>
    <cellStyle name="Normal 3 4 20 2 2 3" xfId="10176"/>
    <cellStyle name="Normal 3 4 20 2 3" xfId="10177"/>
    <cellStyle name="Normal 3 4 20 2 3 2" xfId="32515"/>
    <cellStyle name="Normal 3 4 20 2 4" xfId="10178"/>
    <cellStyle name="Normal 3 4 20 2 5" xfId="10179"/>
    <cellStyle name="Normal 3 4 20 3" xfId="10180"/>
    <cellStyle name="Normal 3 4 20 3 2" xfId="10181"/>
    <cellStyle name="Normal 3 4 20 3 3" xfId="10182"/>
    <cellStyle name="Normal 3 4 20 4" xfId="10183"/>
    <cellStyle name="Normal 3 4 20 4 2" xfId="32514"/>
    <cellStyle name="Normal 3 4 20 5" xfId="10184"/>
    <cellStyle name="Normal 3 4 20 6" xfId="10185"/>
    <cellStyle name="Normal 3 4 21" xfId="10186"/>
    <cellStyle name="Normal 3 4 21 2" xfId="10187"/>
    <cellStyle name="Normal 3 4 21 2 2" xfId="10188"/>
    <cellStyle name="Normal 3 4 21 2 2 2" xfId="10189"/>
    <cellStyle name="Normal 3 4 21 2 2 3" xfId="10190"/>
    <cellStyle name="Normal 3 4 21 2 3" xfId="10191"/>
    <cellStyle name="Normal 3 4 21 2 3 2" xfId="32517"/>
    <cellStyle name="Normal 3 4 21 2 4" xfId="10192"/>
    <cellStyle name="Normal 3 4 21 2 5" xfId="10193"/>
    <cellStyle name="Normal 3 4 21 3" xfId="10194"/>
    <cellStyle name="Normal 3 4 21 3 2" xfId="10195"/>
    <cellStyle name="Normal 3 4 21 3 3" xfId="10196"/>
    <cellStyle name="Normal 3 4 21 4" xfId="10197"/>
    <cellStyle name="Normal 3 4 21 4 2" xfId="32516"/>
    <cellStyle name="Normal 3 4 21 5" xfId="10198"/>
    <cellStyle name="Normal 3 4 21 6" xfId="10199"/>
    <cellStyle name="Normal 3 4 22" xfId="10200"/>
    <cellStyle name="Normal 3 4 22 2" xfId="10201"/>
    <cellStyle name="Normal 3 4 22 2 2" xfId="10202"/>
    <cellStyle name="Normal 3 4 22 2 2 2" xfId="10203"/>
    <cellStyle name="Normal 3 4 22 2 2 3" xfId="10204"/>
    <cellStyle name="Normal 3 4 22 2 3" xfId="10205"/>
    <cellStyle name="Normal 3 4 22 2 3 2" xfId="32519"/>
    <cellStyle name="Normal 3 4 22 2 4" xfId="10206"/>
    <cellStyle name="Normal 3 4 22 2 5" xfId="10207"/>
    <cellStyle name="Normal 3 4 22 3" xfId="10208"/>
    <cellStyle name="Normal 3 4 22 3 2" xfId="10209"/>
    <cellStyle name="Normal 3 4 22 3 3" xfId="10210"/>
    <cellStyle name="Normal 3 4 22 4" xfId="10211"/>
    <cellStyle name="Normal 3 4 22 4 2" xfId="32518"/>
    <cellStyle name="Normal 3 4 22 5" xfId="10212"/>
    <cellStyle name="Normal 3 4 22 6" xfId="10213"/>
    <cellStyle name="Normal 3 4 23" xfId="10214"/>
    <cellStyle name="Normal 3 4 23 2" xfId="10215"/>
    <cellStyle name="Normal 3 4 23 2 2" xfId="10216"/>
    <cellStyle name="Normal 3 4 23 2 3" xfId="10217"/>
    <cellStyle name="Normal 3 4 23 3" xfId="10218"/>
    <cellStyle name="Normal 3 4 23 3 2" xfId="34012"/>
    <cellStyle name="Normal 3 4 23 4" xfId="10219"/>
    <cellStyle name="Normal 3 4 23 5" xfId="10220"/>
    <cellStyle name="Normal 3 4 24" xfId="10221"/>
    <cellStyle name="Normal 3 4 24 2" xfId="10222"/>
    <cellStyle name="Normal 3 4 24 2 2" xfId="10223"/>
    <cellStyle name="Normal 3 4 24 2 3" xfId="10224"/>
    <cellStyle name="Normal 3 4 24 3" xfId="10225"/>
    <cellStyle name="Normal 3 4 24 4" xfId="10226"/>
    <cellStyle name="Normal 3 4 24 5" xfId="10227"/>
    <cellStyle name="Normal 3 4 25" xfId="10228"/>
    <cellStyle name="Normal 3 4 25 2" xfId="10229"/>
    <cellStyle name="Normal 3 4 25 3" xfId="10230"/>
    <cellStyle name="Normal 3 4 26" xfId="10231"/>
    <cellStyle name="Normal 3 4 26 2" xfId="32474"/>
    <cellStyle name="Normal 3 4 27" xfId="10232"/>
    <cellStyle name="Normal 3 4 28" xfId="10233"/>
    <cellStyle name="Normal 3 4 29" xfId="10234"/>
    <cellStyle name="Normal 3 4 3" xfId="10235"/>
    <cellStyle name="Normal 3 4 3 2" xfId="10236"/>
    <cellStyle name="Normal 3 4 3 2 2" xfId="10237"/>
    <cellStyle name="Normal 3 4 3 2 2 2" xfId="10238"/>
    <cellStyle name="Normal 3 4 3 2 2 3" xfId="10239"/>
    <cellStyle name="Normal 3 4 3 2 3" xfId="10240"/>
    <cellStyle name="Normal 3 4 3 2 3 2" xfId="33409"/>
    <cellStyle name="Normal 3 4 3 2 4" xfId="10241"/>
    <cellStyle name="Normal 3 4 3 2 5" xfId="10242"/>
    <cellStyle name="Normal 3 4 3 3" xfId="10243"/>
    <cellStyle name="Normal 3 4 3 3 2" xfId="10244"/>
    <cellStyle name="Normal 3 4 3 3 2 2" xfId="10245"/>
    <cellStyle name="Normal 3 4 3 3 2 3" xfId="10246"/>
    <cellStyle name="Normal 3 4 3 3 3" xfId="10247"/>
    <cellStyle name="Normal 3 4 3 3 3 2" xfId="34940"/>
    <cellStyle name="Normal 3 4 3 3 4" xfId="10248"/>
    <cellStyle name="Normal 3 4 3 3 5" xfId="10249"/>
    <cellStyle name="Normal 3 4 3 4" xfId="10250"/>
    <cellStyle name="Normal 3 4 3 4 2" xfId="10251"/>
    <cellStyle name="Normal 3 4 3 4 3" xfId="10252"/>
    <cellStyle name="Normal 3 4 3 5" xfId="10253"/>
    <cellStyle name="Normal 3 4 3 5 2" xfId="32520"/>
    <cellStyle name="Normal 3 4 3 6" xfId="10254"/>
    <cellStyle name="Normal 3 4 3 7" xfId="10255"/>
    <cellStyle name="Normal 3 4 3 8" xfId="10256"/>
    <cellStyle name="Normal 3 4 4" xfId="10257"/>
    <cellStyle name="Normal 3 4 4 2" xfId="10258"/>
    <cellStyle name="Normal 3 4 4 2 2" xfId="10259"/>
    <cellStyle name="Normal 3 4 4 2 2 2" xfId="10260"/>
    <cellStyle name="Normal 3 4 4 2 2 3" xfId="10261"/>
    <cellStyle name="Normal 3 4 4 2 3" xfId="10262"/>
    <cellStyle name="Normal 3 4 4 2 4" xfId="10263"/>
    <cellStyle name="Normal 3 4 4 2 5" xfId="10264"/>
    <cellStyle name="Normal 3 4 4 3" xfId="10265"/>
    <cellStyle name="Normal 3 4 4 3 2" xfId="10266"/>
    <cellStyle name="Normal 3 4 4 3 3" xfId="10267"/>
    <cellStyle name="Normal 3 4 4 4" xfId="10268"/>
    <cellStyle name="Normal 3 4 4 4 2" xfId="32521"/>
    <cellStyle name="Normal 3 4 4 5" xfId="10269"/>
    <cellStyle name="Normal 3 4 4 6" xfId="10270"/>
    <cellStyle name="Normal 3 4 4 7" xfId="10271"/>
    <cellStyle name="Normal 3 4 5" xfId="10272"/>
    <cellStyle name="Normal 3 4 5 2" xfId="10273"/>
    <cellStyle name="Normal 3 4 5 2 2" xfId="10274"/>
    <cellStyle name="Normal 3 4 5 2 3" xfId="10275"/>
    <cellStyle name="Normal 3 4 5 3" xfId="10276"/>
    <cellStyle name="Normal 3 4 5 3 2" xfId="32522"/>
    <cellStyle name="Normal 3 4 5 4" xfId="10277"/>
    <cellStyle name="Normal 3 4 5 5" xfId="10278"/>
    <cellStyle name="Normal 3 4 5 6" xfId="10279"/>
    <cellStyle name="Normal 3 4 6" xfId="10280"/>
    <cellStyle name="Normal 3 4 6 2" xfId="10281"/>
    <cellStyle name="Normal 3 4 6 2 2" xfId="10282"/>
    <cellStyle name="Normal 3 4 6 2 3" xfId="10283"/>
    <cellStyle name="Normal 3 4 6 3" xfId="10284"/>
    <cellStyle name="Normal 3 4 6 3 2" xfId="32523"/>
    <cellStyle name="Normal 3 4 6 4" xfId="10285"/>
    <cellStyle name="Normal 3 4 6 5" xfId="10286"/>
    <cellStyle name="Normal 3 4 6 6" xfId="10287"/>
    <cellStyle name="Normal 3 4 7" xfId="10288"/>
    <cellStyle name="Normal 3 4 7 2" xfId="10289"/>
    <cellStyle name="Normal 3 4 7 2 2" xfId="10290"/>
    <cellStyle name="Normal 3 4 7 2 3" xfId="10291"/>
    <cellStyle name="Normal 3 4 7 3" xfId="10292"/>
    <cellStyle name="Normal 3 4 7 3 2" xfId="32524"/>
    <cellStyle name="Normal 3 4 7 4" xfId="10293"/>
    <cellStyle name="Normal 3 4 7 5" xfId="10294"/>
    <cellStyle name="Normal 3 4 7 6" xfId="10295"/>
    <cellStyle name="Normal 3 4 8" xfId="10296"/>
    <cellStyle name="Normal 3 4 8 2" xfId="10297"/>
    <cellStyle name="Normal 3 4 8 2 2" xfId="10298"/>
    <cellStyle name="Normal 3 4 8 2 2 2" xfId="10299"/>
    <cellStyle name="Normal 3 4 8 2 2 3" xfId="10300"/>
    <cellStyle name="Normal 3 4 8 2 3" xfId="10301"/>
    <cellStyle name="Normal 3 4 8 2 3 2" xfId="32526"/>
    <cellStyle name="Normal 3 4 8 2 4" xfId="10302"/>
    <cellStyle name="Normal 3 4 8 2 5" xfId="10303"/>
    <cellStyle name="Normal 3 4 8 3" xfId="10304"/>
    <cellStyle name="Normal 3 4 8 3 2" xfId="10305"/>
    <cellStyle name="Normal 3 4 8 3 3" xfId="10306"/>
    <cellStyle name="Normal 3 4 8 4" xfId="10307"/>
    <cellStyle name="Normal 3 4 8 4 2" xfId="32525"/>
    <cellStyle name="Normal 3 4 8 5" xfId="10308"/>
    <cellStyle name="Normal 3 4 8 6" xfId="10309"/>
    <cellStyle name="Normal 3 4 9" xfId="10310"/>
    <cellStyle name="Normal 3 4 9 2" xfId="10311"/>
    <cellStyle name="Normal 3 4 9 2 2" xfId="10312"/>
    <cellStyle name="Normal 3 4 9 2 2 2" xfId="10313"/>
    <cellStyle name="Normal 3 4 9 2 2 3" xfId="10314"/>
    <cellStyle name="Normal 3 4 9 2 3" xfId="10315"/>
    <cellStyle name="Normal 3 4 9 2 3 2" xfId="32528"/>
    <cellStyle name="Normal 3 4 9 2 4" xfId="10316"/>
    <cellStyle name="Normal 3 4 9 2 5" xfId="10317"/>
    <cellStyle name="Normal 3 4 9 3" xfId="10318"/>
    <cellStyle name="Normal 3 4 9 3 2" xfId="10319"/>
    <cellStyle name="Normal 3 4 9 3 3" xfId="10320"/>
    <cellStyle name="Normal 3 4 9 4" xfId="10321"/>
    <cellStyle name="Normal 3 4 9 4 2" xfId="32527"/>
    <cellStyle name="Normal 3 4 9 5" xfId="10322"/>
    <cellStyle name="Normal 3 4 9 6" xfId="10323"/>
    <cellStyle name="Normal 3 40" xfId="10324"/>
    <cellStyle name="Normal 3 40 2" xfId="10325"/>
    <cellStyle name="Normal 3 40 2 2" xfId="10326"/>
    <cellStyle name="Normal 3 40 2 2 2" xfId="10327"/>
    <cellStyle name="Normal 3 40 2 2 3" xfId="10328"/>
    <cellStyle name="Normal 3 40 2 3" xfId="10329"/>
    <cellStyle name="Normal 3 40 2 3 2" xfId="34157"/>
    <cellStyle name="Normal 3 40 2 4" xfId="10330"/>
    <cellStyle name="Normal 3 40 2 5" xfId="10331"/>
    <cellStyle name="Normal 3 40 3" xfId="10332"/>
    <cellStyle name="Normal 3 40 3 2" xfId="10333"/>
    <cellStyle name="Normal 3 40 3 3" xfId="10334"/>
    <cellStyle name="Normal 3 40 4" xfId="10335"/>
    <cellStyle name="Normal 3 40 5" xfId="10336"/>
    <cellStyle name="Normal 3 41" xfId="10337"/>
    <cellStyle name="Normal 3 41 10" xfId="10338"/>
    <cellStyle name="Normal 3 41 2" xfId="10339"/>
    <cellStyle name="Normal 3 41 2 2" xfId="10340"/>
    <cellStyle name="Normal 3 41 2 2 2" xfId="10341"/>
    <cellStyle name="Normal 3 41 2 2 2 2" xfId="10342"/>
    <cellStyle name="Normal 3 41 2 2 2 3" xfId="10343"/>
    <cellStyle name="Normal 3 41 2 2 3" xfId="10344"/>
    <cellStyle name="Normal 3 41 2 2 3 2" xfId="34249"/>
    <cellStyle name="Normal 3 41 2 2 4" xfId="10345"/>
    <cellStyle name="Normal 3 41 2 2 5" xfId="10346"/>
    <cellStyle name="Normal 3 41 2 3" xfId="10347"/>
    <cellStyle name="Normal 3 41 2 3 2" xfId="10348"/>
    <cellStyle name="Normal 3 41 2 3 3" xfId="10349"/>
    <cellStyle name="Normal 3 41 2 4" xfId="10350"/>
    <cellStyle name="Normal 3 41 2 4 2" xfId="34155"/>
    <cellStyle name="Normal 3 41 2 5" xfId="10351"/>
    <cellStyle name="Normal 3 41 2 6" xfId="10352"/>
    <cellStyle name="Normal 3 41 3" xfId="10353"/>
    <cellStyle name="Normal 3 41 3 2" xfId="10354"/>
    <cellStyle name="Normal 3 41 3 2 2" xfId="10355"/>
    <cellStyle name="Normal 3 41 3 2 2 2" xfId="10356"/>
    <cellStyle name="Normal 3 41 3 2 2 2 2" xfId="10357"/>
    <cellStyle name="Normal 3 41 3 2 2 2 3" xfId="10358"/>
    <cellStyle name="Normal 3 41 3 2 2 3" xfId="10359"/>
    <cellStyle name="Normal 3 41 3 2 2 3 2" xfId="34861"/>
    <cellStyle name="Normal 3 41 3 2 2 4" xfId="10360"/>
    <cellStyle name="Normal 3 41 3 2 2 5" xfId="10361"/>
    <cellStyle name="Normal 3 41 3 2 3" xfId="10362"/>
    <cellStyle name="Normal 3 41 3 2 3 2" xfId="10363"/>
    <cellStyle name="Normal 3 41 3 2 3 3" xfId="10364"/>
    <cellStyle name="Normal 3 41 3 2 4" xfId="10365"/>
    <cellStyle name="Normal 3 41 3 2 4 2" xfId="34817"/>
    <cellStyle name="Normal 3 41 3 2 5" xfId="10366"/>
    <cellStyle name="Normal 3 41 3 2 6" xfId="10367"/>
    <cellStyle name="Normal 3 41 3 3" xfId="10368"/>
    <cellStyle name="Normal 3 41 3 3 2" xfId="10369"/>
    <cellStyle name="Normal 3 41 3 3 2 2" xfId="10370"/>
    <cellStyle name="Normal 3 41 3 3 2 3" xfId="10371"/>
    <cellStyle name="Normal 3 41 3 3 3" xfId="10372"/>
    <cellStyle name="Normal 3 41 3 3 3 2" xfId="34560"/>
    <cellStyle name="Normal 3 41 3 3 4" xfId="10373"/>
    <cellStyle name="Normal 3 41 3 3 5" xfId="10374"/>
    <cellStyle name="Normal 3 41 3 4" xfId="10375"/>
    <cellStyle name="Normal 3 41 3 4 2" xfId="10376"/>
    <cellStyle name="Normal 3 41 3 4 3" xfId="10377"/>
    <cellStyle name="Normal 3 41 3 5" xfId="10378"/>
    <cellStyle name="Normal 3 41 3 5 2" xfId="34154"/>
    <cellStyle name="Normal 3 41 3 6" xfId="10379"/>
    <cellStyle name="Normal 3 41 3 7" xfId="10380"/>
    <cellStyle name="Normal 3 41 4" xfId="10381"/>
    <cellStyle name="Normal 3 41 4 2" xfId="10382"/>
    <cellStyle name="Normal 3 41 4 2 2" xfId="10383"/>
    <cellStyle name="Normal 3 41 4 2 2 2" xfId="10384"/>
    <cellStyle name="Normal 3 41 4 2 2 3" xfId="10385"/>
    <cellStyle name="Normal 3 41 4 2 3" xfId="10386"/>
    <cellStyle name="Normal 3 41 4 2 3 2" xfId="34561"/>
    <cellStyle name="Normal 3 41 4 2 4" xfId="10387"/>
    <cellStyle name="Normal 3 41 4 2 5" xfId="10388"/>
    <cellStyle name="Normal 3 41 4 3" xfId="10389"/>
    <cellStyle name="Normal 3 41 4 3 2" xfId="10390"/>
    <cellStyle name="Normal 3 41 4 3 3" xfId="10391"/>
    <cellStyle name="Normal 3 41 4 4" xfId="10392"/>
    <cellStyle name="Normal 3 41 4 4 2" xfId="34153"/>
    <cellStyle name="Normal 3 41 4 5" xfId="10393"/>
    <cellStyle name="Normal 3 41 4 6" xfId="10394"/>
    <cellStyle name="Normal 3 41 5" xfId="10395"/>
    <cellStyle name="Normal 3 41 5 2" xfId="10396"/>
    <cellStyle name="Normal 3 41 5 2 2" xfId="10397"/>
    <cellStyle name="Normal 3 41 5 2 3" xfId="10398"/>
    <cellStyle name="Normal 3 41 5 3" xfId="10399"/>
    <cellStyle name="Normal 3 41 5 3 2" xfId="34156"/>
    <cellStyle name="Normal 3 41 5 4" xfId="10400"/>
    <cellStyle name="Normal 3 41 5 5" xfId="10401"/>
    <cellStyle name="Normal 3 41 6" xfId="10402"/>
    <cellStyle name="Normal 3 41 6 2" xfId="10403"/>
    <cellStyle name="Normal 3 41 6 2 2" xfId="10404"/>
    <cellStyle name="Normal 3 41 6 2 3" xfId="10405"/>
    <cellStyle name="Normal 3 41 6 3" xfId="10406"/>
    <cellStyle name="Normal 3 41 6 4" xfId="10407"/>
    <cellStyle name="Normal 3 41 6 5" xfId="10408"/>
    <cellStyle name="Normal 3 41 7" xfId="10409"/>
    <cellStyle name="Normal 3 41 7 2" xfId="10410"/>
    <cellStyle name="Normal 3 41 7 3" xfId="10411"/>
    <cellStyle name="Normal 3 41 8" xfId="10412"/>
    <cellStyle name="Normal 3 41 9" xfId="10413"/>
    <cellStyle name="Normal 3 42" xfId="10414"/>
    <cellStyle name="Normal 3 42 2" xfId="10415"/>
    <cellStyle name="Normal 3 42 2 2" xfId="10416"/>
    <cellStyle name="Normal 3 42 2 2 2" xfId="10417"/>
    <cellStyle name="Normal 3 42 2 2 3" xfId="10418"/>
    <cellStyle name="Normal 3 42 2 3" xfId="10419"/>
    <cellStyle name="Normal 3 42 2 3 2" xfId="34927"/>
    <cellStyle name="Normal 3 42 2 4" xfId="10420"/>
    <cellStyle name="Normal 3 42 2 5" xfId="10421"/>
    <cellStyle name="Normal 3 42 3" xfId="10422"/>
    <cellStyle name="Normal 3 42 3 2" xfId="10423"/>
    <cellStyle name="Normal 3 42 3 3" xfId="10424"/>
    <cellStyle name="Normal 3 42 4" xfId="10425"/>
    <cellStyle name="Normal 3 42 4 2" xfId="34111"/>
    <cellStyle name="Normal 3 42 5" xfId="10426"/>
    <cellStyle name="Normal 3 42 6" xfId="10427"/>
    <cellStyle name="Normal 3 43" xfId="10428"/>
    <cellStyle name="Normal 3 43 2" xfId="10429"/>
    <cellStyle name="Normal 3 43 2 2" xfId="10430"/>
    <cellStyle name="Normal 3 43 2 2 2" xfId="10431"/>
    <cellStyle name="Normal 3 43 2 2 2 2" xfId="10432"/>
    <cellStyle name="Normal 3 43 2 2 2 3" xfId="10433"/>
    <cellStyle name="Normal 3 43 2 2 3" xfId="10434"/>
    <cellStyle name="Normal 3 43 2 2 3 2" xfId="34889"/>
    <cellStyle name="Normal 3 43 2 2 4" xfId="10435"/>
    <cellStyle name="Normal 3 43 2 2 5" xfId="10436"/>
    <cellStyle name="Normal 3 43 2 3" xfId="10437"/>
    <cellStyle name="Normal 3 43 2 3 2" xfId="10438"/>
    <cellStyle name="Normal 3 43 2 3 3" xfId="10439"/>
    <cellStyle name="Normal 3 43 2 4" xfId="10440"/>
    <cellStyle name="Normal 3 43 2 4 2" xfId="34916"/>
    <cellStyle name="Normal 3 43 2 5" xfId="10441"/>
    <cellStyle name="Normal 3 43 2 6" xfId="10442"/>
    <cellStyle name="Normal 3 43 3" xfId="10443"/>
    <cellStyle name="Normal 3 43 3 2" xfId="10444"/>
    <cellStyle name="Normal 3 43 3 2 2" xfId="10445"/>
    <cellStyle name="Normal 3 43 3 2 3" xfId="10446"/>
    <cellStyle name="Normal 3 43 3 3" xfId="10447"/>
    <cellStyle name="Normal 3 43 3 3 2" xfId="34562"/>
    <cellStyle name="Normal 3 43 3 4" xfId="10448"/>
    <cellStyle name="Normal 3 43 3 5" xfId="10449"/>
    <cellStyle name="Normal 3 43 4" xfId="10450"/>
    <cellStyle name="Normal 3 43 4 2" xfId="10451"/>
    <cellStyle name="Normal 3 43 4 3" xfId="10452"/>
    <cellStyle name="Normal 3 43 5" xfId="10453"/>
    <cellStyle name="Normal 3 43 5 2" xfId="34110"/>
    <cellStyle name="Normal 3 43 6" xfId="10454"/>
    <cellStyle name="Normal 3 43 7" xfId="10455"/>
    <cellStyle name="Normal 3 44" xfId="10456"/>
    <cellStyle name="Normal 3 44 2" xfId="10457"/>
    <cellStyle name="Normal 3 44 2 2" xfId="10458"/>
    <cellStyle name="Normal 3 44 2 2 2" xfId="10459"/>
    <cellStyle name="Normal 3 44 2 2 3" xfId="10460"/>
    <cellStyle name="Normal 3 44 2 3" xfId="10461"/>
    <cellStyle name="Normal 3 44 2 3 2" xfId="34177"/>
    <cellStyle name="Normal 3 44 2 4" xfId="10462"/>
    <cellStyle name="Normal 3 44 2 5" xfId="10463"/>
    <cellStyle name="Normal 3 44 3" xfId="10464"/>
    <cellStyle name="Normal 3 44 3 2" xfId="10465"/>
    <cellStyle name="Normal 3 44 3 2 2" xfId="10466"/>
    <cellStyle name="Normal 3 44 3 2 3" xfId="10467"/>
    <cellStyle name="Normal 3 44 3 3" xfId="10468"/>
    <cellStyle name="Normal 3 44 3 3 2" xfId="34921"/>
    <cellStyle name="Normal 3 44 3 4" xfId="10469"/>
    <cellStyle name="Normal 3 44 3 5" xfId="10470"/>
    <cellStyle name="Normal 3 44 4" xfId="10471"/>
    <cellStyle name="Normal 3 44 4 2" xfId="10472"/>
    <cellStyle name="Normal 3 44 4 3" xfId="10473"/>
    <cellStyle name="Normal 3 44 5" xfId="10474"/>
    <cellStyle name="Normal 3 44 5 2" xfId="34116"/>
    <cellStyle name="Normal 3 44 6" xfId="10475"/>
    <cellStyle name="Normal 3 44 7" xfId="10476"/>
    <cellStyle name="Normal 3 45" xfId="10477"/>
    <cellStyle name="Normal 3 45 2" xfId="10478"/>
    <cellStyle name="Normal 3 45 2 2" xfId="10479"/>
    <cellStyle name="Normal 3 45 2 3" xfId="10480"/>
    <cellStyle name="Normal 3 45 3" xfId="10481"/>
    <cellStyle name="Normal 3 45 3 2" xfId="32415"/>
    <cellStyle name="Normal 3 45 4" xfId="10482"/>
    <cellStyle name="Normal 3 45 5" xfId="10483"/>
    <cellStyle name="Normal 3 46" xfId="10484"/>
    <cellStyle name="Normal 3 46 2" xfId="10485"/>
    <cellStyle name="Normal 3 47" xfId="10486"/>
    <cellStyle name="Normal 3 47 2" xfId="32411"/>
    <cellStyle name="Normal 3 48" xfId="10487"/>
    <cellStyle name="Normal 3 48 2" xfId="10488"/>
    <cellStyle name="Normal 3 49" xfId="10489"/>
    <cellStyle name="Normal 3 5" xfId="10490"/>
    <cellStyle name="Normal 3 5 10" xfId="10491"/>
    <cellStyle name="Normal 3 5 10 2" xfId="10492"/>
    <cellStyle name="Normal 3 5 10 2 2" xfId="10493"/>
    <cellStyle name="Normal 3 5 10 2 2 2" xfId="10494"/>
    <cellStyle name="Normal 3 5 10 2 2 3" xfId="10495"/>
    <cellStyle name="Normal 3 5 10 2 3" xfId="10496"/>
    <cellStyle name="Normal 3 5 10 2 3 2" xfId="34818"/>
    <cellStyle name="Normal 3 5 10 2 4" xfId="10497"/>
    <cellStyle name="Normal 3 5 10 2 5" xfId="10498"/>
    <cellStyle name="Normal 3 5 10 3" xfId="10499"/>
    <cellStyle name="Normal 3 5 10 3 2" xfId="10500"/>
    <cellStyle name="Normal 3 5 10 3 3" xfId="10501"/>
    <cellStyle name="Normal 3 5 10 4" xfId="10502"/>
    <cellStyle name="Normal 3 5 10 4 2" xfId="33410"/>
    <cellStyle name="Normal 3 5 10 5" xfId="10503"/>
    <cellStyle name="Normal 3 5 10 6" xfId="10504"/>
    <cellStyle name="Normal 3 5 11" xfId="10505"/>
    <cellStyle name="Normal 3 5 11 2" xfId="10506"/>
    <cellStyle name="Normal 3 5 11 2 2" xfId="10507"/>
    <cellStyle name="Normal 3 5 11 2 2 2" xfId="10508"/>
    <cellStyle name="Normal 3 5 11 2 2 3" xfId="10509"/>
    <cellStyle name="Normal 3 5 11 2 3" xfId="10510"/>
    <cellStyle name="Normal 3 5 11 2 3 2" xfId="34487"/>
    <cellStyle name="Normal 3 5 11 2 4" xfId="10511"/>
    <cellStyle name="Normal 3 5 11 2 5" xfId="10512"/>
    <cellStyle name="Normal 3 5 11 3" xfId="10513"/>
    <cellStyle name="Normal 3 5 11 3 2" xfId="10514"/>
    <cellStyle name="Normal 3 5 11 3 3" xfId="10515"/>
    <cellStyle name="Normal 3 5 11 4" xfId="10516"/>
    <cellStyle name="Normal 3 5 11 4 2" xfId="33411"/>
    <cellStyle name="Normal 3 5 11 5" xfId="10517"/>
    <cellStyle name="Normal 3 5 11 6" xfId="10518"/>
    <cellStyle name="Normal 3 5 12" xfId="10519"/>
    <cellStyle name="Normal 3 5 12 2" xfId="10520"/>
    <cellStyle name="Normal 3 5 12 2 2" xfId="10521"/>
    <cellStyle name="Normal 3 5 12 2 2 2" xfId="10522"/>
    <cellStyle name="Normal 3 5 12 2 2 3" xfId="10523"/>
    <cellStyle name="Normal 3 5 12 2 3" xfId="10524"/>
    <cellStyle name="Normal 3 5 12 2 3 2" xfId="34203"/>
    <cellStyle name="Normal 3 5 12 2 4" xfId="10525"/>
    <cellStyle name="Normal 3 5 12 2 5" xfId="10526"/>
    <cellStyle name="Normal 3 5 12 3" xfId="10527"/>
    <cellStyle name="Normal 3 5 12 3 2" xfId="10528"/>
    <cellStyle name="Normal 3 5 12 3 3" xfId="10529"/>
    <cellStyle name="Normal 3 5 12 4" xfId="10530"/>
    <cellStyle name="Normal 3 5 12 4 2" xfId="33412"/>
    <cellStyle name="Normal 3 5 12 5" xfId="10531"/>
    <cellStyle name="Normal 3 5 12 6" xfId="10532"/>
    <cellStyle name="Normal 3 5 13" xfId="10533"/>
    <cellStyle name="Normal 3 5 13 2" xfId="10534"/>
    <cellStyle name="Normal 3 5 13 2 2" xfId="10535"/>
    <cellStyle name="Normal 3 5 13 2 2 2" xfId="10536"/>
    <cellStyle name="Normal 3 5 13 2 2 3" xfId="10537"/>
    <cellStyle name="Normal 3 5 13 2 3" xfId="10538"/>
    <cellStyle name="Normal 3 5 13 2 3 2" xfId="34204"/>
    <cellStyle name="Normal 3 5 13 2 4" xfId="10539"/>
    <cellStyle name="Normal 3 5 13 2 5" xfId="10540"/>
    <cellStyle name="Normal 3 5 13 3" xfId="10541"/>
    <cellStyle name="Normal 3 5 13 3 2" xfId="10542"/>
    <cellStyle name="Normal 3 5 13 3 3" xfId="10543"/>
    <cellStyle name="Normal 3 5 13 4" xfId="10544"/>
    <cellStyle name="Normal 3 5 13 4 2" xfId="33413"/>
    <cellStyle name="Normal 3 5 13 5" xfId="10545"/>
    <cellStyle name="Normal 3 5 13 6" xfId="10546"/>
    <cellStyle name="Normal 3 5 14" xfId="10547"/>
    <cellStyle name="Normal 3 5 14 2" xfId="10548"/>
    <cellStyle name="Normal 3 5 14 2 2" xfId="10549"/>
    <cellStyle name="Normal 3 5 14 2 2 2" xfId="10550"/>
    <cellStyle name="Normal 3 5 14 2 2 3" xfId="10551"/>
    <cellStyle name="Normal 3 5 14 2 3" xfId="10552"/>
    <cellStyle name="Normal 3 5 14 2 3 2" xfId="34205"/>
    <cellStyle name="Normal 3 5 14 2 4" xfId="10553"/>
    <cellStyle name="Normal 3 5 14 2 5" xfId="10554"/>
    <cellStyle name="Normal 3 5 14 3" xfId="10555"/>
    <cellStyle name="Normal 3 5 14 3 2" xfId="10556"/>
    <cellStyle name="Normal 3 5 14 3 3" xfId="10557"/>
    <cellStyle name="Normal 3 5 14 4" xfId="10558"/>
    <cellStyle name="Normal 3 5 14 4 2" xfId="33414"/>
    <cellStyle name="Normal 3 5 14 5" xfId="10559"/>
    <cellStyle name="Normal 3 5 14 6" xfId="10560"/>
    <cellStyle name="Normal 3 5 15" xfId="10561"/>
    <cellStyle name="Normal 3 5 15 2" xfId="10562"/>
    <cellStyle name="Normal 3 5 15 2 2" xfId="10563"/>
    <cellStyle name="Normal 3 5 15 2 2 2" xfId="10564"/>
    <cellStyle name="Normal 3 5 15 2 2 3" xfId="10565"/>
    <cellStyle name="Normal 3 5 15 2 3" xfId="10566"/>
    <cellStyle name="Normal 3 5 15 2 3 2" xfId="34195"/>
    <cellStyle name="Normal 3 5 15 2 4" xfId="10567"/>
    <cellStyle name="Normal 3 5 15 2 5" xfId="10568"/>
    <cellStyle name="Normal 3 5 15 3" xfId="10569"/>
    <cellStyle name="Normal 3 5 15 3 2" xfId="10570"/>
    <cellStyle name="Normal 3 5 15 3 3" xfId="10571"/>
    <cellStyle name="Normal 3 5 15 4" xfId="10572"/>
    <cellStyle name="Normal 3 5 15 4 2" xfId="33415"/>
    <cellStyle name="Normal 3 5 15 5" xfId="10573"/>
    <cellStyle name="Normal 3 5 15 6" xfId="10574"/>
    <cellStyle name="Normal 3 5 16" xfId="10575"/>
    <cellStyle name="Normal 3 5 16 2" xfId="10576"/>
    <cellStyle name="Normal 3 5 16 2 2" xfId="10577"/>
    <cellStyle name="Normal 3 5 16 2 2 2" xfId="10578"/>
    <cellStyle name="Normal 3 5 16 2 2 3" xfId="10579"/>
    <cellStyle name="Normal 3 5 16 2 3" xfId="10580"/>
    <cellStyle name="Normal 3 5 16 2 3 2" xfId="34206"/>
    <cellStyle name="Normal 3 5 16 2 4" xfId="10581"/>
    <cellStyle name="Normal 3 5 16 2 5" xfId="10582"/>
    <cellStyle name="Normal 3 5 16 3" xfId="10583"/>
    <cellStyle name="Normal 3 5 16 3 2" xfId="10584"/>
    <cellStyle name="Normal 3 5 16 3 3" xfId="10585"/>
    <cellStyle name="Normal 3 5 16 4" xfId="10586"/>
    <cellStyle name="Normal 3 5 16 4 2" xfId="33416"/>
    <cellStyle name="Normal 3 5 16 5" xfId="10587"/>
    <cellStyle name="Normal 3 5 16 6" xfId="10588"/>
    <cellStyle name="Normal 3 5 17" xfId="10589"/>
    <cellStyle name="Normal 3 5 17 2" xfId="10590"/>
    <cellStyle name="Normal 3 5 17 2 2" xfId="10591"/>
    <cellStyle name="Normal 3 5 17 2 2 2" xfId="10592"/>
    <cellStyle name="Normal 3 5 17 2 2 3" xfId="10593"/>
    <cellStyle name="Normal 3 5 17 2 3" xfId="10594"/>
    <cellStyle name="Normal 3 5 17 2 3 2" xfId="34196"/>
    <cellStyle name="Normal 3 5 17 2 4" xfId="10595"/>
    <cellStyle name="Normal 3 5 17 2 5" xfId="10596"/>
    <cellStyle name="Normal 3 5 17 3" xfId="10597"/>
    <cellStyle name="Normal 3 5 17 3 2" xfId="10598"/>
    <cellStyle name="Normal 3 5 17 3 3" xfId="10599"/>
    <cellStyle name="Normal 3 5 17 4" xfId="10600"/>
    <cellStyle name="Normal 3 5 17 4 2" xfId="33417"/>
    <cellStyle name="Normal 3 5 17 5" xfId="10601"/>
    <cellStyle name="Normal 3 5 17 6" xfId="10602"/>
    <cellStyle name="Normal 3 5 18" xfId="10603"/>
    <cellStyle name="Normal 3 5 18 2" xfId="10604"/>
    <cellStyle name="Normal 3 5 18 2 2" xfId="10605"/>
    <cellStyle name="Normal 3 5 18 2 2 2" xfId="10606"/>
    <cellStyle name="Normal 3 5 18 2 2 3" xfId="10607"/>
    <cellStyle name="Normal 3 5 18 2 3" xfId="10608"/>
    <cellStyle name="Normal 3 5 18 2 3 2" xfId="34563"/>
    <cellStyle name="Normal 3 5 18 2 4" xfId="10609"/>
    <cellStyle name="Normal 3 5 18 2 5" xfId="10610"/>
    <cellStyle name="Normal 3 5 18 3" xfId="10611"/>
    <cellStyle name="Normal 3 5 18 3 2" xfId="10612"/>
    <cellStyle name="Normal 3 5 18 3 3" xfId="10613"/>
    <cellStyle name="Normal 3 5 18 4" xfId="10614"/>
    <cellStyle name="Normal 3 5 18 4 2" xfId="33418"/>
    <cellStyle name="Normal 3 5 18 5" xfId="10615"/>
    <cellStyle name="Normal 3 5 18 6" xfId="10616"/>
    <cellStyle name="Normal 3 5 19" xfId="10617"/>
    <cellStyle name="Normal 3 5 19 2" xfId="10618"/>
    <cellStyle name="Normal 3 5 19 2 2" xfId="10619"/>
    <cellStyle name="Normal 3 5 19 2 2 2" xfId="10620"/>
    <cellStyle name="Normal 3 5 19 2 2 3" xfId="10621"/>
    <cellStyle name="Normal 3 5 19 2 3" xfId="10622"/>
    <cellStyle name="Normal 3 5 19 2 3 2" xfId="34207"/>
    <cellStyle name="Normal 3 5 19 2 4" xfId="10623"/>
    <cellStyle name="Normal 3 5 19 2 5" xfId="10624"/>
    <cellStyle name="Normal 3 5 19 3" xfId="10625"/>
    <cellStyle name="Normal 3 5 19 3 2" xfId="10626"/>
    <cellStyle name="Normal 3 5 19 3 3" xfId="10627"/>
    <cellStyle name="Normal 3 5 19 4" xfId="10628"/>
    <cellStyle name="Normal 3 5 19 4 2" xfId="33419"/>
    <cellStyle name="Normal 3 5 19 5" xfId="10629"/>
    <cellStyle name="Normal 3 5 19 6" xfId="10630"/>
    <cellStyle name="Normal 3 5 2" xfId="10631"/>
    <cellStyle name="Normal 3 5 2 2" xfId="10632"/>
    <cellStyle name="Normal 3 5 2 2 2" xfId="10633"/>
    <cellStyle name="Normal 3 5 2 2 2 2" xfId="10634"/>
    <cellStyle name="Normal 3 5 2 2 2 2 2" xfId="10635"/>
    <cellStyle name="Normal 3 5 2 2 2 2 3" xfId="10636"/>
    <cellStyle name="Normal 3 5 2 2 2 3" xfId="10637"/>
    <cellStyle name="Normal 3 5 2 2 2 3 2" xfId="34209"/>
    <cellStyle name="Normal 3 5 2 2 2 4" xfId="10638"/>
    <cellStyle name="Normal 3 5 2 2 2 5" xfId="10639"/>
    <cellStyle name="Normal 3 5 2 2 3" xfId="10640"/>
    <cellStyle name="Normal 3 5 2 2 3 2" xfId="10641"/>
    <cellStyle name="Normal 3 5 2 2 3 3" xfId="10642"/>
    <cellStyle name="Normal 3 5 2 2 4" xfId="10643"/>
    <cellStyle name="Normal 3 5 2 2 4 2" xfId="33421"/>
    <cellStyle name="Normal 3 5 2 2 5" xfId="10644"/>
    <cellStyle name="Normal 3 5 2 2 6" xfId="10645"/>
    <cellStyle name="Normal 3 5 2 3" xfId="10646"/>
    <cellStyle name="Normal 3 5 2 3 2" xfId="10647"/>
    <cellStyle name="Normal 3 5 2 3 2 2" xfId="10648"/>
    <cellStyle name="Normal 3 5 2 3 2 2 2" xfId="10649"/>
    <cellStyle name="Normal 3 5 2 3 2 2 3" xfId="10650"/>
    <cellStyle name="Normal 3 5 2 3 2 3" xfId="10651"/>
    <cellStyle name="Normal 3 5 2 3 2 3 2" xfId="34208"/>
    <cellStyle name="Normal 3 5 2 3 2 4" xfId="10652"/>
    <cellStyle name="Normal 3 5 2 3 2 5" xfId="10653"/>
    <cellStyle name="Normal 3 5 2 3 3" xfId="10654"/>
    <cellStyle name="Normal 3 5 2 3 3 2" xfId="10655"/>
    <cellStyle name="Normal 3 5 2 3 3 3" xfId="10656"/>
    <cellStyle name="Normal 3 5 2 3 4" xfId="10657"/>
    <cellStyle name="Normal 3 5 2 3 4 2" xfId="33422"/>
    <cellStyle name="Normal 3 5 2 3 5" xfId="10658"/>
    <cellStyle name="Normal 3 5 2 3 6" xfId="10659"/>
    <cellStyle name="Normal 3 5 2 4" xfId="10660"/>
    <cellStyle name="Normal 3 5 2 4 2" xfId="10661"/>
    <cellStyle name="Normal 3 5 2 4 2 2" xfId="10662"/>
    <cellStyle name="Normal 3 5 2 4 2 3" xfId="10663"/>
    <cellStyle name="Normal 3 5 2 4 3" xfId="10664"/>
    <cellStyle name="Normal 3 5 2 4 3 2" xfId="34890"/>
    <cellStyle name="Normal 3 5 2 4 4" xfId="10665"/>
    <cellStyle name="Normal 3 5 2 4 5" xfId="10666"/>
    <cellStyle name="Normal 3 5 2 5" xfId="10667"/>
    <cellStyle name="Normal 3 5 2 5 2" xfId="10668"/>
    <cellStyle name="Normal 3 5 2 5 3" xfId="10669"/>
    <cellStyle name="Normal 3 5 2 6" xfId="10670"/>
    <cellStyle name="Normal 3 5 2 6 2" xfId="33420"/>
    <cellStyle name="Normal 3 5 2 7" xfId="10671"/>
    <cellStyle name="Normal 3 5 2 8" xfId="10672"/>
    <cellStyle name="Normal 3 5 2 9" xfId="10673"/>
    <cellStyle name="Normal 3 5 20" xfId="10674"/>
    <cellStyle name="Normal 3 5 20 2" xfId="10675"/>
    <cellStyle name="Normal 3 5 20 2 2" xfId="10676"/>
    <cellStyle name="Normal 3 5 20 2 2 2" xfId="10677"/>
    <cellStyle name="Normal 3 5 20 2 2 3" xfId="10678"/>
    <cellStyle name="Normal 3 5 20 2 3" xfId="10679"/>
    <cellStyle name="Normal 3 5 20 2 3 2" xfId="34564"/>
    <cellStyle name="Normal 3 5 20 2 4" xfId="10680"/>
    <cellStyle name="Normal 3 5 20 2 5" xfId="10681"/>
    <cellStyle name="Normal 3 5 20 3" xfId="10682"/>
    <cellStyle name="Normal 3 5 20 3 2" xfId="10683"/>
    <cellStyle name="Normal 3 5 20 3 3" xfId="10684"/>
    <cellStyle name="Normal 3 5 20 4" xfId="10685"/>
    <cellStyle name="Normal 3 5 20 4 2" xfId="33423"/>
    <cellStyle name="Normal 3 5 20 5" xfId="10686"/>
    <cellStyle name="Normal 3 5 20 6" xfId="10687"/>
    <cellStyle name="Normal 3 5 21" xfId="10688"/>
    <cellStyle name="Normal 3 5 21 2" xfId="10689"/>
    <cellStyle name="Normal 3 5 21 2 2" xfId="10690"/>
    <cellStyle name="Normal 3 5 21 2 2 2" xfId="10691"/>
    <cellStyle name="Normal 3 5 21 2 2 3" xfId="10692"/>
    <cellStyle name="Normal 3 5 21 2 3" xfId="10693"/>
    <cellStyle name="Normal 3 5 21 2 3 2" xfId="34896"/>
    <cellStyle name="Normal 3 5 21 2 4" xfId="10694"/>
    <cellStyle name="Normal 3 5 21 2 5" xfId="10695"/>
    <cellStyle name="Normal 3 5 21 3" xfId="10696"/>
    <cellStyle name="Normal 3 5 21 3 2" xfId="10697"/>
    <cellStyle name="Normal 3 5 21 3 3" xfId="10698"/>
    <cellStyle name="Normal 3 5 21 4" xfId="10699"/>
    <cellStyle name="Normal 3 5 21 4 2" xfId="33424"/>
    <cellStyle name="Normal 3 5 21 5" xfId="10700"/>
    <cellStyle name="Normal 3 5 21 6" xfId="10701"/>
    <cellStyle name="Normal 3 5 22" xfId="10702"/>
    <cellStyle name="Normal 3 5 22 2" xfId="10703"/>
    <cellStyle name="Normal 3 5 22 2 2" xfId="10704"/>
    <cellStyle name="Normal 3 5 22 2 2 2" xfId="10705"/>
    <cellStyle name="Normal 3 5 22 2 2 3" xfId="10706"/>
    <cellStyle name="Normal 3 5 22 2 3" xfId="10707"/>
    <cellStyle name="Normal 3 5 22 2 3 2" xfId="34250"/>
    <cellStyle name="Normal 3 5 22 2 4" xfId="10708"/>
    <cellStyle name="Normal 3 5 22 2 5" xfId="10709"/>
    <cellStyle name="Normal 3 5 22 3" xfId="10710"/>
    <cellStyle name="Normal 3 5 22 3 2" xfId="10711"/>
    <cellStyle name="Normal 3 5 22 3 3" xfId="10712"/>
    <cellStyle name="Normal 3 5 22 4" xfId="10713"/>
    <cellStyle name="Normal 3 5 22 4 2" xfId="33425"/>
    <cellStyle name="Normal 3 5 22 5" xfId="10714"/>
    <cellStyle name="Normal 3 5 22 6" xfId="10715"/>
    <cellStyle name="Normal 3 5 23" xfId="10716"/>
    <cellStyle name="Normal 3 5 23 2" xfId="10717"/>
    <cellStyle name="Normal 3 5 23 2 2" xfId="10718"/>
    <cellStyle name="Normal 3 5 23 2 2 2" xfId="10719"/>
    <cellStyle name="Normal 3 5 23 2 2 3" xfId="10720"/>
    <cellStyle name="Normal 3 5 23 2 3" xfId="10721"/>
    <cellStyle name="Normal 3 5 23 2 3 2" xfId="34647"/>
    <cellStyle name="Normal 3 5 23 2 4" xfId="10722"/>
    <cellStyle name="Normal 3 5 23 2 5" xfId="10723"/>
    <cellStyle name="Normal 3 5 23 3" xfId="10724"/>
    <cellStyle name="Normal 3 5 23 3 2" xfId="10725"/>
    <cellStyle name="Normal 3 5 23 3 3" xfId="10726"/>
    <cellStyle name="Normal 3 5 23 4" xfId="10727"/>
    <cellStyle name="Normal 3 5 23 4 2" xfId="33426"/>
    <cellStyle name="Normal 3 5 23 5" xfId="10728"/>
    <cellStyle name="Normal 3 5 23 6" xfId="10729"/>
    <cellStyle name="Normal 3 5 24" xfId="10730"/>
    <cellStyle name="Normal 3 5 24 2" xfId="10731"/>
    <cellStyle name="Normal 3 5 24 2 2" xfId="10732"/>
    <cellStyle name="Normal 3 5 24 2 3" xfId="10733"/>
    <cellStyle name="Normal 3 5 24 3" xfId="10734"/>
    <cellStyle name="Normal 3 5 24 3 2" xfId="33427"/>
    <cellStyle name="Normal 3 5 24 4" xfId="10735"/>
    <cellStyle name="Normal 3 5 24 5" xfId="10736"/>
    <cellStyle name="Normal 3 5 25" xfId="10737"/>
    <cellStyle name="Normal 3 5 25 2" xfId="10738"/>
    <cellStyle name="Normal 3 5 25 2 2" xfId="10739"/>
    <cellStyle name="Normal 3 5 25 2 3" xfId="10740"/>
    <cellStyle name="Normal 3 5 25 3" xfId="10741"/>
    <cellStyle name="Normal 3 5 25 3 2" xfId="34013"/>
    <cellStyle name="Normal 3 5 25 4" xfId="10742"/>
    <cellStyle name="Normal 3 5 25 5" xfId="10743"/>
    <cellStyle name="Normal 3 5 26" xfId="10744"/>
    <cellStyle name="Normal 3 5 26 2" xfId="10745"/>
    <cellStyle name="Normal 3 5 26 2 2" xfId="10746"/>
    <cellStyle name="Normal 3 5 26 2 2 2" xfId="10747"/>
    <cellStyle name="Normal 3 5 26 2 2 3" xfId="10748"/>
    <cellStyle name="Normal 3 5 26 2 3" xfId="10749"/>
    <cellStyle name="Normal 3 5 26 2 3 2" xfId="34917"/>
    <cellStyle name="Normal 3 5 26 2 4" xfId="10750"/>
    <cellStyle name="Normal 3 5 26 2 5" xfId="10751"/>
    <cellStyle name="Normal 3 5 26 3" xfId="10752"/>
    <cellStyle name="Normal 3 5 26 3 2" xfId="10753"/>
    <cellStyle name="Normal 3 5 26 3 3" xfId="10754"/>
    <cellStyle name="Normal 3 5 26 4" xfId="10755"/>
    <cellStyle name="Normal 3 5 26 4 2" xfId="34112"/>
    <cellStyle name="Normal 3 5 26 5" xfId="10756"/>
    <cellStyle name="Normal 3 5 26 6" xfId="10757"/>
    <cellStyle name="Normal 3 5 27" xfId="10758"/>
    <cellStyle name="Normal 3 5 27 2" xfId="10759"/>
    <cellStyle name="Normal 3 5 27 3" xfId="10760"/>
    <cellStyle name="Normal 3 5 28" xfId="10761"/>
    <cellStyle name="Normal 3 5 28 2" xfId="32529"/>
    <cellStyle name="Normal 3 5 29" xfId="10762"/>
    <cellStyle name="Normal 3 5 29 2" xfId="10763"/>
    <cellStyle name="Normal 3 5 3" xfId="10764"/>
    <cellStyle name="Normal 3 5 3 2" xfId="10765"/>
    <cellStyle name="Normal 3 5 3 2 2" xfId="10766"/>
    <cellStyle name="Normal 3 5 3 2 2 2" xfId="10767"/>
    <cellStyle name="Normal 3 5 3 2 2 2 2" xfId="10768"/>
    <cellStyle name="Normal 3 5 3 2 2 2 3" xfId="10769"/>
    <cellStyle name="Normal 3 5 3 2 2 3" xfId="10770"/>
    <cellStyle name="Normal 3 5 3 2 2 3 2" xfId="34251"/>
    <cellStyle name="Normal 3 5 3 2 2 4" xfId="10771"/>
    <cellStyle name="Normal 3 5 3 2 2 5" xfId="10772"/>
    <cellStyle name="Normal 3 5 3 2 2 6" xfId="10773"/>
    <cellStyle name="Normal 3 5 3 2 3" xfId="10774"/>
    <cellStyle name="Normal 3 5 3 2 3 2" xfId="10775"/>
    <cellStyle name="Normal 3 5 3 2 3 3" xfId="10776"/>
    <cellStyle name="Normal 3 5 3 2 4" xfId="10777"/>
    <cellStyle name="Normal 3 5 3 2 4 2" xfId="33429"/>
    <cellStyle name="Normal 3 5 3 2 5" xfId="10778"/>
    <cellStyle name="Normal 3 5 3 2 6" xfId="10779"/>
    <cellStyle name="Normal 3 5 3 2 7" xfId="10780"/>
    <cellStyle name="Normal 3 5 3 3" xfId="10781"/>
    <cellStyle name="Normal 3 5 3 3 2" xfId="10782"/>
    <cellStyle name="Normal 3 5 3 3 2 2" xfId="10783"/>
    <cellStyle name="Normal 3 5 3 3 2 3" xfId="10784"/>
    <cellStyle name="Normal 3 5 3 3 3" xfId="10785"/>
    <cellStyle name="Normal 3 5 3 3 3 2" xfId="34336"/>
    <cellStyle name="Normal 3 5 3 3 4" xfId="10786"/>
    <cellStyle name="Normal 3 5 3 3 5" xfId="10787"/>
    <cellStyle name="Normal 3 5 3 3 6" xfId="10788"/>
    <cellStyle name="Normal 3 5 3 4" xfId="10789"/>
    <cellStyle name="Normal 3 5 3 4 2" xfId="10790"/>
    <cellStyle name="Normal 3 5 3 4 3" xfId="10791"/>
    <cellStyle name="Normal 3 5 3 5" xfId="10792"/>
    <cellStyle name="Normal 3 5 3 5 2" xfId="33428"/>
    <cellStyle name="Normal 3 5 3 6" xfId="10793"/>
    <cellStyle name="Normal 3 5 3 7" xfId="10794"/>
    <cellStyle name="Normal 3 5 3 8" xfId="10795"/>
    <cellStyle name="Normal 3 5 30" xfId="10796"/>
    <cellStyle name="Normal 3 5 4" xfId="10797"/>
    <cellStyle name="Normal 3 5 4 2" xfId="10798"/>
    <cellStyle name="Normal 3 5 4 2 2" xfId="10799"/>
    <cellStyle name="Normal 3 5 4 2 2 2" xfId="10800"/>
    <cellStyle name="Normal 3 5 4 2 2 2 2" xfId="10801"/>
    <cellStyle name="Normal 3 5 4 2 2 2 3" xfId="10802"/>
    <cellStyle name="Normal 3 5 4 2 2 3" xfId="10803"/>
    <cellStyle name="Normal 3 5 4 2 2 3 2" xfId="34648"/>
    <cellStyle name="Normal 3 5 4 2 2 4" xfId="10804"/>
    <cellStyle name="Normal 3 5 4 2 2 5" xfId="10805"/>
    <cellStyle name="Normal 3 5 4 2 3" xfId="10806"/>
    <cellStyle name="Normal 3 5 4 2 3 2" xfId="10807"/>
    <cellStyle name="Normal 3 5 4 2 3 3" xfId="10808"/>
    <cellStyle name="Normal 3 5 4 2 4" xfId="10809"/>
    <cellStyle name="Normal 3 5 4 2 4 2" xfId="33431"/>
    <cellStyle name="Normal 3 5 4 2 5" xfId="10810"/>
    <cellStyle name="Normal 3 5 4 2 6" xfId="10811"/>
    <cellStyle name="Normal 3 5 4 2 7" xfId="10812"/>
    <cellStyle name="Normal 3 5 4 3" xfId="10813"/>
    <cellStyle name="Normal 3 5 4 3 2" xfId="10814"/>
    <cellStyle name="Normal 3 5 4 3 2 2" xfId="10815"/>
    <cellStyle name="Normal 3 5 4 3 2 3" xfId="10816"/>
    <cellStyle name="Normal 3 5 4 3 3" xfId="10817"/>
    <cellStyle name="Normal 3 5 4 3 3 2" xfId="34649"/>
    <cellStyle name="Normal 3 5 4 3 4" xfId="10818"/>
    <cellStyle name="Normal 3 5 4 3 5" xfId="10819"/>
    <cellStyle name="Normal 3 5 4 4" xfId="10820"/>
    <cellStyle name="Normal 3 5 4 4 2" xfId="10821"/>
    <cellStyle name="Normal 3 5 4 4 3" xfId="10822"/>
    <cellStyle name="Normal 3 5 4 5" xfId="10823"/>
    <cellStyle name="Normal 3 5 4 5 2" xfId="33430"/>
    <cellStyle name="Normal 3 5 4 6" xfId="10824"/>
    <cellStyle name="Normal 3 5 4 7" xfId="10825"/>
    <cellStyle name="Normal 3 5 4 8" xfId="10826"/>
    <cellStyle name="Normal 3 5 5" xfId="10827"/>
    <cellStyle name="Normal 3 5 5 2" xfId="10828"/>
    <cellStyle name="Normal 3 5 5 2 2" xfId="10829"/>
    <cellStyle name="Normal 3 5 5 2 2 2" xfId="10830"/>
    <cellStyle name="Normal 3 5 5 2 2 2 2" xfId="10831"/>
    <cellStyle name="Normal 3 5 5 2 2 2 3" xfId="10832"/>
    <cellStyle name="Normal 3 5 5 2 2 3" xfId="10833"/>
    <cellStyle name="Normal 3 5 5 2 2 3 2" xfId="34897"/>
    <cellStyle name="Normal 3 5 5 2 2 4" xfId="10834"/>
    <cellStyle name="Normal 3 5 5 2 2 5" xfId="10835"/>
    <cellStyle name="Normal 3 5 5 2 3" xfId="10836"/>
    <cellStyle name="Normal 3 5 5 2 3 2" xfId="10837"/>
    <cellStyle name="Normal 3 5 5 2 3 3" xfId="10838"/>
    <cellStyle name="Normal 3 5 5 2 4" xfId="10839"/>
    <cellStyle name="Normal 3 5 5 2 4 2" xfId="33433"/>
    <cellStyle name="Normal 3 5 5 2 5" xfId="10840"/>
    <cellStyle name="Normal 3 5 5 2 6" xfId="10841"/>
    <cellStyle name="Normal 3 5 5 3" xfId="10842"/>
    <cellStyle name="Normal 3 5 5 3 2" xfId="10843"/>
    <cellStyle name="Normal 3 5 5 3 2 2" xfId="10844"/>
    <cellStyle name="Normal 3 5 5 3 2 3" xfId="10845"/>
    <cellStyle name="Normal 3 5 5 3 3" xfId="10846"/>
    <cellStyle name="Normal 3 5 5 3 3 2" xfId="34252"/>
    <cellStyle name="Normal 3 5 5 3 4" xfId="10847"/>
    <cellStyle name="Normal 3 5 5 3 5" xfId="10848"/>
    <cellStyle name="Normal 3 5 5 4" xfId="10849"/>
    <cellStyle name="Normal 3 5 5 4 2" xfId="10850"/>
    <cellStyle name="Normal 3 5 5 4 3" xfId="10851"/>
    <cellStyle name="Normal 3 5 5 5" xfId="10852"/>
    <cellStyle name="Normal 3 5 5 5 2" xfId="33432"/>
    <cellStyle name="Normal 3 5 5 6" xfId="10853"/>
    <cellStyle name="Normal 3 5 5 7" xfId="10854"/>
    <cellStyle name="Normal 3 5 5 8" xfId="10855"/>
    <cellStyle name="Normal 3 5 6" xfId="10856"/>
    <cellStyle name="Normal 3 5 6 2" xfId="10857"/>
    <cellStyle name="Normal 3 5 6 2 2" xfId="10858"/>
    <cellStyle name="Normal 3 5 6 2 2 2" xfId="10859"/>
    <cellStyle name="Normal 3 5 6 2 2 2 2" xfId="10860"/>
    <cellStyle name="Normal 3 5 6 2 2 2 3" xfId="10861"/>
    <cellStyle name="Normal 3 5 6 2 2 3" xfId="10862"/>
    <cellStyle name="Normal 3 5 6 2 2 3 2" xfId="34253"/>
    <cellStyle name="Normal 3 5 6 2 2 4" xfId="10863"/>
    <cellStyle name="Normal 3 5 6 2 2 5" xfId="10864"/>
    <cellStyle name="Normal 3 5 6 2 3" xfId="10865"/>
    <cellStyle name="Normal 3 5 6 2 3 2" xfId="10866"/>
    <cellStyle name="Normal 3 5 6 2 3 3" xfId="10867"/>
    <cellStyle name="Normal 3 5 6 2 4" xfId="10868"/>
    <cellStyle name="Normal 3 5 6 2 4 2" xfId="33435"/>
    <cellStyle name="Normal 3 5 6 2 5" xfId="10869"/>
    <cellStyle name="Normal 3 5 6 2 6" xfId="10870"/>
    <cellStyle name="Normal 3 5 6 3" xfId="10871"/>
    <cellStyle name="Normal 3 5 6 3 2" xfId="10872"/>
    <cellStyle name="Normal 3 5 6 3 2 2" xfId="10873"/>
    <cellStyle name="Normal 3 5 6 3 2 3" xfId="10874"/>
    <cellStyle name="Normal 3 5 6 3 3" xfId="10875"/>
    <cellStyle name="Normal 3 5 6 3 3 2" xfId="34838"/>
    <cellStyle name="Normal 3 5 6 3 4" xfId="10876"/>
    <cellStyle name="Normal 3 5 6 3 5" xfId="10877"/>
    <cellStyle name="Normal 3 5 6 4" xfId="10878"/>
    <cellStyle name="Normal 3 5 6 4 2" xfId="10879"/>
    <cellStyle name="Normal 3 5 6 4 3" xfId="10880"/>
    <cellStyle name="Normal 3 5 6 5" xfId="10881"/>
    <cellStyle name="Normal 3 5 6 5 2" xfId="33434"/>
    <cellStyle name="Normal 3 5 6 6" xfId="10882"/>
    <cellStyle name="Normal 3 5 6 7" xfId="10883"/>
    <cellStyle name="Normal 3 5 7" xfId="10884"/>
    <cellStyle name="Normal 3 5 7 2" xfId="10885"/>
    <cellStyle name="Normal 3 5 7 2 2" xfId="10886"/>
    <cellStyle name="Normal 3 5 7 2 2 2" xfId="10887"/>
    <cellStyle name="Normal 3 5 7 2 2 2 2" xfId="10888"/>
    <cellStyle name="Normal 3 5 7 2 2 2 3" xfId="10889"/>
    <cellStyle name="Normal 3 5 7 2 2 3" xfId="10890"/>
    <cellStyle name="Normal 3 5 7 2 2 3 2" xfId="34650"/>
    <cellStyle name="Normal 3 5 7 2 2 4" xfId="10891"/>
    <cellStyle name="Normal 3 5 7 2 2 5" xfId="10892"/>
    <cellStyle name="Normal 3 5 7 2 3" xfId="10893"/>
    <cellStyle name="Normal 3 5 7 2 3 2" xfId="10894"/>
    <cellStyle name="Normal 3 5 7 2 3 3" xfId="10895"/>
    <cellStyle name="Normal 3 5 7 2 4" xfId="10896"/>
    <cellStyle name="Normal 3 5 7 2 4 2" xfId="33437"/>
    <cellStyle name="Normal 3 5 7 2 5" xfId="10897"/>
    <cellStyle name="Normal 3 5 7 2 6" xfId="10898"/>
    <cellStyle name="Normal 3 5 7 3" xfId="10899"/>
    <cellStyle name="Normal 3 5 7 3 2" xfId="10900"/>
    <cellStyle name="Normal 3 5 7 3 2 2" xfId="10901"/>
    <cellStyle name="Normal 3 5 7 3 2 3" xfId="10902"/>
    <cellStyle name="Normal 3 5 7 3 3" xfId="10903"/>
    <cellStyle name="Normal 3 5 7 3 3 2" xfId="34651"/>
    <cellStyle name="Normal 3 5 7 3 4" xfId="10904"/>
    <cellStyle name="Normal 3 5 7 3 5" xfId="10905"/>
    <cellStyle name="Normal 3 5 7 4" xfId="10906"/>
    <cellStyle name="Normal 3 5 7 4 2" xfId="10907"/>
    <cellStyle name="Normal 3 5 7 4 3" xfId="10908"/>
    <cellStyle name="Normal 3 5 7 5" xfId="10909"/>
    <cellStyle name="Normal 3 5 7 5 2" xfId="33436"/>
    <cellStyle name="Normal 3 5 7 6" xfId="10910"/>
    <cellStyle name="Normal 3 5 7 7" xfId="10911"/>
    <cellStyle name="Normal 3 5 8" xfId="10912"/>
    <cellStyle name="Normal 3 5 8 2" xfId="10913"/>
    <cellStyle name="Normal 3 5 8 2 2" xfId="10914"/>
    <cellStyle name="Normal 3 5 8 2 2 2" xfId="10915"/>
    <cellStyle name="Normal 3 5 8 2 2 3" xfId="10916"/>
    <cellStyle name="Normal 3 5 8 2 3" xfId="10917"/>
    <cellStyle name="Normal 3 5 8 2 3 2" xfId="34839"/>
    <cellStyle name="Normal 3 5 8 2 4" xfId="10918"/>
    <cellStyle name="Normal 3 5 8 2 5" xfId="10919"/>
    <cellStyle name="Normal 3 5 8 3" xfId="10920"/>
    <cellStyle name="Normal 3 5 8 3 2" xfId="10921"/>
    <cellStyle name="Normal 3 5 8 3 3" xfId="10922"/>
    <cellStyle name="Normal 3 5 8 4" xfId="10923"/>
    <cellStyle name="Normal 3 5 8 4 2" xfId="33438"/>
    <cellStyle name="Normal 3 5 8 5" xfId="10924"/>
    <cellStyle name="Normal 3 5 8 6" xfId="10925"/>
    <cellStyle name="Normal 3 5 9" xfId="10926"/>
    <cellStyle name="Normal 3 5 9 2" xfId="10927"/>
    <cellStyle name="Normal 3 5 9 2 2" xfId="10928"/>
    <cellStyle name="Normal 3 5 9 2 2 2" xfId="10929"/>
    <cellStyle name="Normal 3 5 9 2 2 3" xfId="10930"/>
    <cellStyle name="Normal 3 5 9 2 3" xfId="10931"/>
    <cellStyle name="Normal 3 5 9 2 3 2" xfId="34565"/>
    <cellStyle name="Normal 3 5 9 2 4" xfId="10932"/>
    <cellStyle name="Normal 3 5 9 2 5" xfId="10933"/>
    <cellStyle name="Normal 3 5 9 3" xfId="10934"/>
    <cellStyle name="Normal 3 5 9 3 2" xfId="10935"/>
    <cellStyle name="Normal 3 5 9 3 3" xfId="10936"/>
    <cellStyle name="Normal 3 5 9 4" xfId="10937"/>
    <cellStyle name="Normal 3 5 9 4 2" xfId="33439"/>
    <cellStyle name="Normal 3 5 9 5" xfId="10938"/>
    <cellStyle name="Normal 3 5 9 6" xfId="10939"/>
    <cellStyle name="Normal 3 6" xfId="10940"/>
    <cellStyle name="Normal 3 6 2" xfId="10941"/>
    <cellStyle name="Normal 3 6 2 2" xfId="10942"/>
    <cellStyle name="Normal 3 6 2 2 2" xfId="10943"/>
    <cellStyle name="Normal 3 6 2 2 2 2" xfId="10944"/>
    <cellStyle name="Normal 3 6 2 2 2 2 2" xfId="10945"/>
    <cellStyle name="Normal 3 6 2 2 2 2 3" xfId="10946"/>
    <cellStyle name="Normal 3 6 2 2 2 3" xfId="10947"/>
    <cellStyle name="Normal 3 6 2 2 2 3 2" xfId="34254"/>
    <cellStyle name="Normal 3 6 2 2 2 4" xfId="10948"/>
    <cellStyle name="Normal 3 6 2 2 2 5" xfId="10949"/>
    <cellStyle name="Normal 3 6 2 2 3" xfId="10950"/>
    <cellStyle name="Normal 3 6 2 2 3 2" xfId="10951"/>
    <cellStyle name="Normal 3 6 2 2 3 3" xfId="10952"/>
    <cellStyle name="Normal 3 6 2 2 4" xfId="10953"/>
    <cellStyle name="Normal 3 6 2 2 4 2" xfId="33442"/>
    <cellStyle name="Normal 3 6 2 2 5" xfId="10954"/>
    <cellStyle name="Normal 3 6 2 2 6" xfId="10955"/>
    <cellStyle name="Normal 3 6 2 2 7" xfId="10956"/>
    <cellStyle name="Normal 3 6 2 3" xfId="10957"/>
    <cellStyle name="Normal 3 6 2 3 2" xfId="10958"/>
    <cellStyle name="Normal 3 6 2 3 2 2" xfId="10959"/>
    <cellStyle name="Normal 3 6 2 3 2 3" xfId="10960"/>
    <cellStyle name="Normal 3 6 2 3 3" xfId="10961"/>
    <cellStyle name="Normal 3 6 2 3 3 2" xfId="34255"/>
    <cellStyle name="Normal 3 6 2 3 4" xfId="10962"/>
    <cellStyle name="Normal 3 6 2 3 5" xfId="10963"/>
    <cellStyle name="Normal 3 6 2 3 6" xfId="10964"/>
    <cellStyle name="Normal 3 6 2 4" xfId="10965"/>
    <cellStyle name="Normal 3 6 2 4 2" xfId="10966"/>
    <cellStyle name="Normal 3 6 2 4 3" xfId="10967"/>
    <cellStyle name="Normal 3 6 2 4 4" xfId="10968"/>
    <cellStyle name="Normal 3 6 2 5" xfId="10969"/>
    <cellStyle name="Normal 3 6 2 5 2" xfId="33441"/>
    <cellStyle name="Normal 3 6 2 6" xfId="10970"/>
    <cellStyle name="Normal 3 6 2 7" xfId="10971"/>
    <cellStyle name="Normal 3 6 2 8" xfId="10972"/>
    <cellStyle name="Normal 3 6 3" xfId="10973"/>
    <cellStyle name="Normal 3 6 3 2" xfId="10974"/>
    <cellStyle name="Normal 3 6 3 2 2" xfId="10975"/>
    <cellStyle name="Normal 3 6 3 2 2 2" xfId="10976"/>
    <cellStyle name="Normal 3 6 3 2 2 3" xfId="10977"/>
    <cellStyle name="Normal 3 6 3 2 3" xfId="10978"/>
    <cellStyle name="Normal 3 6 3 2 3 2" xfId="34256"/>
    <cellStyle name="Normal 3 6 3 2 4" xfId="10979"/>
    <cellStyle name="Normal 3 6 3 2 5" xfId="10980"/>
    <cellStyle name="Normal 3 6 3 3" xfId="10981"/>
    <cellStyle name="Normal 3 6 3 3 2" xfId="10982"/>
    <cellStyle name="Normal 3 6 3 3 2 2" xfId="10983"/>
    <cellStyle name="Normal 3 6 3 3 2 3" xfId="10984"/>
    <cellStyle name="Normal 3 6 3 3 3" xfId="10985"/>
    <cellStyle name="Normal 3 6 3 3 4" xfId="10986"/>
    <cellStyle name="Normal 3 6 3 3 5" xfId="10987"/>
    <cellStyle name="Normal 3 6 3 4" xfId="10988"/>
    <cellStyle name="Normal 3 6 3 4 2" xfId="10989"/>
    <cellStyle name="Normal 3 6 3 4 3" xfId="10990"/>
    <cellStyle name="Normal 3 6 3 5" xfId="10991"/>
    <cellStyle name="Normal 3 6 3 5 2" xfId="33443"/>
    <cellStyle name="Normal 3 6 3 6" xfId="10992"/>
    <cellStyle name="Normal 3 6 3 7" xfId="10993"/>
    <cellStyle name="Normal 3 6 3 8" xfId="10994"/>
    <cellStyle name="Normal 3 6 4" xfId="10995"/>
    <cellStyle name="Normal 3 6 4 2" xfId="10996"/>
    <cellStyle name="Normal 3 6 4 2 2" xfId="10997"/>
    <cellStyle name="Normal 3 6 4 2 3" xfId="10998"/>
    <cellStyle name="Normal 3 6 4 3" xfId="10999"/>
    <cellStyle name="Normal 3 6 4 3 2" xfId="34058"/>
    <cellStyle name="Normal 3 6 4 4" xfId="11000"/>
    <cellStyle name="Normal 3 6 4 5" xfId="11001"/>
    <cellStyle name="Normal 3 6 4 6" xfId="11002"/>
    <cellStyle name="Normal 3 6 5" xfId="11003"/>
    <cellStyle name="Normal 3 6 5 2" xfId="11004"/>
    <cellStyle name="Normal 3 6 5 2 2" xfId="11005"/>
    <cellStyle name="Normal 3 6 5 2 3" xfId="11006"/>
    <cellStyle name="Normal 3 6 5 3" xfId="11007"/>
    <cellStyle name="Normal 3 6 5 4" xfId="11008"/>
    <cellStyle name="Normal 3 6 5 5" xfId="11009"/>
    <cellStyle name="Normal 3 6 6" xfId="11010"/>
    <cellStyle name="Normal 3 6 6 2" xfId="11011"/>
    <cellStyle name="Normal 3 6 6 3" xfId="11012"/>
    <cellStyle name="Normal 3 6 7" xfId="11013"/>
    <cellStyle name="Normal 3 6 7 2" xfId="33440"/>
    <cellStyle name="Normal 3 6 8" xfId="11014"/>
    <cellStyle name="Normal 3 6 9" xfId="11015"/>
    <cellStyle name="Normal 3 7" xfId="11016"/>
    <cellStyle name="Normal 3 7 2" xfId="11017"/>
    <cellStyle name="Normal 3 7 2 2" xfId="11018"/>
    <cellStyle name="Normal 3 7 2 2 2" xfId="11019"/>
    <cellStyle name="Normal 3 7 2 2 2 2" xfId="11020"/>
    <cellStyle name="Normal 3 7 2 2 2 2 2" xfId="11021"/>
    <cellStyle name="Normal 3 7 2 2 2 2 3" xfId="11022"/>
    <cellStyle name="Normal 3 7 2 2 2 3" xfId="11023"/>
    <cellStyle name="Normal 3 7 2 2 2 3 2" xfId="34566"/>
    <cellStyle name="Normal 3 7 2 2 2 4" xfId="11024"/>
    <cellStyle name="Normal 3 7 2 2 2 5" xfId="11025"/>
    <cellStyle name="Normal 3 7 2 2 3" xfId="11026"/>
    <cellStyle name="Normal 3 7 2 2 3 2" xfId="11027"/>
    <cellStyle name="Normal 3 7 2 2 3 3" xfId="11028"/>
    <cellStyle name="Normal 3 7 2 2 4" xfId="11029"/>
    <cellStyle name="Normal 3 7 2 2 4 2" xfId="33446"/>
    <cellStyle name="Normal 3 7 2 2 5" xfId="11030"/>
    <cellStyle name="Normal 3 7 2 2 6" xfId="11031"/>
    <cellStyle name="Normal 3 7 2 3" xfId="11032"/>
    <cellStyle name="Normal 3 7 2 3 2" xfId="11033"/>
    <cellStyle name="Normal 3 7 2 3 2 2" xfId="11034"/>
    <cellStyle name="Normal 3 7 2 3 2 3" xfId="11035"/>
    <cellStyle name="Normal 3 7 2 3 3" xfId="11036"/>
    <cellStyle name="Normal 3 7 2 3 3 2" xfId="34567"/>
    <cellStyle name="Normal 3 7 2 3 4" xfId="11037"/>
    <cellStyle name="Normal 3 7 2 3 5" xfId="11038"/>
    <cellStyle name="Normal 3 7 2 4" xfId="11039"/>
    <cellStyle name="Normal 3 7 2 4 2" xfId="11040"/>
    <cellStyle name="Normal 3 7 2 4 3" xfId="11041"/>
    <cellStyle name="Normal 3 7 2 5" xfId="11042"/>
    <cellStyle name="Normal 3 7 2 5 2" xfId="33445"/>
    <cellStyle name="Normal 3 7 2 6" xfId="11043"/>
    <cellStyle name="Normal 3 7 2 7" xfId="11044"/>
    <cellStyle name="Normal 3 7 2 8" xfId="11045"/>
    <cellStyle name="Normal 3 7 3" xfId="11046"/>
    <cellStyle name="Normal 3 7 3 2" xfId="11047"/>
    <cellStyle name="Normal 3 7 3 2 2" xfId="11048"/>
    <cellStyle name="Normal 3 7 3 2 2 2" xfId="11049"/>
    <cellStyle name="Normal 3 7 3 2 2 3" xfId="11050"/>
    <cellStyle name="Normal 3 7 3 2 3" xfId="11051"/>
    <cellStyle name="Normal 3 7 3 2 3 2" xfId="34568"/>
    <cellStyle name="Normal 3 7 3 2 4" xfId="11052"/>
    <cellStyle name="Normal 3 7 3 2 5" xfId="11053"/>
    <cellStyle name="Normal 3 7 3 3" xfId="11054"/>
    <cellStyle name="Normal 3 7 3 3 2" xfId="11055"/>
    <cellStyle name="Normal 3 7 3 3 2 2" xfId="11056"/>
    <cellStyle name="Normal 3 7 3 3 2 3" xfId="11057"/>
    <cellStyle name="Normal 3 7 3 3 3" xfId="11058"/>
    <cellStyle name="Normal 3 7 3 3 4" xfId="11059"/>
    <cellStyle name="Normal 3 7 3 3 5" xfId="11060"/>
    <cellStyle name="Normal 3 7 3 4" xfId="11061"/>
    <cellStyle name="Normal 3 7 3 4 2" xfId="11062"/>
    <cellStyle name="Normal 3 7 3 4 3" xfId="11063"/>
    <cellStyle name="Normal 3 7 3 5" xfId="11064"/>
    <cellStyle name="Normal 3 7 3 5 2" xfId="33447"/>
    <cellStyle name="Normal 3 7 3 6" xfId="11065"/>
    <cellStyle name="Normal 3 7 3 7" xfId="11066"/>
    <cellStyle name="Normal 3 7 3 8" xfId="11067"/>
    <cellStyle name="Normal 3 7 4" xfId="11068"/>
    <cellStyle name="Normal 3 7 4 2" xfId="11069"/>
    <cellStyle name="Normal 3 7 4 2 2" xfId="11070"/>
    <cellStyle name="Normal 3 7 4 2 3" xfId="11071"/>
    <cellStyle name="Normal 3 7 4 3" xfId="11072"/>
    <cellStyle name="Normal 3 7 4 3 2" xfId="34059"/>
    <cellStyle name="Normal 3 7 4 4" xfId="11073"/>
    <cellStyle name="Normal 3 7 4 5" xfId="11074"/>
    <cellStyle name="Normal 3 7 4 6" xfId="11075"/>
    <cellStyle name="Normal 3 7 5" xfId="11076"/>
    <cellStyle name="Normal 3 7 5 2" xfId="11077"/>
    <cellStyle name="Normal 3 7 5 2 2" xfId="11078"/>
    <cellStyle name="Normal 3 7 5 2 3" xfId="11079"/>
    <cellStyle name="Normal 3 7 5 3" xfId="11080"/>
    <cellStyle name="Normal 3 7 5 4" xfId="11081"/>
    <cellStyle name="Normal 3 7 5 5" xfId="11082"/>
    <cellStyle name="Normal 3 7 6" xfId="11083"/>
    <cellStyle name="Normal 3 7 6 2" xfId="11084"/>
    <cellStyle name="Normal 3 7 6 3" xfId="11085"/>
    <cellStyle name="Normal 3 7 7" xfId="11086"/>
    <cellStyle name="Normal 3 7 7 2" xfId="33444"/>
    <cellStyle name="Normal 3 7 8" xfId="11087"/>
    <cellStyle name="Normal 3 7 8 2" xfId="11088"/>
    <cellStyle name="Normal 3 7 9" xfId="11089"/>
    <cellStyle name="Normal 3 8" xfId="11090"/>
    <cellStyle name="Normal 3 8 2" xfId="11091"/>
    <cellStyle name="Normal 3 8 2 2" xfId="11092"/>
    <cellStyle name="Normal 3 8 2 2 2" xfId="11093"/>
    <cellStyle name="Normal 3 8 2 2 2 2" xfId="11094"/>
    <cellStyle name="Normal 3 8 2 2 2 2 2" xfId="11095"/>
    <cellStyle name="Normal 3 8 2 2 2 2 3" xfId="11096"/>
    <cellStyle name="Normal 3 8 2 2 2 3" xfId="11097"/>
    <cellStyle name="Normal 3 8 2 2 2 3 2" xfId="34652"/>
    <cellStyle name="Normal 3 8 2 2 2 4" xfId="11098"/>
    <cellStyle name="Normal 3 8 2 2 2 5" xfId="11099"/>
    <cellStyle name="Normal 3 8 2 2 3" xfId="11100"/>
    <cellStyle name="Normal 3 8 2 2 3 2" xfId="11101"/>
    <cellStyle name="Normal 3 8 2 2 3 3" xfId="11102"/>
    <cellStyle name="Normal 3 8 2 2 4" xfId="11103"/>
    <cellStyle name="Normal 3 8 2 2 4 2" xfId="33450"/>
    <cellStyle name="Normal 3 8 2 2 5" xfId="11104"/>
    <cellStyle name="Normal 3 8 2 2 6" xfId="11105"/>
    <cellStyle name="Normal 3 8 2 3" xfId="11106"/>
    <cellStyle name="Normal 3 8 2 3 2" xfId="11107"/>
    <cellStyle name="Normal 3 8 2 3 2 2" xfId="11108"/>
    <cellStyle name="Normal 3 8 2 3 2 3" xfId="11109"/>
    <cellStyle name="Normal 3 8 2 3 3" xfId="11110"/>
    <cellStyle name="Normal 3 8 2 3 3 2" xfId="34840"/>
    <cellStyle name="Normal 3 8 2 3 4" xfId="11111"/>
    <cellStyle name="Normal 3 8 2 3 5" xfId="11112"/>
    <cellStyle name="Normal 3 8 2 4" xfId="11113"/>
    <cellStyle name="Normal 3 8 2 4 2" xfId="11114"/>
    <cellStyle name="Normal 3 8 2 4 3" xfId="11115"/>
    <cellStyle name="Normal 3 8 2 5" xfId="11116"/>
    <cellStyle name="Normal 3 8 2 5 2" xfId="33449"/>
    <cellStyle name="Normal 3 8 2 6" xfId="11117"/>
    <cellStyle name="Normal 3 8 2 7" xfId="11118"/>
    <cellStyle name="Normal 3 8 2 8" xfId="11119"/>
    <cellStyle name="Normal 3 8 3" xfId="11120"/>
    <cellStyle name="Normal 3 8 3 2" xfId="11121"/>
    <cellStyle name="Normal 3 8 3 2 2" xfId="11122"/>
    <cellStyle name="Normal 3 8 3 2 2 2" xfId="11123"/>
    <cellStyle name="Normal 3 8 3 2 2 3" xfId="11124"/>
    <cellStyle name="Normal 3 8 3 2 3" xfId="11125"/>
    <cellStyle name="Normal 3 8 3 2 3 2" xfId="34653"/>
    <cellStyle name="Normal 3 8 3 2 4" xfId="11126"/>
    <cellStyle name="Normal 3 8 3 2 5" xfId="11127"/>
    <cellStyle name="Normal 3 8 3 3" xfId="11128"/>
    <cellStyle name="Normal 3 8 3 3 2" xfId="11129"/>
    <cellStyle name="Normal 3 8 3 3 3" xfId="11130"/>
    <cellStyle name="Normal 3 8 3 4" xfId="11131"/>
    <cellStyle name="Normal 3 8 3 4 2" xfId="33451"/>
    <cellStyle name="Normal 3 8 3 5" xfId="11132"/>
    <cellStyle name="Normal 3 8 3 6" xfId="11133"/>
    <cellStyle name="Normal 3 8 3 7" xfId="11134"/>
    <cellStyle name="Normal 3 8 4" xfId="11135"/>
    <cellStyle name="Normal 3 8 4 2" xfId="11136"/>
    <cellStyle name="Normal 3 8 4 2 2" xfId="11137"/>
    <cellStyle name="Normal 3 8 4 2 3" xfId="11138"/>
    <cellStyle name="Normal 3 8 4 3" xfId="11139"/>
    <cellStyle name="Normal 3 8 4 3 2" xfId="34060"/>
    <cellStyle name="Normal 3 8 4 4" xfId="11140"/>
    <cellStyle name="Normal 3 8 4 5" xfId="11141"/>
    <cellStyle name="Normal 3 8 5" xfId="11142"/>
    <cellStyle name="Normal 3 8 5 2" xfId="11143"/>
    <cellStyle name="Normal 3 8 5 3" xfId="11144"/>
    <cellStyle name="Normal 3 8 6" xfId="11145"/>
    <cellStyle name="Normal 3 8 6 2" xfId="33448"/>
    <cellStyle name="Normal 3 8 7" xfId="11146"/>
    <cellStyle name="Normal 3 8 7 2" xfId="11147"/>
    <cellStyle name="Normal 3 8 8" xfId="11148"/>
    <cellStyle name="Normal 3 9" xfId="11149"/>
    <cellStyle name="Normal 3 9 2" xfId="11150"/>
    <cellStyle name="Normal 3 9 2 2" xfId="11151"/>
    <cellStyle name="Normal 3 9 2 2 2" xfId="11152"/>
    <cellStyle name="Normal 3 9 2 2 2 2" xfId="11153"/>
    <cellStyle name="Normal 3 9 2 2 2 2 2" xfId="11154"/>
    <cellStyle name="Normal 3 9 2 2 2 2 3" xfId="11155"/>
    <cellStyle name="Normal 3 9 2 2 2 3" xfId="11156"/>
    <cellStyle name="Normal 3 9 2 2 2 3 2" xfId="34859"/>
    <cellStyle name="Normal 3 9 2 2 2 4" xfId="11157"/>
    <cellStyle name="Normal 3 9 2 2 2 5" xfId="11158"/>
    <cellStyle name="Normal 3 9 2 2 3" xfId="11159"/>
    <cellStyle name="Normal 3 9 2 2 3 2" xfId="11160"/>
    <cellStyle name="Normal 3 9 2 2 3 3" xfId="11161"/>
    <cellStyle name="Normal 3 9 2 2 4" xfId="11162"/>
    <cellStyle name="Normal 3 9 2 2 4 2" xfId="33454"/>
    <cellStyle name="Normal 3 9 2 2 5" xfId="11163"/>
    <cellStyle name="Normal 3 9 2 2 6" xfId="11164"/>
    <cellStyle name="Normal 3 9 2 3" xfId="11165"/>
    <cellStyle name="Normal 3 9 2 3 2" xfId="11166"/>
    <cellStyle name="Normal 3 9 2 3 2 2" xfId="11167"/>
    <cellStyle name="Normal 3 9 2 3 2 3" xfId="11168"/>
    <cellStyle name="Normal 3 9 2 3 3" xfId="11169"/>
    <cellStyle name="Normal 3 9 2 3 3 2" xfId="34907"/>
    <cellStyle name="Normal 3 9 2 3 4" xfId="11170"/>
    <cellStyle name="Normal 3 9 2 3 5" xfId="11171"/>
    <cellStyle name="Normal 3 9 2 4" xfId="11172"/>
    <cellStyle name="Normal 3 9 2 4 2" xfId="11173"/>
    <cellStyle name="Normal 3 9 2 4 3" xfId="11174"/>
    <cellStyle name="Normal 3 9 2 5" xfId="11175"/>
    <cellStyle name="Normal 3 9 2 5 2" xfId="33453"/>
    <cellStyle name="Normal 3 9 2 6" xfId="11176"/>
    <cellStyle name="Normal 3 9 2 7" xfId="11177"/>
    <cellStyle name="Normal 3 9 2 8" xfId="11178"/>
    <cellStyle name="Normal 3 9 3" xfId="11179"/>
    <cellStyle name="Normal 3 9 3 2" xfId="11180"/>
    <cellStyle name="Normal 3 9 3 2 2" xfId="11181"/>
    <cellStyle name="Normal 3 9 3 2 2 2" xfId="11182"/>
    <cellStyle name="Normal 3 9 3 2 2 3" xfId="11183"/>
    <cellStyle name="Normal 3 9 3 2 3" xfId="11184"/>
    <cellStyle name="Normal 3 9 3 2 3 2" xfId="34837"/>
    <cellStyle name="Normal 3 9 3 2 4" xfId="11185"/>
    <cellStyle name="Normal 3 9 3 2 5" xfId="11186"/>
    <cellStyle name="Normal 3 9 3 3" xfId="11187"/>
    <cellStyle name="Normal 3 9 3 3 2" xfId="11188"/>
    <cellStyle name="Normal 3 9 3 3 3" xfId="11189"/>
    <cellStyle name="Normal 3 9 3 4" xfId="11190"/>
    <cellStyle name="Normal 3 9 3 4 2" xfId="33455"/>
    <cellStyle name="Normal 3 9 3 5" xfId="11191"/>
    <cellStyle name="Normal 3 9 3 6" xfId="11192"/>
    <cellStyle name="Normal 3 9 4" xfId="11193"/>
    <cellStyle name="Normal 3 9 4 2" xfId="11194"/>
    <cellStyle name="Normal 3 9 4 2 2" xfId="11195"/>
    <cellStyle name="Normal 3 9 4 2 3" xfId="11196"/>
    <cellStyle name="Normal 3 9 4 3" xfId="11197"/>
    <cellStyle name="Normal 3 9 4 3 2" xfId="34061"/>
    <cellStyle name="Normal 3 9 4 4" xfId="11198"/>
    <cellStyle name="Normal 3 9 4 5" xfId="11199"/>
    <cellStyle name="Normal 3 9 5" xfId="11200"/>
    <cellStyle name="Normal 3 9 5 2" xfId="11201"/>
    <cellStyle name="Normal 3 9 5 3" xfId="11202"/>
    <cellStyle name="Normal 3 9 6" xfId="11203"/>
    <cellStyle name="Normal 3 9 6 2" xfId="33452"/>
    <cellStyle name="Normal 3 9 7" xfId="11204"/>
    <cellStyle name="Normal 3 9 8" xfId="11205"/>
    <cellStyle name="Normal 3 9 9" xfId="11206"/>
    <cellStyle name="Normal 30" xfId="11207"/>
    <cellStyle name="Normal 30 2" xfId="11208"/>
    <cellStyle name="Normal 30 2 2" xfId="11209"/>
    <cellStyle name="Normal 30 2 2 2" xfId="11210"/>
    <cellStyle name="Normal 30 2 2 3" xfId="11211"/>
    <cellStyle name="Normal 30 2 3" xfId="11212"/>
    <cellStyle name="Normal 30 2 3 2" xfId="33936"/>
    <cellStyle name="Normal 30 2 4" xfId="11213"/>
    <cellStyle name="Normal 30 2 5" xfId="11214"/>
    <cellStyle name="Normal 30 3" xfId="11215"/>
    <cellStyle name="Normal 30 3 2" xfId="11216"/>
    <cellStyle name="Normal 30 3 2 2" xfId="11217"/>
    <cellStyle name="Normal 30 3 2 3" xfId="11218"/>
    <cellStyle name="Normal 30 3 3" xfId="11219"/>
    <cellStyle name="Normal 30 3 3 2" xfId="33934"/>
    <cellStyle name="Normal 30 3 4" xfId="11220"/>
    <cellStyle name="Normal 30 3 5" xfId="11221"/>
    <cellStyle name="Normal 30 4" xfId="11222"/>
    <cellStyle name="Normal 30 4 2" xfId="11223"/>
    <cellStyle name="Normal 30 4 3" xfId="11224"/>
    <cellStyle name="Normal 30 5" xfId="11225"/>
    <cellStyle name="Normal 30 5 2" xfId="11226"/>
    <cellStyle name="Normal 30 5 2 2" xfId="11227"/>
    <cellStyle name="Normal 30 5 2 3" xfId="11228"/>
    <cellStyle name="Normal 30 5 3" xfId="11229"/>
    <cellStyle name="Normal 30 5 3 2" xfId="34967"/>
    <cellStyle name="Normal 30 5 4" xfId="11230"/>
    <cellStyle name="Normal 30 5 5" xfId="11231"/>
    <cellStyle name="Normal 30 6" xfId="11232"/>
    <cellStyle name="Normal 30 6 2" xfId="33931"/>
    <cellStyle name="Normal 30 7" xfId="11233"/>
    <cellStyle name="Normal 30 8" xfId="11234"/>
    <cellStyle name="Normal 30 9" xfId="11235"/>
    <cellStyle name="Normal 31" xfId="11236"/>
    <cellStyle name="Normal 31 2" xfId="11237"/>
    <cellStyle name="Normal 31 2 2" xfId="11238"/>
    <cellStyle name="Normal 31 2 3" xfId="11239"/>
    <cellStyle name="Normal 31 3" xfId="11240"/>
    <cellStyle name="Normal 31 3 2" xfId="11241"/>
    <cellStyle name="Normal 31 3 2 2" xfId="11242"/>
    <cellStyle name="Normal 31 3 2 3" xfId="11243"/>
    <cellStyle name="Normal 31 3 3" xfId="11244"/>
    <cellStyle name="Normal 31 3 4" xfId="11245"/>
    <cellStyle name="Normal 31 3 5" xfId="11246"/>
    <cellStyle name="Normal 31 4" xfId="11247"/>
    <cellStyle name="Normal 31 5" xfId="11248"/>
    <cellStyle name="Normal 32" xfId="11249"/>
    <cellStyle name="Normal 32 2" xfId="11250"/>
    <cellStyle name="Normal 32 2 2" xfId="11251"/>
    <cellStyle name="Normal 32 2 3" xfId="11252"/>
    <cellStyle name="Normal 32 3" xfId="11253"/>
    <cellStyle name="Normal 32 3 2" xfId="34168"/>
    <cellStyle name="Normal 32 4" xfId="11254"/>
    <cellStyle name="Normal 32 5" xfId="11255"/>
    <cellStyle name="Normal 33" xfId="11256"/>
    <cellStyle name="Normal 33 2" xfId="11257"/>
    <cellStyle name="Normal 33 2 2" xfId="11258"/>
    <cellStyle name="Normal 33 2 3" xfId="11259"/>
    <cellStyle name="Normal 33 3" xfId="11260"/>
    <cellStyle name="Normal 33 4" xfId="11261"/>
    <cellStyle name="Normal 33 5" xfId="11262"/>
    <cellStyle name="Normal 34" xfId="11263"/>
    <cellStyle name="Normal 35" xfId="11264"/>
    <cellStyle name="Normal 36" xfId="11265"/>
    <cellStyle name="Normal 37" xfId="11266"/>
    <cellStyle name="Normal 38" xfId="35384"/>
    <cellStyle name="Normal 39" xfId="35386"/>
    <cellStyle name="Normal 4" xfId="11267"/>
    <cellStyle name="Normal 4 10" xfId="11268"/>
    <cellStyle name="Normal 4 10 2" xfId="11269"/>
    <cellStyle name="Normal 4 10 2 2" xfId="11270"/>
    <cellStyle name="Normal 4 10 2 2 2" xfId="11271"/>
    <cellStyle name="Normal 4 10 2 2 3" xfId="11272"/>
    <cellStyle name="Normal 4 10 2 3" xfId="11273"/>
    <cellStyle name="Normal 4 10 2 4" xfId="11274"/>
    <cellStyle name="Normal 4 10 2 5" xfId="11275"/>
    <cellStyle name="Normal 4 10 3" xfId="11276"/>
    <cellStyle name="Normal 4 10 3 2" xfId="11277"/>
    <cellStyle name="Normal 4 10 3 2 2" xfId="11278"/>
    <cellStyle name="Normal 4 10 3 2 3" xfId="11279"/>
    <cellStyle name="Normal 4 10 3 3" xfId="11280"/>
    <cellStyle name="Normal 4 10 3 3 2" xfId="34654"/>
    <cellStyle name="Normal 4 10 3 4" xfId="11281"/>
    <cellStyle name="Normal 4 10 3 5" xfId="11282"/>
    <cellStyle name="Normal 4 10 4" xfId="11283"/>
    <cellStyle name="Normal 4 10 4 2" xfId="11284"/>
    <cellStyle name="Normal 4 10 4 3" xfId="11285"/>
    <cellStyle name="Normal 4 10 5" xfId="11286"/>
    <cellStyle name="Normal 4 10 5 2" xfId="33456"/>
    <cellStyle name="Normal 4 10 6" xfId="11287"/>
    <cellStyle name="Normal 4 10 7" xfId="11288"/>
    <cellStyle name="Normal 4 11" xfId="11289"/>
    <cellStyle name="Normal 4 11 2" xfId="11290"/>
    <cellStyle name="Normal 4 11 2 2" xfId="11291"/>
    <cellStyle name="Normal 4 11 2 2 2" xfId="11292"/>
    <cellStyle name="Normal 4 11 2 2 2 2" xfId="11293"/>
    <cellStyle name="Normal 4 11 2 2 2 3" xfId="11294"/>
    <cellStyle name="Normal 4 11 2 2 3" xfId="11295"/>
    <cellStyle name="Normal 4 11 2 2 3 2" xfId="34655"/>
    <cellStyle name="Normal 4 11 2 2 4" xfId="11296"/>
    <cellStyle name="Normal 4 11 2 2 5" xfId="11297"/>
    <cellStyle name="Normal 4 11 2 3" xfId="11298"/>
    <cellStyle name="Normal 4 11 2 3 2" xfId="11299"/>
    <cellStyle name="Normal 4 11 2 3 3" xfId="11300"/>
    <cellStyle name="Normal 4 11 2 4" xfId="11301"/>
    <cellStyle name="Normal 4 11 2 4 2" xfId="33458"/>
    <cellStyle name="Normal 4 11 2 5" xfId="11302"/>
    <cellStyle name="Normal 4 11 2 6" xfId="11303"/>
    <cellStyle name="Normal 4 11 3" xfId="11304"/>
    <cellStyle name="Normal 4 11 3 2" xfId="11305"/>
    <cellStyle name="Normal 4 11 3 2 2" xfId="11306"/>
    <cellStyle name="Normal 4 11 3 2 3" xfId="11307"/>
    <cellStyle name="Normal 4 11 3 3" xfId="11308"/>
    <cellStyle name="Normal 4 11 3 4" xfId="11309"/>
    <cellStyle name="Normal 4 11 3 5" xfId="11310"/>
    <cellStyle name="Normal 4 11 4" xfId="11311"/>
    <cellStyle name="Normal 4 11 4 2" xfId="11312"/>
    <cellStyle name="Normal 4 11 4 2 2" xfId="11313"/>
    <cellStyle name="Normal 4 11 4 2 3" xfId="11314"/>
    <cellStyle name="Normal 4 11 4 3" xfId="11315"/>
    <cellStyle name="Normal 4 11 4 3 2" xfId="34656"/>
    <cellStyle name="Normal 4 11 4 4" xfId="11316"/>
    <cellStyle name="Normal 4 11 4 5" xfId="11317"/>
    <cellStyle name="Normal 4 11 5" xfId="11318"/>
    <cellStyle name="Normal 4 11 5 2" xfId="11319"/>
    <cellStyle name="Normal 4 11 5 3" xfId="11320"/>
    <cellStyle name="Normal 4 11 6" xfId="11321"/>
    <cellStyle name="Normal 4 11 6 2" xfId="33457"/>
    <cellStyle name="Normal 4 11 7" xfId="11322"/>
    <cellStyle name="Normal 4 11 8" xfId="11323"/>
    <cellStyle name="Normal 4 12" xfId="11324"/>
    <cellStyle name="Normal 4 12 2" xfId="11325"/>
    <cellStyle name="Normal 4 12 2 2" xfId="11326"/>
    <cellStyle name="Normal 4 12 2 2 2" xfId="11327"/>
    <cellStyle name="Normal 4 12 2 2 2 2" xfId="11328"/>
    <cellStyle name="Normal 4 12 2 2 2 3" xfId="11329"/>
    <cellStyle name="Normal 4 12 2 2 3" xfId="11330"/>
    <cellStyle name="Normal 4 12 2 2 3 2" xfId="34569"/>
    <cellStyle name="Normal 4 12 2 2 4" xfId="11331"/>
    <cellStyle name="Normal 4 12 2 2 5" xfId="11332"/>
    <cellStyle name="Normal 4 12 2 3" xfId="11333"/>
    <cellStyle name="Normal 4 12 2 3 2" xfId="11334"/>
    <cellStyle name="Normal 4 12 2 3 3" xfId="11335"/>
    <cellStyle name="Normal 4 12 2 4" xfId="11336"/>
    <cellStyle name="Normal 4 12 2 4 2" xfId="33460"/>
    <cellStyle name="Normal 4 12 2 5" xfId="11337"/>
    <cellStyle name="Normal 4 12 2 6" xfId="11338"/>
    <cellStyle name="Normal 4 12 3" xfId="11339"/>
    <cellStyle name="Normal 4 12 3 2" xfId="11340"/>
    <cellStyle name="Normal 4 12 3 2 2" xfId="11341"/>
    <cellStyle name="Normal 4 12 3 2 3" xfId="11342"/>
    <cellStyle name="Normal 4 12 3 3" xfId="11343"/>
    <cellStyle name="Normal 4 12 3 4" xfId="11344"/>
    <cellStyle name="Normal 4 12 3 5" xfId="11345"/>
    <cellStyle name="Normal 4 12 4" xfId="11346"/>
    <cellStyle name="Normal 4 12 4 2" xfId="11347"/>
    <cellStyle name="Normal 4 12 4 2 2" xfId="11348"/>
    <cellStyle name="Normal 4 12 4 2 3" xfId="11349"/>
    <cellStyle name="Normal 4 12 4 3" xfId="11350"/>
    <cellStyle name="Normal 4 12 4 3 2" xfId="34657"/>
    <cellStyle name="Normal 4 12 4 4" xfId="11351"/>
    <cellStyle name="Normal 4 12 4 5" xfId="11352"/>
    <cellStyle name="Normal 4 12 5" xfId="11353"/>
    <cellStyle name="Normal 4 12 5 2" xfId="11354"/>
    <cellStyle name="Normal 4 12 5 3" xfId="11355"/>
    <cellStyle name="Normal 4 12 6" xfId="11356"/>
    <cellStyle name="Normal 4 12 6 2" xfId="33459"/>
    <cellStyle name="Normal 4 12 7" xfId="11357"/>
    <cellStyle name="Normal 4 12 8" xfId="11358"/>
    <cellStyle name="Normal 4 13" xfId="11359"/>
    <cellStyle name="Normal 4 13 2" xfId="11360"/>
    <cellStyle name="Normal 4 13 2 2" xfId="11361"/>
    <cellStyle name="Normal 4 13 2 3" xfId="11362"/>
    <cellStyle name="Normal 4 13 3" xfId="11363"/>
    <cellStyle name="Normal 4 13 4" xfId="11364"/>
    <cellStyle name="Normal 4 13 5" xfId="11365"/>
    <cellStyle name="Normal 4 14" xfId="11366"/>
    <cellStyle name="Normal 4 14 2" xfId="11367"/>
    <cellStyle name="Normal 4 14 2 2" xfId="11368"/>
    <cellStyle name="Normal 4 14 2 3" xfId="11369"/>
    <cellStyle name="Normal 4 14 3" xfId="11370"/>
    <cellStyle name="Normal 4 14 4" xfId="11371"/>
    <cellStyle name="Normal 4 14 5" xfId="11372"/>
    <cellStyle name="Normal 4 15" xfId="11373"/>
    <cellStyle name="Normal 4 15 2" xfId="11374"/>
    <cellStyle name="Normal 4 15 2 2" xfId="11375"/>
    <cellStyle name="Normal 4 15 2 2 2" xfId="11376"/>
    <cellStyle name="Normal 4 15 2 2 3" xfId="11377"/>
    <cellStyle name="Normal 4 15 2 3" xfId="11378"/>
    <cellStyle name="Normal 4 15 2 3 2" xfId="34658"/>
    <cellStyle name="Normal 4 15 2 4" xfId="11379"/>
    <cellStyle name="Normal 4 15 2 5" xfId="11380"/>
    <cellStyle name="Normal 4 15 3" xfId="11381"/>
    <cellStyle name="Normal 4 15 3 2" xfId="11382"/>
    <cellStyle name="Normal 4 15 3 3" xfId="11383"/>
    <cellStyle name="Normal 4 15 4" xfId="11384"/>
    <cellStyle name="Normal 4 15 4 2" xfId="33461"/>
    <cellStyle name="Normal 4 15 5" xfId="11385"/>
    <cellStyle name="Normal 4 15 6" xfId="11386"/>
    <cellStyle name="Normal 4 16" xfId="11387"/>
    <cellStyle name="Normal 4 16 2" xfId="11388"/>
    <cellStyle name="Normal 4 16 2 2" xfId="11389"/>
    <cellStyle name="Normal 4 16 2 2 2" xfId="11390"/>
    <cellStyle name="Normal 4 16 2 2 2 2" xfId="11391"/>
    <cellStyle name="Normal 4 16 2 2 2 3" xfId="11392"/>
    <cellStyle name="Normal 4 16 2 2 3" xfId="11393"/>
    <cellStyle name="Normal 4 16 2 2 3 2" xfId="34659"/>
    <cellStyle name="Normal 4 16 2 2 4" xfId="11394"/>
    <cellStyle name="Normal 4 16 2 2 5" xfId="11395"/>
    <cellStyle name="Normal 4 16 2 3" xfId="11396"/>
    <cellStyle name="Normal 4 16 2 3 2" xfId="11397"/>
    <cellStyle name="Normal 4 16 2 3 3" xfId="11398"/>
    <cellStyle name="Normal 4 16 2 4" xfId="11399"/>
    <cellStyle name="Normal 4 16 2 4 2" xfId="34129"/>
    <cellStyle name="Normal 4 16 2 5" xfId="11400"/>
    <cellStyle name="Normal 4 16 2 6" xfId="11401"/>
    <cellStyle name="Normal 4 16 3" xfId="11402"/>
    <cellStyle name="Normal 4 16 3 2" xfId="11403"/>
    <cellStyle name="Normal 4 16 3 2 2" xfId="11404"/>
    <cellStyle name="Normal 4 16 3 2 3" xfId="11405"/>
    <cellStyle name="Normal 4 16 3 3" xfId="11406"/>
    <cellStyle name="Normal 4 16 3 3 2" xfId="34130"/>
    <cellStyle name="Normal 4 16 3 4" xfId="11407"/>
    <cellStyle name="Normal 4 16 3 5" xfId="11408"/>
    <cellStyle name="Normal 4 16 4" xfId="11409"/>
    <cellStyle name="Normal 4 16 4 2" xfId="11410"/>
    <cellStyle name="Normal 4 16 4 2 2" xfId="11411"/>
    <cellStyle name="Normal 4 16 4 2 3" xfId="11412"/>
    <cellStyle name="Normal 4 16 4 3" xfId="11413"/>
    <cellStyle name="Normal 4 16 4 3 2" xfId="35014"/>
    <cellStyle name="Normal 4 16 4 4" xfId="11414"/>
    <cellStyle name="Normal 4 16 4 5" xfId="11415"/>
    <cellStyle name="Normal 4 16 5" xfId="11416"/>
    <cellStyle name="Normal 4 16 5 2" xfId="11417"/>
    <cellStyle name="Normal 4 16 5 3" xfId="11418"/>
    <cellStyle name="Normal 4 16 6" xfId="11419"/>
    <cellStyle name="Normal 4 16 6 2" xfId="34014"/>
    <cellStyle name="Normal 4 16 7" xfId="11420"/>
    <cellStyle name="Normal 4 16 8" xfId="11421"/>
    <cellStyle name="Normal 4 17" xfId="11422"/>
    <cellStyle name="Normal 4 17 2" xfId="11423"/>
    <cellStyle name="Normal 4 17 2 2" xfId="11424"/>
    <cellStyle name="Normal 4 17 2 2 2" xfId="11425"/>
    <cellStyle name="Normal 4 17 2 2 3" xfId="11426"/>
    <cellStyle name="Normal 4 17 2 3" xfId="11427"/>
    <cellStyle name="Normal 4 17 2 3 2" xfId="34128"/>
    <cellStyle name="Normal 4 17 2 4" xfId="11428"/>
    <cellStyle name="Normal 4 17 2 5" xfId="11429"/>
    <cellStyle name="Normal 4 17 3" xfId="11430"/>
    <cellStyle name="Normal 4 17 3 2" xfId="11431"/>
    <cellStyle name="Normal 4 17 3 2 2" xfId="11432"/>
    <cellStyle name="Normal 4 17 3 2 3" xfId="11433"/>
    <cellStyle name="Normal 4 17 3 3" xfId="11434"/>
    <cellStyle name="Normal 4 17 3 3 2" xfId="34915"/>
    <cellStyle name="Normal 4 17 3 4" xfId="11435"/>
    <cellStyle name="Normal 4 17 3 5" xfId="11436"/>
    <cellStyle name="Normal 4 17 4" xfId="11437"/>
    <cellStyle name="Normal 4 17 4 2" xfId="11438"/>
    <cellStyle name="Normal 4 17 4 2 2" xfId="11439"/>
    <cellStyle name="Normal 4 17 4 2 3" xfId="11440"/>
    <cellStyle name="Normal 4 17 4 3" xfId="11441"/>
    <cellStyle name="Normal 4 17 4 3 2" xfId="35020"/>
    <cellStyle name="Normal 4 17 4 4" xfId="11442"/>
    <cellStyle name="Normal 4 17 4 5" xfId="11443"/>
    <cellStyle name="Normal 4 17 5" xfId="11444"/>
    <cellStyle name="Normal 4 17 5 2" xfId="11445"/>
    <cellStyle name="Normal 4 17 5 3" xfId="11446"/>
    <cellStyle name="Normal 4 17 6" xfId="11447"/>
    <cellStyle name="Normal 4 17 6 2" xfId="34102"/>
    <cellStyle name="Normal 4 17 7" xfId="11448"/>
    <cellStyle name="Normal 4 17 8" xfId="11449"/>
    <cellStyle name="Normal 4 18" xfId="11450"/>
    <cellStyle name="Normal 4 18 2" xfId="11451"/>
    <cellStyle name="Normal 4 18 2 2" xfId="11452"/>
    <cellStyle name="Normal 4 18 2 2 2" xfId="11453"/>
    <cellStyle name="Normal 4 18 2 2 2 2" xfId="11454"/>
    <cellStyle name="Normal 4 18 2 2 2 3" xfId="11455"/>
    <cellStyle name="Normal 4 18 2 2 3" xfId="11456"/>
    <cellStyle name="Normal 4 18 2 2 3 2" xfId="34660"/>
    <cellStyle name="Normal 4 18 2 2 4" xfId="11457"/>
    <cellStyle name="Normal 4 18 2 2 5" xfId="11458"/>
    <cellStyle name="Normal 4 18 2 3" xfId="11459"/>
    <cellStyle name="Normal 4 18 2 3 2" xfId="11460"/>
    <cellStyle name="Normal 4 18 2 3 3" xfId="11461"/>
    <cellStyle name="Normal 4 18 2 4" xfId="11462"/>
    <cellStyle name="Normal 4 18 2 4 2" xfId="34174"/>
    <cellStyle name="Normal 4 18 2 5" xfId="11463"/>
    <cellStyle name="Normal 4 18 2 6" xfId="11464"/>
    <cellStyle name="Normal 4 18 3" xfId="11465"/>
    <cellStyle name="Normal 4 18 3 2" xfId="11466"/>
    <cellStyle name="Normal 4 18 3 2 2" xfId="11467"/>
    <cellStyle name="Normal 4 18 3 2 3" xfId="11468"/>
    <cellStyle name="Normal 4 18 3 3" xfId="11469"/>
    <cellStyle name="Normal 4 18 3 3 2" xfId="34661"/>
    <cellStyle name="Normal 4 18 3 4" xfId="11470"/>
    <cellStyle name="Normal 4 18 3 5" xfId="11471"/>
    <cellStyle name="Normal 4 18 4" xfId="11472"/>
    <cellStyle name="Normal 4 18 4 2" xfId="11473"/>
    <cellStyle name="Normal 4 18 4 3" xfId="11474"/>
    <cellStyle name="Normal 4 18 5" xfId="11475"/>
    <cellStyle name="Normal 4 18 5 2" xfId="34127"/>
    <cellStyle name="Normal 4 18 6" xfId="11476"/>
    <cellStyle name="Normal 4 18 7" xfId="11477"/>
    <cellStyle name="Normal 4 19" xfId="11478"/>
    <cellStyle name="Normal 4 19 2" xfId="11479"/>
    <cellStyle name="Normal 4 19 2 2" xfId="11480"/>
    <cellStyle name="Normal 4 19 2 3" xfId="11481"/>
    <cellStyle name="Normal 4 19 3" xfId="11482"/>
    <cellStyle name="Normal 4 19 3 2" xfId="34173"/>
    <cellStyle name="Normal 4 19 4" xfId="11483"/>
    <cellStyle name="Normal 4 19 5" xfId="11484"/>
    <cellStyle name="Normal 4 2" xfId="11485"/>
    <cellStyle name="Normal 4 2 10" xfId="11486"/>
    <cellStyle name="Normal 4 2 10 2" xfId="11487"/>
    <cellStyle name="Normal 4 2 10 2 2" xfId="11488"/>
    <cellStyle name="Normal 4 2 10 2 2 2" xfId="11489"/>
    <cellStyle name="Normal 4 2 10 2 2 2 2" xfId="11490"/>
    <cellStyle name="Normal 4 2 10 2 2 2 3" xfId="11491"/>
    <cellStyle name="Normal 4 2 10 2 2 3" xfId="11492"/>
    <cellStyle name="Normal 4 2 10 2 2 3 2" xfId="34662"/>
    <cellStyle name="Normal 4 2 10 2 2 4" xfId="11493"/>
    <cellStyle name="Normal 4 2 10 2 2 5" xfId="11494"/>
    <cellStyle name="Normal 4 2 10 2 3" xfId="11495"/>
    <cellStyle name="Normal 4 2 10 2 3 2" xfId="11496"/>
    <cellStyle name="Normal 4 2 10 2 3 3" xfId="11497"/>
    <cellStyle name="Normal 4 2 10 2 4" xfId="11498"/>
    <cellStyle name="Normal 4 2 10 2 4 2" xfId="33463"/>
    <cellStyle name="Normal 4 2 10 2 5" xfId="11499"/>
    <cellStyle name="Normal 4 2 10 2 6" xfId="11500"/>
    <cellStyle name="Normal 4 2 10 3" xfId="11501"/>
    <cellStyle name="Normal 4 2 10 3 2" xfId="11502"/>
    <cellStyle name="Normal 4 2 10 3 2 2" xfId="11503"/>
    <cellStyle name="Normal 4 2 10 3 2 3" xfId="11504"/>
    <cellStyle name="Normal 4 2 10 3 3" xfId="11505"/>
    <cellStyle name="Normal 4 2 10 3 3 2" xfId="34663"/>
    <cellStyle name="Normal 4 2 10 3 4" xfId="11506"/>
    <cellStyle name="Normal 4 2 10 3 5" xfId="11507"/>
    <cellStyle name="Normal 4 2 10 4" xfId="11508"/>
    <cellStyle name="Normal 4 2 10 4 2" xfId="11509"/>
    <cellStyle name="Normal 4 2 10 4 3" xfId="11510"/>
    <cellStyle name="Normal 4 2 10 5" xfId="11511"/>
    <cellStyle name="Normal 4 2 10 5 2" xfId="33462"/>
    <cellStyle name="Normal 4 2 10 6" xfId="11512"/>
    <cellStyle name="Normal 4 2 10 7" xfId="11513"/>
    <cellStyle name="Normal 4 2 11" xfId="11514"/>
    <cellStyle name="Normal 4 2 11 2" xfId="11515"/>
    <cellStyle name="Normal 4 2 11 2 2" xfId="11516"/>
    <cellStyle name="Normal 4 2 11 2 2 2" xfId="11517"/>
    <cellStyle name="Normal 4 2 11 2 2 2 2" xfId="11518"/>
    <cellStyle name="Normal 4 2 11 2 2 2 3" xfId="11519"/>
    <cellStyle name="Normal 4 2 11 2 2 3" xfId="11520"/>
    <cellStyle name="Normal 4 2 11 2 2 3 2" xfId="34664"/>
    <cellStyle name="Normal 4 2 11 2 2 4" xfId="11521"/>
    <cellStyle name="Normal 4 2 11 2 2 5" xfId="11522"/>
    <cellStyle name="Normal 4 2 11 2 3" xfId="11523"/>
    <cellStyle name="Normal 4 2 11 2 3 2" xfId="11524"/>
    <cellStyle name="Normal 4 2 11 2 3 3" xfId="11525"/>
    <cellStyle name="Normal 4 2 11 2 4" xfId="11526"/>
    <cellStyle name="Normal 4 2 11 2 4 2" xfId="33465"/>
    <cellStyle name="Normal 4 2 11 2 5" xfId="11527"/>
    <cellStyle name="Normal 4 2 11 2 6" xfId="11528"/>
    <cellStyle name="Normal 4 2 11 3" xfId="11529"/>
    <cellStyle name="Normal 4 2 11 3 2" xfId="11530"/>
    <cellStyle name="Normal 4 2 11 3 2 2" xfId="11531"/>
    <cellStyle name="Normal 4 2 11 3 2 3" xfId="11532"/>
    <cellStyle name="Normal 4 2 11 3 3" xfId="11533"/>
    <cellStyle name="Normal 4 2 11 3 3 2" xfId="34665"/>
    <cellStyle name="Normal 4 2 11 3 4" xfId="11534"/>
    <cellStyle name="Normal 4 2 11 3 5" xfId="11535"/>
    <cellStyle name="Normal 4 2 11 4" xfId="11536"/>
    <cellStyle name="Normal 4 2 11 4 2" xfId="11537"/>
    <cellStyle name="Normal 4 2 11 4 3" xfId="11538"/>
    <cellStyle name="Normal 4 2 11 5" xfId="11539"/>
    <cellStyle name="Normal 4 2 11 5 2" xfId="33464"/>
    <cellStyle name="Normal 4 2 11 6" xfId="11540"/>
    <cellStyle name="Normal 4 2 11 7" xfId="11541"/>
    <cellStyle name="Normal 4 2 12" xfId="11542"/>
    <cellStyle name="Normal 4 2 12 2" xfId="11543"/>
    <cellStyle name="Normal 4 2 12 2 2" xfId="11544"/>
    <cellStyle name="Normal 4 2 12 2 2 2" xfId="11545"/>
    <cellStyle name="Normal 4 2 12 2 2 2 2" xfId="11546"/>
    <cellStyle name="Normal 4 2 12 2 2 2 3" xfId="11547"/>
    <cellStyle name="Normal 4 2 12 2 2 3" xfId="11548"/>
    <cellStyle name="Normal 4 2 12 2 2 3 2" xfId="34666"/>
    <cellStyle name="Normal 4 2 12 2 2 4" xfId="11549"/>
    <cellStyle name="Normal 4 2 12 2 2 5" xfId="11550"/>
    <cellStyle name="Normal 4 2 12 2 3" xfId="11551"/>
    <cellStyle name="Normal 4 2 12 2 3 2" xfId="11552"/>
    <cellStyle name="Normal 4 2 12 2 3 3" xfId="11553"/>
    <cellStyle name="Normal 4 2 12 2 4" xfId="11554"/>
    <cellStyle name="Normal 4 2 12 2 4 2" xfId="33467"/>
    <cellStyle name="Normal 4 2 12 2 5" xfId="11555"/>
    <cellStyle name="Normal 4 2 12 2 6" xfId="11556"/>
    <cellStyle name="Normal 4 2 12 3" xfId="11557"/>
    <cellStyle name="Normal 4 2 12 3 2" xfId="11558"/>
    <cellStyle name="Normal 4 2 12 3 2 2" xfId="11559"/>
    <cellStyle name="Normal 4 2 12 3 2 3" xfId="11560"/>
    <cellStyle name="Normal 4 2 12 3 3" xfId="11561"/>
    <cellStyle name="Normal 4 2 12 3 3 2" xfId="34874"/>
    <cellStyle name="Normal 4 2 12 3 4" xfId="11562"/>
    <cellStyle name="Normal 4 2 12 3 5" xfId="11563"/>
    <cellStyle name="Normal 4 2 12 4" xfId="11564"/>
    <cellStyle name="Normal 4 2 12 4 2" xfId="11565"/>
    <cellStyle name="Normal 4 2 12 4 3" xfId="11566"/>
    <cellStyle name="Normal 4 2 12 5" xfId="11567"/>
    <cellStyle name="Normal 4 2 12 5 2" xfId="33466"/>
    <cellStyle name="Normal 4 2 12 6" xfId="11568"/>
    <cellStyle name="Normal 4 2 12 7" xfId="11569"/>
    <cellStyle name="Normal 4 2 13" xfId="11570"/>
    <cellStyle name="Normal 4 2 13 2" xfId="11571"/>
    <cellStyle name="Normal 4 2 13 2 2" xfId="11572"/>
    <cellStyle name="Normal 4 2 13 2 2 2" xfId="11573"/>
    <cellStyle name="Normal 4 2 13 2 2 2 2" xfId="11574"/>
    <cellStyle name="Normal 4 2 13 2 2 2 3" xfId="11575"/>
    <cellStyle name="Normal 4 2 13 2 2 3" xfId="11576"/>
    <cellStyle name="Normal 4 2 13 2 2 3 2" xfId="34667"/>
    <cellStyle name="Normal 4 2 13 2 2 4" xfId="11577"/>
    <cellStyle name="Normal 4 2 13 2 2 5" xfId="11578"/>
    <cellStyle name="Normal 4 2 13 2 3" xfId="11579"/>
    <cellStyle name="Normal 4 2 13 2 3 2" xfId="11580"/>
    <cellStyle name="Normal 4 2 13 2 3 3" xfId="11581"/>
    <cellStyle name="Normal 4 2 13 2 4" xfId="11582"/>
    <cellStyle name="Normal 4 2 13 2 4 2" xfId="33469"/>
    <cellStyle name="Normal 4 2 13 2 5" xfId="11583"/>
    <cellStyle name="Normal 4 2 13 2 6" xfId="11584"/>
    <cellStyle name="Normal 4 2 13 3" xfId="11585"/>
    <cellStyle name="Normal 4 2 13 3 2" xfId="11586"/>
    <cellStyle name="Normal 4 2 13 3 2 2" xfId="11587"/>
    <cellStyle name="Normal 4 2 13 3 2 3" xfId="11588"/>
    <cellStyle name="Normal 4 2 13 3 3" xfId="11589"/>
    <cellStyle name="Normal 4 2 13 3 3 2" xfId="34668"/>
    <cellStyle name="Normal 4 2 13 3 4" xfId="11590"/>
    <cellStyle name="Normal 4 2 13 3 5" xfId="11591"/>
    <cellStyle name="Normal 4 2 13 4" xfId="11592"/>
    <cellStyle name="Normal 4 2 13 4 2" xfId="11593"/>
    <cellStyle name="Normal 4 2 13 4 3" xfId="11594"/>
    <cellStyle name="Normal 4 2 13 5" xfId="11595"/>
    <cellStyle name="Normal 4 2 13 5 2" xfId="33468"/>
    <cellStyle name="Normal 4 2 13 6" xfId="11596"/>
    <cellStyle name="Normal 4 2 13 7" xfId="11597"/>
    <cellStyle name="Normal 4 2 14" xfId="11598"/>
    <cellStyle name="Normal 4 2 14 2" xfId="11599"/>
    <cellStyle name="Normal 4 2 14 2 2" xfId="11600"/>
    <cellStyle name="Normal 4 2 14 2 2 2" xfId="11601"/>
    <cellStyle name="Normal 4 2 14 2 2 2 2" xfId="11602"/>
    <cellStyle name="Normal 4 2 14 2 2 2 3" xfId="11603"/>
    <cellStyle name="Normal 4 2 14 2 2 3" xfId="11604"/>
    <cellStyle name="Normal 4 2 14 2 2 3 2" xfId="34819"/>
    <cellStyle name="Normal 4 2 14 2 2 4" xfId="11605"/>
    <cellStyle name="Normal 4 2 14 2 2 5" xfId="11606"/>
    <cellStyle name="Normal 4 2 14 2 3" xfId="11607"/>
    <cellStyle name="Normal 4 2 14 2 3 2" xfId="11608"/>
    <cellStyle name="Normal 4 2 14 2 3 3" xfId="11609"/>
    <cellStyle name="Normal 4 2 14 2 4" xfId="11610"/>
    <cellStyle name="Normal 4 2 14 2 4 2" xfId="33471"/>
    <cellStyle name="Normal 4 2 14 2 5" xfId="11611"/>
    <cellStyle name="Normal 4 2 14 2 6" xfId="11612"/>
    <cellStyle name="Normal 4 2 14 3" xfId="11613"/>
    <cellStyle name="Normal 4 2 14 3 2" xfId="11614"/>
    <cellStyle name="Normal 4 2 14 3 2 2" xfId="11615"/>
    <cellStyle name="Normal 4 2 14 3 2 3" xfId="11616"/>
    <cellStyle name="Normal 4 2 14 3 3" xfId="11617"/>
    <cellStyle name="Normal 4 2 14 3 3 2" xfId="34862"/>
    <cellStyle name="Normal 4 2 14 3 4" xfId="11618"/>
    <cellStyle name="Normal 4 2 14 3 5" xfId="11619"/>
    <cellStyle name="Normal 4 2 14 4" xfId="11620"/>
    <cellStyle name="Normal 4 2 14 4 2" xfId="11621"/>
    <cellStyle name="Normal 4 2 14 4 3" xfId="11622"/>
    <cellStyle name="Normal 4 2 14 5" xfId="11623"/>
    <cellStyle name="Normal 4 2 14 5 2" xfId="33470"/>
    <cellStyle name="Normal 4 2 14 6" xfId="11624"/>
    <cellStyle name="Normal 4 2 14 7" xfId="11625"/>
    <cellStyle name="Normal 4 2 15" xfId="11626"/>
    <cellStyle name="Normal 4 2 15 2" xfId="11627"/>
    <cellStyle name="Normal 4 2 15 2 2" xfId="11628"/>
    <cellStyle name="Normal 4 2 15 2 2 2" xfId="11629"/>
    <cellStyle name="Normal 4 2 15 2 2 2 2" xfId="11630"/>
    <cellStyle name="Normal 4 2 15 2 2 2 3" xfId="11631"/>
    <cellStyle name="Normal 4 2 15 2 2 3" xfId="11632"/>
    <cellStyle name="Normal 4 2 15 2 2 3 2" xfId="34820"/>
    <cellStyle name="Normal 4 2 15 2 2 4" xfId="11633"/>
    <cellStyle name="Normal 4 2 15 2 2 5" xfId="11634"/>
    <cellStyle name="Normal 4 2 15 2 3" xfId="11635"/>
    <cellStyle name="Normal 4 2 15 2 3 2" xfId="11636"/>
    <cellStyle name="Normal 4 2 15 2 3 3" xfId="11637"/>
    <cellStyle name="Normal 4 2 15 2 4" xfId="11638"/>
    <cellStyle name="Normal 4 2 15 2 4 2" xfId="33473"/>
    <cellStyle name="Normal 4 2 15 2 5" xfId="11639"/>
    <cellStyle name="Normal 4 2 15 2 6" xfId="11640"/>
    <cellStyle name="Normal 4 2 15 3" xfId="11641"/>
    <cellStyle name="Normal 4 2 15 3 2" xfId="11642"/>
    <cellStyle name="Normal 4 2 15 3 2 2" xfId="11643"/>
    <cellStyle name="Normal 4 2 15 3 2 3" xfId="11644"/>
    <cellStyle name="Normal 4 2 15 3 3" xfId="11645"/>
    <cellStyle name="Normal 4 2 15 3 3 2" xfId="34669"/>
    <cellStyle name="Normal 4 2 15 3 4" xfId="11646"/>
    <cellStyle name="Normal 4 2 15 3 5" xfId="11647"/>
    <cellStyle name="Normal 4 2 15 4" xfId="11648"/>
    <cellStyle name="Normal 4 2 15 4 2" xfId="11649"/>
    <cellStyle name="Normal 4 2 15 4 3" xfId="11650"/>
    <cellStyle name="Normal 4 2 15 5" xfId="11651"/>
    <cellStyle name="Normal 4 2 15 5 2" xfId="33472"/>
    <cellStyle name="Normal 4 2 15 6" xfId="11652"/>
    <cellStyle name="Normal 4 2 15 7" xfId="11653"/>
    <cellStyle name="Normal 4 2 16" xfId="11654"/>
    <cellStyle name="Normal 4 2 16 2" xfId="11655"/>
    <cellStyle name="Normal 4 2 16 2 2" xfId="11656"/>
    <cellStyle name="Normal 4 2 16 2 2 2" xfId="11657"/>
    <cellStyle name="Normal 4 2 16 2 2 2 2" xfId="11658"/>
    <cellStyle name="Normal 4 2 16 2 2 2 3" xfId="11659"/>
    <cellStyle name="Normal 4 2 16 2 2 3" xfId="11660"/>
    <cellStyle name="Normal 4 2 16 2 2 3 2" xfId="34570"/>
    <cellStyle name="Normal 4 2 16 2 2 4" xfId="11661"/>
    <cellStyle name="Normal 4 2 16 2 2 5" xfId="11662"/>
    <cellStyle name="Normal 4 2 16 2 3" xfId="11663"/>
    <cellStyle name="Normal 4 2 16 2 3 2" xfId="11664"/>
    <cellStyle name="Normal 4 2 16 2 3 3" xfId="11665"/>
    <cellStyle name="Normal 4 2 16 2 4" xfId="11666"/>
    <cellStyle name="Normal 4 2 16 2 4 2" xfId="33475"/>
    <cellStyle name="Normal 4 2 16 2 5" xfId="11667"/>
    <cellStyle name="Normal 4 2 16 2 6" xfId="11668"/>
    <cellStyle name="Normal 4 2 16 3" xfId="11669"/>
    <cellStyle name="Normal 4 2 16 3 2" xfId="11670"/>
    <cellStyle name="Normal 4 2 16 3 2 2" xfId="11671"/>
    <cellStyle name="Normal 4 2 16 3 2 3" xfId="11672"/>
    <cellStyle name="Normal 4 2 16 3 3" xfId="11673"/>
    <cellStyle name="Normal 4 2 16 3 3 2" xfId="34571"/>
    <cellStyle name="Normal 4 2 16 3 4" xfId="11674"/>
    <cellStyle name="Normal 4 2 16 3 5" xfId="11675"/>
    <cellStyle name="Normal 4 2 16 4" xfId="11676"/>
    <cellStyle name="Normal 4 2 16 4 2" xfId="11677"/>
    <cellStyle name="Normal 4 2 16 4 3" xfId="11678"/>
    <cellStyle name="Normal 4 2 16 5" xfId="11679"/>
    <cellStyle name="Normal 4 2 16 5 2" xfId="33474"/>
    <cellStyle name="Normal 4 2 16 6" xfId="11680"/>
    <cellStyle name="Normal 4 2 16 7" xfId="11681"/>
    <cellStyle name="Normal 4 2 17" xfId="11682"/>
    <cellStyle name="Normal 4 2 17 2" xfId="11683"/>
    <cellStyle name="Normal 4 2 17 2 2" xfId="11684"/>
    <cellStyle name="Normal 4 2 17 2 2 2" xfId="11685"/>
    <cellStyle name="Normal 4 2 17 2 2 2 2" xfId="11686"/>
    <cellStyle name="Normal 4 2 17 2 2 2 3" xfId="11687"/>
    <cellStyle name="Normal 4 2 17 2 2 3" xfId="11688"/>
    <cellStyle name="Normal 4 2 17 2 2 3 2" xfId="34670"/>
    <cellStyle name="Normal 4 2 17 2 2 4" xfId="11689"/>
    <cellStyle name="Normal 4 2 17 2 2 5" xfId="11690"/>
    <cellStyle name="Normal 4 2 17 2 3" xfId="11691"/>
    <cellStyle name="Normal 4 2 17 2 3 2" xfId="11692"/>
    <cellStyle name="Normal 4 2 17 2 3 3" xfId="11693"/>
    <cellStyle name="Normal 4 2 17 2 4" xfId="11694"/>
    <cellStyle name="Normal 4 2 17 2 4 2" xfId="33477"/>
    <cellStyle name="Normal 4 2 17 2 5" xfId="11695"/>
    <cellStyle name="Normal 4 2 17 2 6" xfId="11696"/>
    <cellStyle name="Normal 4 2 17 3" xfId="11697"/>
    <cellStyle name="Normal 4 2 17 3 2" xfId="11698"/>
    <cellStyle name="Normal 4 2 17 3 2 2" xfId="11699"/>
    <cellStyle name="Normal 4 2 17 3 2 3" xfId="11700"/>
    <cellStyle name="Normal 4 2 17 3 3" xfId="11701"/>
    <cellStyle name="Normal 4 2 17 3 3 2" xfId="34932"/>
    <cellStyle name="Normal 4 2 17 3 4" xfId="11702"/>
    <cellStyle name="Normal 4 2 17 3 5" xfId="11703"/>
    <cellStyle name="Normal 4 2 17 4" xfId="11704"/>
    <cellStyle name="Normal 4 2 17 4 2" xfId="11705"/>
    <cellStyle name="Normal 4 2 17 4 3" xfId="11706"/>
    <cellStyle name="Normal 4 2 17 5" xfId="11707"/>
    <cellStyle name="Normal 4 2 17 5 2" xfId="33476"/>
    <cellStyle name="Normal 4 2 17 6" xfId="11708"/>
    <cellStyle name="Normal 4 2 17 7" xfId="11709"/>
    <cellStyle name="Normal 4 2 18" xfId="11710"/>
    <cellStyle name="Normal 4 2 18 2" xfId="11711"/>
    <cellStyle name="Normal 4 2 18 2 2" xfId="11712"/>
    <cellStyle name="Normal 4 2 18 2 2 2" xfId="11713"/>
    <cellStyle name="Normal 4 2 18 2 2 3" xfId="11714"/>
    <cellStyle name="Normal 4 2 18 2 3" xfId="11715"/>
    <cellStyle name="Normal 4 2 18 2 3 2" xfId="34572"/>
    <cellStyle name="Normal 4 2 18 2 4" xfId="11716"/>
    <cellStyle name="Normal 4 2 18 2 5" xfId="11717"/>
    <cellStyle name="Normal 4 2 18 3" xfId="11718"/>
    <cellStyle name="Normal 4 2 18 3 2" xfId="11719"/>
    <cellStyle name="Normal 4 2 18 3 3" xfId="11720"/>
    <cellStyle name="Normal 4 2 18 4" xfId="11721"/>
    <cellStyle name="Normal 4 2 18 4 2" xfId="33478"/>
    <cellStyle name="Normal 4 2 18 5" xfId="11722"/>
    <cellStyle name="Normal 4 2 18 6" xfId="11723"/>
    <cellStyle name="Normal 4 2 19" xfId="11724"/>
    <cellStyle name="Normal 4 2 19 2" xfId="11725"/>
    <cellStyle name="Normal 4 2 19 2 2" xfId="11726"/>
    <cellStyle name="Normal 4 2 19 2 2 2" xfId="11727"/>
    <cellStyle name="Normal 4 2 19 2 2 3" xfId="11728"/>
    <cellStyle name="Normal 4 2 19 2 3" xfId="11729"/>
    <cellStyle name="Normal 4 2 19 2 3 2" xfId="34573"/>
    <cellStyle name="Normal 4 2 19 2 4" xfId="11730"/>
    <cellStyle name="Normal 4 2 19 2 5" xfId="11731"/>
    <cellStyle name="Normal 4 2 19 3" xfId="11732"/>
    <cellStyle name="Normal 4 2 19 3 2" xfId="11733"/>
    <cellStyle name="Normal 4 2 19 3 3" xfId="11734"/>
    <cellStyle name="Normal 4 2 19 4" xfId="11735"/>
    <cellStyle name="Normal 4 2 19 4 2" xfId="33479"/>
    <cellStyle name="Normal 4 2 19 5" xfId="11736"/>
    <cellStyle name="Normal 4 2 19 6" xfId="11737"/>
    <cellStyle name="Normal 4 2 2" xfId="11738"/>
    <cellStyle name="Normal 4 2 2 2" xfId="11739"/>
    <cellStyle name="Normal 4 2 2 2 2" xfId="11740"/>
    <cellStyle name="Normal 4 2 2 2 2 2" xfId="11741"/>
    <cellStyle name="Normal 4 2 2 2 2 2 2" xfId="11742"/>
    <cellStyle name="Normal 4 2 2 2 2 2 2 2" xfId="11743"/>
    <cellStyle name="Normal 4 2 2 2 2 2 2 3" xfId="11744"/>
    <cellStyle name="Normal 4 2 2 2 2 2 3" xfId="11745"/>
    <cellStyle name="Normal 4 2 2 2 2 2 3 2" xfId="34574"/>
    <cellStyle name="Normal 4 2 2 2 2 2 4" xfId="11746"/>
    <cellStyle name="Normal 4 2 2 2 2 2 5" xfId="11747"/>
    <cellStyle name="Normal 4 2 2 2 2 3" xfId="11748"/>
    <cellStyle name="Normal 4 2 2 2 2 3 2" xfId="11749"/>
    <cellStyle name="Normal 4 2 2 2 2 3 3" xfId="11750"/>
    <cellStyle name="Normal 4 2 2 2 2 4" xfId="11751"/>
    <cellStyle name="Normal 4 2 2 2 2 4 2" xfId="33481"/>
    <cellStyle name="Normal 4 2 2 2 2 5" xfId="11752"/>
    <cellStyle name="Normal 4 2 2 2 2 6" xfId="11753"/>
    <cellStyle name="Normal 4 2 2 2 3" xfId="11754"/>
    <cellStyle name="Normal 4 2 2 2 3 2" xfId="11755"/>
    <cellStyle name="Normal 4 2 2 2 3 2 2" xfId="11756"/>
    <cellStyle name="Normal 4 2 2 2 3 2 3" xfId="11757"/>
    <cellStyle name="Normal 4 2 2 2 3 3" xfId="11758"/>
    <cellStyle name="Normal 4 2 2 2 3 3 2" xfId="34822"/>
    <cellStyle name="Normal 4 2 2 2 3 4" xfId="11759"/>
    <cellStyle name="Normal 4 2 2 2 3 5" xfId="11760"/>
    <cellStyle name="Normal 4 2 2 2 4" xfId="11761"/>
    <cellStyle name="Normal 4 2 2 2 4 2" xfId="11762"/>
    <cellStyle name="Normal 4 2 2 2 4 3" xfId="11763"/>
    <cellStyle name="Normal 4 2 2 2 5" xfId="11764"/>
    <cellStyle name="Normal 4 2 2 2 5 2" xfId="33480"/>
    <cellStyle name="Normal 4 2 2 2 6" xfId="11765"/>
    <cellStyle name="Normal 4 2 2 2 7" xfId="11766"/>
    <cellStyle name="Normal 4 2 2 2 8" xfId="11767"/>
    <cellStyle name="Normal 4 2 2 3" xfId="11768"/>
    <cellStyle name="Normal 4 2 2 3 2" xfId="11769"/>
    <cellStyle name="Normal 4 2 2 3 2 2" xfId="11770"/>
    <cellStyle name="Normal 4 2 2 3 2 2 2" xfId="11771"/>
    <cellStyle name="Normal 4 2 2 3 2 2 3" xfId="11772"/>
    <cellStyle name="Normal 4 2 2 3 2 3" xfId="11773"/>
    <cellStyle name="Normal 4 2 2 3 2 3 2" xfId="34823"/>
    <cellStyle name="Normal 4 2 2 3 2 4" xfId="11774"/>
    <cellStyle name="Normal 4 2 2 3 2 5" xfId="11775"/>
    <cellStyle name="Normal 4 2 2 3 3" xfId="11776"/>
    <cellStyle name="Normal 4 2 2 3 3 2" xfId="11777"/>
    <cellStyle name="Normal 4 2 2 3 3 3" xfId="11778"/>
    <cellStyle name="Normal 4 2 2 3 4" xfId="11779"/>
    <cellStyle name="Normal 4 2 2 3 4 2" xfId="33482"/>
    <cellStyle name="Normal 4 2 2 3 5" xfId="11780"/>
    <cellStyle name="Normal 4 2 2 3 6" xfId="11781"/>
    <cellStyle name="Normal 4 2 2 3 7" xfId="11782"/>
    <cellStyle name="Normal 4 2 2 4" xfId="11783"/>
    <cellStyle name="Normal 4 2 2 4 2" xfId="11784"/>
    <cellStyle name="Normal 4 2 2 4 2 2" xfId="11785"/>
    <cellStyle name="Normal 4 2 2 4 2 3" xfId="11786"/>
    <cellStyle name="Normal 4 2 2 4 3" xfId="11787"/>
    <cellStyle name="Normal 4 2 2 4 3 2" xfId="34016"/>
    <cellStyle name="Normal 4 2 2 4 4" xfId="11788"/>
    <cellStyle name="Normal 4 2 2 4 5" xfId="11789"/>
    <cellStyle name="Normal 4 2 2 5" xfId="11790"/>
    <cellStyle name="Normal 4 2 2 5 2" xfId="11791"/>
    <cellStyle name="Normal 4 2 2 5 3" xfId="11792"/>
    <cellStyle name="Normal 4 2 2 6" xfId="11793"/>
    <cellStyle name="Normal 4 2 2 6 2" xfId="32532"/>
    <cellStyle name="Normal 4 2 2 7" xfId="11794"/>
    <cellStyle name="Normal 4 2 2 7 2" xfId="11795"/>
    <cellStyle name="Normal 4 2 2 8" xfId="11796"/>
    <cellStyle name="Normal 4 2 20" xfId="11797"/>
    <cellStyle name="Normal 4 2 20 2" xfId="11798"/>
    <cellStyle name="Normal 4 2 20 2 2" xfId="11799"/>
    <cellStyle name="Normal 4 2 20 2 2 2" xfId="11800"/>
    <cellStyle name="Normal 4 2 20 2 2 3" xfId="11801"/>
    <cellStyle name="Normal 4 2 20 2 3" xfId="11802"/>
    <cellStyle name="Normal 4 2 20 2 3 2" xfId="34821"/>
    <cellStyle name="Normal 4 2 20 2 4" xfId="11803"/>
    <cellStyle name="Normal 4 2 20 2 5" xfId="11804"/>
    <cellStyle name="Normal 4 2 20 3" xfId="11805"/>
    <cellStyle name="Normal 4 2 20 3 2" xfId="11806"/>
    <cellStyle name="Normal 4 2 20 3 3" xfId="11807"/>
    <cellStyle name="Normal 4 2 20 4" xfId="11808"/>
    <cellStyle name="Normal 4 2 20 4 2" xfId="33483"/>
    <cellStyle name="Normal 4 2 20 5" xfId="11809"/>
    <cellStyle name="Normal 4 2 20 6" xfId="11810"/>
    <cellStyle name="Normal 4 2 21" xfId="11811"/>
    <cellStyle name="Normal 4 2 21 2" xfId="11812"/>
    <cellStyle name="Normal 4 2 21 2 2" xfId="11813"/>
    <cellStyle name="Normal 4 2 21 2 2 2" xfId="11814"/>
    <cellStyle name="Normal 4 2 21 2 2 3" xfId="11815"/>
    <cellStyle name="Normal 4 2 21 2 3" xfId="11816"/>
    <cellStyle name="Normal 4 2 21 2 3 2" xfId="34904"/>
    <cellStyle name="Normal 4 2 21 2 4" xfId="11817"/>
    <cellStyle name="Normal 4 2 21 2 5" xfId="11818"/>
    <cellStyle name="Normal 4 2 21 3" xfId="11819"/>
    <cellStyle name="Normal 4 2 21 3 2" xfId="11820"/>
    <cellStyle name="Normal 4 2 21 3 3" xfId="11821"/>
    <cellStyle name="Normal 4 2 21 4" xfId="11822"/>
    <cellStyle name="Normal 4 2 21 4 2" xfId="33484"/>
    <cellStyle name="Normal 4 2 21 5" xfId="11823"/>
    <cellStyle name="Normal 4 2 21 6" xfId="11824"/>
    <cellStyle name="Normal 4 2 22" xfId="11825"/>
    <cellStyle name="Normal 4 2 22 2" xfId="11826"/>
    <cellStyle name="Normal 4 2 22 2 2" xfId="11827"/>
    <cellStyle name="Normal 4 2 22 2 2 2" xfId="11828"/>
    <cellStyle name="Normal 4 2 22 2 2 3" xfId="11829"/>
    <cellStyle name="Normal 4 2 22 2 3" xfId="11830"/>
    <cellStyle name="Normal 4 2 22 2 3 2" xfId="34257"/>
    <cellStyle name="Normal 4 2 22 2 4" xfId="11831"/>
    <cellStyle name="Normal 4 2 22 2 5" xfId="11832"/>
    <cellStyle name="Normal 4 2 22 3" xfId="11833"/>
    <cellStyle name="Normal 4 2 22 3 2" xfId="11834"/>
    <cellStyle name="Normal 4 2 22 3 3" xfId="11835"/>
    <cellStyle name="Normal 4 2 22 4" xfId="11836"/>
    <cellStyle name="Normal 4 2 22 4 2" xfId="33485"/>
    <cellStyle name="Normal 4 2 22 5" xfId="11837"/>
    <cellStyle name="Normal 4 2 22 6" xfId="11838"/>
    <cellStyle name="Normal 4 2 23" xfId="11839"/>
    <cellStyle name="Normal 4 2 23 2" xfId="11840"/>
    <cellStyle name="Normal 4 2 23 2 2" xfId="11841"/>
    <cellStyle name="Normal 4 2 23 2 2 2" xfId="11842"/>
    <cellStyle name="Normal 4 2 23 2 2 3" xfId="11843"/>
    <cellStyle name="Normal 4 2 23 2 3" xfId="11844"/>
    <cellStyle name="Normal 4 2 23 2 3 2" xfId="34197"/>
    <cellStyle name="Normal 4 2 23 2 4" xfId="11845"/>
    <cellStyle name="Normal 4 2 23 2 5" xfId="11846"/>
    <cellStyle name="Normal 4 2 23 3" xfId="11847"/>
    <cellStyle name="Normal 4 2 23 3 2" xfId="11848"/>
    <cellStyle name="Normal 4 2 23 3 3" xfId="11849"/>
    <cellStyle name="Normal 4 2 23 4" xfId="11850"/>
    <cellStyle name="Normal 4 2 23 4 2" xfId="33486"/>
    <cellStyle name="Normal 4 2 23 5" xfId="11851"/>
    <cellStyle name="Normal 4 2 23 6" xfId="11852"/>
    <cellStyle name="Normal 4 2 24" xfId="11853"/>
    <cellStyle name="Normal 4 2 24 2" xfId="11854"/>
    <cellStyle name="Normal 4 2 24 2 2" xfId="11855"/>
    <cellStyle name="Normal 4 2 24 2 2 2" xfId="11856"/>
    <cellStyle name="Normal 4 2 24 2 2 3" xfId="11857"/>
    <cellStyle name="Normal 4 2 24 2 3" xfId="11858"/>
    <cellStyle name="Normal 4 2 24 2 3 2" xfId="34258"/>
    <cellStyle name="Normal 4 2 24 2 4" xfId="11859"/>
    <cellStyle name="Normal 4 2 24 2 5" xfId="11860"/>
    <cellStyle name="Normal 4 2 24 3" xfId="11861"/>
    <cellStyle name="Normal 4 2 24 3 2" xfId="11862"/>
    <cellStyle name="Normal 4 2 24 3 3" xfId="11863"/>
    <cellStyle name="Normal 4 2 24 4" xfId="11864"/>
    <cellStyle name="Normal 4 2 24 4 2" xfId="33487"/>
    <cellStyle name="Normal 4 2 24 5" xfId="11865"/>
    <cellStyle name="Normal 4 2 24 6" xfId="11866"/>
    <cellStyle name="Normal 4 2 25" xfId="11867"/>
    <cellStyle name="Normal 4 2 25 2" xfId="11868"/>
    <cellStyle name="Normal 4 2 25 2 2" xfId="11869"/>
    <cellStyle name="Normal 4 2 25 2 2 2" xfId="11870"/>
    <cellStyle name="Normal 4 2 25 2 2 3" xfId="11871"/>
    <cellStyle name="Normal 4 2 25 2 3" xfId="11872"/>
    <cellStyle name="Normal 4 2 25 2 3 2" xfId="34259"/>
    <cellStyle name="Normal 4 2 25 2 4" xfId="11873"/>
    <cellStyle name="Normal 4 2 25 2 5" xfId="11874"/>
    <cellStyle name="Normal 4 2 25 3" xfId="11875"/>
    <cellStyle name="Normal 4 2 25 3 2" xfId="11876"/>
    <cellStyle name="Normal 4 2 25 3 3" xfId="11877"/>
    <cellStyle name="Normal 4 2 25 4" xfId="11878"/>
    <cellStyle name="Normal 4 2 25 4 2" xfId="33488"/>
    <cellStyle name="Normal 4 2 25 5" xfId="11879"/>
    <cellStyle name="Normal 4 2 25 6" xfId="11880"/>
    <cellStyle name="Normal 4 2 26" xfId="11881"/>
    <cellStyle name="Normal 4 2 26 2" xfId="11882"/>
    <cellStyle name="Normal 4 2 26 2 2" xfId="11883"/>
    <cellStyle name="Normal 4 2 26 2 3" xfId="11884"/>
    <cellStyle name="Normal 4 2 26 3" xfId="11885"/>
    <cellStyle name="Normal 4 2 26 4" xfId="11886"/>
    <cellStyle name="Normal 4 2 26 5" xfId="11887"/>
    <cellStyle name="Normal 4 2 27" xfId="11888"/>
    <cellStyle name="Normal 4 2 27 2" xfId="11889"/>
    <cellStyle name="Normal 4 2 27 2 2" xfId="11890"/>
    <cellStyle name="Normal 4 2 27 2 2 2" xfId="11891"/>
    <cellStyle name="Normal 4 2 27 2 2 3" xfId="11892"/>
    <cellStyle name="Normal 4 2 27 2 3" xfId="11893"/>
    <cellStyle name="Normal 4 2 27 2 4" xfId="11894"/>
    <cellStyle name="Normal 4 2 27 2 5" xfId="11895"/>
    <cellStyle name="Normal 4 2 27 3" xfId="11896"/>
    <cellStyle name="Normal 4 2 27 3 2" xfId="11897"/>
    <cellStyle name="Normal 4 2 27 3 2 2" xfId="11898"/>
    <cellStyle name="Normal 4 2 27 3 2 3" xfId="11899"/>
    <cellStyle name="Normal 4 2 27 3 3" xfId="11900"/>
    <cellStyle name="Normal 4 2 27 3 3 2" xfId="35015"/>
    <cellStyle name="Normal 4 2 27 3 4" xfId="11901"/>
    <cellStyle name="Normal 4 2 27 3 5" xfId="11902"/>
    <cellStyle name="Normal 4 2 27 4" xfId="11903"/>
    <cellStyle name="Normal 4 2 27 4 2" xfId="11904"/>
    <cellStyle name="Normal 4 2 27 4 3" xfId="11905"/>
    <cellStyle name="Normal 4 2 27 5" xfId="11906"/>
    <cellStyle name="Normal 4 2 27 5 2" xfId="34015"/>
    <cellStyle name="Normal 4 2 27 6" xfId="11907"/>
    <cellStyle name="Normal 4 2 27 7" xfId="11908"/>
    <cellStyle name="Normal 4 2 28" xfId="11909"/>
    <cellStyle name="Normal 4 2 28 2" xfId="11910"/>
    <cellStyle name="Normal 4 2 28 2 2" xfId="11911"/>
    <cellStyle name="Normal 4 2 28 2 2 2" xfId="11912"/>
    <cellStyle name="Normal 4 2 28 2 2 3" xfId="11913"/>
    <cellStyle name="Normal 4 2 28 2 3" xfId="11914"/>
    <cellStyle name="Normal 4 2 28 2 3 2" xfId="34152"/>
    <cellStyle name="Normal 4 2 28 2 4" xfId="11915"/>
    <cellStyle name="Normal 4 2 28 2 5" xfId="11916"/>
    <cellStyle name="Normal 4 2 28 3" xfId="11917"/>
    <cellStyle name="Normal 4 2 28 3 2" xfId="11918"/>
    <cellStyle name="Normal 4 2 28 3 2 2" xfId="11919"/>
    <cellStyle name="Normal 4 2 28 3 2 3" xfId="11920"/>
    <cellStyle name="Normal 4 2 28 3 3" xfId="11921"/>
    <cellStyle name="Normal 4 2 28 3 4" xfId="11922"/>
    <cellStyle name="Normal 4 2 28 3 5" xfId="11923"/>
    <cellStyle name="Normal 4 2 28 4" xfId="11924"/>
    <cellStyle name="Normal 4 2 28 4 2" xfId="11925"/>
    <cellStyle name="Normal 4 2 28 4 3" xfId="11926"/>
    <cellStyle name="Normal 4 2 28 5" xfId="11927"/>
    <cellStyle name="Normal 4 2 28 6" xfId="11928"/>
    <cellStyle name="Normal 4 2 28 7" xfId="11929"/>
    <cellStyle name="Normal 4 2 29" xfId="11930"/>
    <cellStyle name="Normal 4 2 29 2" xfId="11931"/>
    <cellStyle name="Normal 4 2 29 2 2" xfId="11932"/>
    <cellStyle name="Normal 4 2 29 2 3" xfId="11933"/>
    <cellStyle name="Normal 4 2 29 3" xfId="11934"/>
    <cellStyle name="Normal 4 2 29 3 2" xfId="34260"/>
    <cellStyle name="Normal 4 2 29 4" xfId="11935"/>
    <cellStyle name="Normal 4 2 29 5" xfId="11936"/>
    <cellStyle name="Normal 4 2 3" xfId="11937"/>
    <cellStyle name="Normal 4 2 3 10" xfId="11938"/>
    <cellStyle name="Normal 4 2 3 10 2" xfId="11939"/>
    <cellStyle name="Normal 4 2 3 10 2 2" xfId="11940"/>
    <cellStyle name="Normal 4 2 3 10 2 2 2" xfId="11941"/>
    <cellStyle name="Normal 4 2 3 10 2 2 3" xfId="11942"/>
    <cellStyle name="Normal 4 2 3 10 2 3" xfId="11943"/>
    <cellStyle name="Normal 4 2 3 10 2 3 2" xfId="32535"/>
    <cellStyle name="Normal 4 2 3 10 2 4" xfId="11944"/>
    <cellStyle name="Normal 4 2 3 10 2 5" xfId="11945"/>
    <cellStyle name="Normal 4 2 3 10 3" xfId="11946"/>
    <cellStyle name="Normal 4 2 3 10 3 2" xfId="11947"/>
    <cellStyle name="Normal 4 2 3 10 3 3" xfId="11948"/>
    <cellStyle name="Normal 4 2 3 10 4" xfId="11949"/>
    <cellStyle name="Normal 4 2 3 10 4 2" xfId="32534"/>
    <cellStyle name="Normal 4 2 3 10 5" xfId="11950"/>
    <cellStyle name="Normal 4 2 3 10 6" xfId="11951"/>
    <cellStyle name="Normal 4 2 3 11" xfId="11952"/>
    <cellStyle name="Normal 4 2 3 11 2" xfId="11953"/>
    <cellStyle name="Normal 4 2 3 11 2 2" xfId="11954"/>
    <cellStyle name="Normal 4 2 3 11 2 2 2" xfId="11955"/>
    <cellStyle name="Normal 4 2 3 11 2 2 3" xfId="11956"/>
    <cellStyle name="Normal 4 2 3 11 2 3" xfId="11957"/>
    <cellStyle name="Normal 4 2 3 11 2 3 2" xfId="32537"/>
    <cellStyle name="Normal 4 2 3 11 2 4" xfId="11958"/>
    <cellStyle name="Normal 4 2 3 11 2 5" xfId="11959"/>
    <cellStyle name="Normal 4 2 3 11 3" xfId="11960"/>
    <cellStyle name="Normal 4 2 3 11 3 2" xfId="11961"/>
    <cellStyle name="Normal 4 2 3 11 3 3" xfId="11962"/>
    <cellStyle name="Normal 4 2 3 11 4" xfId="11963"/>
    <cellStyle name="Normal 4 2 3 11 4 2" xfId="32536"/>
    <cellStyle name="Normal 4 2 3 11 5" xfId="11964"/>
    <cellStyle name="Normal 4 2 3 11 6" xfId="11965"/>
    <cellStyle name="Normal 4 2 3 12" xfId="11966"/>
    <cellStyle name="Normal 4 2 3 12 2" xfId="11967"/>
    <cellStyle name="Normal 4 2 3 12 2 2" xfId="11968"/>
    <cellStyle name="Normal 4 2 3 12 2 2 2" xfId="11969"/>
    <cellStyle name="Normal 4 2 3 12 2 2 3" xfId="11970"/>
    <cellStyle name="Normal 4 2 3 12 2 3" xfId="11971"/>
    <cellStyle name="Normal 4 2 3 12 2 3 2" xfId="32539"/>
    <cellStyle name="Normal 4 2 3 12 2 4" xfId="11972"/>
    <cellStyle name="Normal 4 2 3 12 2 5" xfId="11973"/>
    <cellStyle name="Normal 4 2 3 12 3" xfId="11974"/>
    <cellStyle name="Normal 4 2 3 12 3 2" xfId="11975"/>
    <cellStyle name="Normal 4 2 3 12 3 3" xfId="11976"/>
    <cellStyle name="Normal 4 2 3 12 4" xfId="11977"/>
    <cellStyle name="Normal 4 2 3 12 4 2" xfId="32538"/>
    <cellStyle name="Normal 4 2 3 12 5" xfId="11978"/>
    <cellStyle name="Normal 4 2 3 12 6" xfId="11979"/>
    <cellStyle name="Normal 4 2 3 13" xfId="11980"/>
    <cellStyle name="Normal 4 2 3 13 2" xfId="11981"/>
    <cellStyle name="Normal 4 2 3 13 2 2" xfId="11982"/>
    <cellStyle name="Normal 4 2 3 13 2 2 2" xfId="11983"/>
    <cellStyle name="Normal 4 2 3 13 2 2 3" xfId="11984"/>
    <cellStyle name="Normal 4 2 3 13 2 3" xfId="11985"/>
    <cellStyle name="Normal 4 2 3 13 2 3 2" xfId="32541"/>
    <cellStyle name="Normal 4 2 3 13 2 4" xfId="11986"/>
    <cellStyle name="Normal 4 2 3 13 2 5" xfId="11987"/>
    <cellStyle name="Normal 4 2 3 13 3" xfId="11988"/>
    <cellStyle name="Normal 4 2 3 13 3 2" xfId="11989"/>
    <cellStyle name="Normal 4 2 3 13 3 3" xfId="11990"/>
    <cellStyle name="Normal 4 2 3 13 4" xfId="11991"/>
    <cellStyle name="Normal 4 2 3 13 4 2" xfId="32540"/>
    <cellStyle name="Normal 4 2 3 13 5" xfId="11992"/>
    <cellStyle name="Normal 4 2 3 13 6" xfId="11993"/>
    <cellStyle name="Normal 4 2 3 14" xfId="11994"/>
    <cellStyle name="Normal 4 2 3 14 2" xfId="11995"/>
    <cellStyle name="Normal 4 2 3 14 2 2" xfId="11996"/>
    <cellStyle name="Normal 4 2 3 14 2 2 2" xfId="11997"/>
    <cellStyle name="Normal 4 2 3 14 2 2 3" xfId="11998"/>
    <cellStyle name="Normal 4 2 3 14 2 3" xfId="11999"/>
    <cellStyle name="Normal 4 2 3 14 2 3 2" xfId="32543"/>
    <cellStyle name="Normal 4 2 3 14 2 4" xfId="12000"/>
    <cellStyle name="Normal 4 2 3 14 2 5" xfId="12001"/>
    <cellStyle name="Normal 4 2 3 14 3" xfId="12002"/>
    <cellStyle name="Normal 4 2 3 14 3 2" xfId="12003"/>
    <cellStyle name="Normal 4 2 3 14 3 3" xfId="12004"/>
    <cellStyle name="Normal 4 2 3 14 4" xfId="12005"/>
    <cellStyle name="Normal 4 2 3 14 4 2" xfId="32542"/>
    <cellStyle name="Normal 4 2 3 14 5" xfId="12006"/>
    <cellStyle name="Normal 4 2 3 14 6" xfId="12007"/>
    <cellStyle name="Normal 4 2 3 15" xfId="12008"/>
    <cellStyle name="Normal 4 2 3 15 2" xfId="12009"/>
    <cellStyle name="Normal 4 2 3 15 2 2" xfId="12010"/>
    <cellStyle name="Normal 4 2 3 15 2 2 2" xfId="12011"/>
    <cellStyle name="Normal 4 2 3 15 2 2 3" xfId="12012"/>
    <cellStyle name="Normal 4 2 3 15 2 3" xfId="12013"/>
    <cellStyle name="Normal 4 2 3 15 2 3 2" xfId="32545"/>
    <cellStyle name="Normal 4 2 3 15 2 4" xfId="12014"/>
    <cellStyle name="Normal 4 2 3 15 2 5" xfId="12015"/>
    <cellStyle name="Normal 4 2 3 15 3" xfId="12016"/>
    <cellStyle name="Normal 4 2 3 15 3 2" xfId="12017"/>
    <cellStyle name="Normal 4 2 3 15 3 3" xfId="12018"/>
    <cellStyle name="Normal 4 2 3 15 4" xfId="12019"/>
    <cellStyle name="Normal 4 2 3 15 4 2" xfId="32544"/>
    <cellStyle name="Normal 4 2 3 15 5" xfId="12020"/>
    <cellStyle name="Normal 4 2 3 15 6" xfId="12021"/>
    <cellStyle name="Normal 4 2 3 16" xfId="12022"/>
    <cellStyle name="Normal 4 2 3 16 2" xfId="12023"/>
    <cellStyle name="Normal 4 2 3 16 2 2" xfId="12024"/>
    <cellStyle name="Normal 4 2 3 16 2 2 2" xfId="12025"/>
    <cellStyle name="Normal 4 2 3 16 2 2 3" xfId="12026"/>
    <cellStyle name="Normal 4 2 3 16 2 3" xfId="12027"/>
    <cellStyle name="Normal 4 2 3 16 2 3 2" xfId="32547"/>
    <cellStyle name="Normal 4 2 3 16 2 4" xfId="12028"/>
    <cellStyle name="Normal 4 2 3 16 2 5" xfId="12029"/>
    <cellStyle name="Normal 4 2 3 16 3" xfId="12030"/>
    <cellStyle name="Normal 4 2 3 16 3 2" xfId="12031"/>
    <cellStyle name="Normal 4 2 3 16 3 3" xfId="12032"/>
    <cellStyle name="Normal 4 2 3 16 4" xfId="12033"/>
    <cellStyle name="Normal 4 2 3 16 4 2" xfId="32546"/>
    <cellStyle name="Normal 4 2 3 16 5" xfId="12034"/>
    <cellStyle name="Normal 4 2 3 16 6" xfId="12035"/>
    <cellStyle name="Normal 4 2 3 17" xfId="12036"/>
    <cellStyle name="Normal 4 2 3 17 2" xfId="12037"/>
    <cellStyle name="Normal 4 2 3 17 2 2" xfId="12038"/>
    <cellStyle name="Normal 4 2 3 17 2 2 2" xfId="12039"/>
    <cellStyle name="Normal 4 2 3 17 2 2 3" xfId="12040"/>
    <cellStyle name="Normal 4 2 3 17 2 3" xfId="12041"/>
    <cellStyle name="Normal 4 2 3 17 2 3 2" xfId="32549"/>
    <cellStyle name="Normal 4 2 3 17 2 4" xfId="12042"/>
    <cellStyle name="Normal 4 2 3 17 2 5" xfId="12043"/>
    <cellStyle name="Normal 4 2 3 17 3" xfId="12044"/>
    <cellStyle name="Normal 4 2 3 17 3 2" xfId="12045"/>
    <cellStyle name="Normal 4 2 3 17 3 3" xfId="12046"/>
    <cellStyle name="Normal 4 2 3 17 4" xfId="12047"/>
    <cellStyle name="Normal 4 2 3 17 4 2" xfId="32548"/>
    <cellStyle name="Normal 4 2 3 17 5" xfId="12048"/>
    <cellStyle name="Normal 4 2 3 17 6" xfId="12049"/>
    <cellStyle name="Normal 4 2 3 18" xfId="12050"/>
    <cellStyle name="Normal 4 2 3 18 2" xfId="12051"/>
    <cellStyle name="Normal 4 2 3 18 2 2" xfId="12052"/>
    <cellStyle name="Normal 4 2 3 18 2 2 2" xfId="12053"/>
    <cellStyle name="Normal 4 2 3 18 2 2 3" xfId="12054"/>
    <cellStyle name="Normal 4 2 3 18 2 3" xfId="12055"/>
    <cellStyle name="Normal 4 2 3 18 2 3 2" xfId="32551"/>
    <cellStyle name="Normal 4 2 3 18 2 4" xfId="12056"/>
    <cellStyle name="Normal 4 2 3 18 2 5" xfId="12057"/>
    <cellStyle name="Normal 4 2 3 18 3" xfId="12058"/>
    <cellStyle name="Normal 4 2 3 18 3 2" xfId="12059"/>
    <cellStyle name="Normal 4 2 3 18 3 3" xfId="12060"/>
    <cellStyle name="Normal 4 2 3 18 4" xfId="12061"/>
    <cellStyle name="Normal 4 2 3 18 4 2" xfId="32550"/>
    <cellStyle name="Normal 4 2 3 18 5" xfId="12062"/>
    <cellStyle name="Normal 4 2 3 18 6" xfId="12063"/>
    <cellStyle name="Normal 4 2 3 19" xfId="12064"/>
    <cellStyle name="Normal 4 2 3 19 2" xfId="12065"/>
    <cellStyle name="Normal 4 2 3 19 2 2" xfId="12066"/>
    <cellStyle name="Normal 4 2 3 19 2 2 2" xfId="12067"/>
    <cellStyle name="Normal 4 2 3 19 2 2 3" xfId="12068"/>
    <cellStyle name="Normal 4 2 3 19 2 3" xfId="12069"/>
    <cellStyle name="Normal 4 2 3 19 2 3 2" xfId="32553"/>
    <cellStyle name="Normal 4 2 3 19 2 4" xfId="12070"/>
    <cellStyle name="Normal 4 2 3 19 2 5" xfId="12071"/>
    <cellStyle name="Normal 4 2 3 19 3" xfId="12072"/>
    <cellStyle name="Normal 4 2 3 19 3 2" xfId="12073"/>
    <cellStyle name="Normal 4 2 3 19 3 3" xfId="12074"/>
    <cellStyle name="Normal 4 2 3 19 4" xfId="12075"/>
    <cellStyle name="Normal 4 2 3 19 4 2" xfId="32552"/>
    <cellStyle name="Normal 4 2 3 19 5" xfId="12076"/>
    <cellStyle name="Normal 4 2 3 19 6" xfId="12077"/>
    <cellStyle name="Normal 4 2 3 2" xfId="12078"/>
    <cellStyle name="Normal 4 2 3 2 10" xfId="12079"/>
    <cellStyle name="Normal 4 2 3 2 10 2" xfId="12080"/>
    <cellStyle name="Normal 4 2 3 2 10 2 2" xfId="12081"/>
    <cellStyle name="Normal 4 2 3 2 10 2 3" xfId="12082"/>
    <cellStyle name="Normal 4 2 3 2 10 3" xfId="12083"/>
    <cellStyle name="Normal 4 2 3 2 10 3 2" xfId="32555"/>
    <cellStyle name="Normal 4 2 3 2 10 4" xfId="12084"/>
    <cellStyle name="Normal 4 2 3 2 10 5" xfId="12085"/>
    <cellStyle name="Normal 4 2 3 2 11" xfId="12086"/>
    <cellStyle name="Normal 4 2 3 2 11 2" xfId="12087"/>
    <cellStyle name="Normal 4 2 3 2 11 2 2" xfId="12088"/>
    <cellStyle name="Normal 4 2 3 2 11 2 3" xfId="12089"/>
    <cellStyle name="Normal 4 2 3 2 11 3" xfId="12090"/>
    <cellStyle name="Normal 4 2 3 2 11 3 2" xfId="32556"/>
    <cellStyle name="Normal 4 2 3 2 11 4" xfId="12091"/>
    <cellStyle name="Normal 4 2 3 2 11 5" xfId="12092"/>
    <cellStyle name="Normal 4 2 3 2 12" xfId="12093"/>
    <cellStyle name="Normal 4 2 3 2 12 2" xfId="12094"/>
    <cellStyle name="Normal 4 2 3 2 12 2 2" xfId="12095"/>
    <cellStyle name="Normal 4 2 3 2 12 2 3" xfId="12096"/>
    <cellStyle name="Normal 4 2 3 2 12 3" xfId="12097"/>
    <cellStyle name="Normal 4 2 3 2 12 3 2" xfId="32557"/>
    <cellStyle name="Normal 4 2 3 2 12 4" xfId="12098"/>
    <cellStyle name="Normal 4 2 3 2 12 5" xfId="12099"/>
    <cellStyle name="Normal 4 2 3 2 13" xfId="12100"/>
    <cellStyle name="Normal 4 2 3 2 13 2" xfId="12101"/>
    <cellStyle name="Normal 4 2 3 2 13 2 2" xfId="12102"/>
    <cellStyle name="Normal 4 2 3 2 13 2 3" xfId="12103"/>
    <cellStyle name="Normal 4 2 3 2 13 3" xfId="12104"/>
    <cellStyle name="Normal 4 2 3 2 13 3 2" xfId="32558"/>
    <cellStyle name="Normal 4 2 3 2 13 4" xfId="12105"/>
    <cellStyle name="Normal 4 2 3 2 13 5" xfId="12106"/>
    <cellStyle name="Normal 4 2 3 2 14" xfId="12107"/>
    <cellStyle name="Normal 4 2 3 2 14 2" xfId="12108"/>
    <cellStyle name="Normal 4 2 3 2 14 2 2" xfId="12109"/>
    <cellStyle name="Normal 4 2 3 2 14 2 3" xfId="12110"/>
    <cellStyle name="Normal 4 2 3 2 14 3" xfId="12111"/>
    <cellStyle name="Normal 4 2 3 2 14 3 2" xfId="32559"/>
    <cellStyle name="Normal 4 2 3 2 14 4" xfId="12112"/>
    <cellStyle name="Normal 4 2 3 2 14 5" xfId="12113"/>
    <cellStyle name="Normal 4 2 3 2 15" xfId="12114"/>
    <cellStyle name="Normal 4 2 3 2 15 2" xfId="12115"/>
    <cellStyle name="Normal 4 2 3 2 15 2 2" xfId="12116"/>
    <cellStyle name="Normal 4 2 3 2 15 2 3" xfId="12117"/>
    <cellStyle name="Normal 4 2 3 2 15 3" xfId="12118"/>
    <cellStyle name="Normal 4 2 3 2 15 3 2" xfId="32560"/>
    <cellStyle name="Normal 4 2 3 2 15 4" xfId="12119"/>
    <cellStyle name="Normal 4 2 3 2 15 5" xfId="12120"/>
    <cellStyle name="Normal 4 2 3 2 16" xfId="12121"/>
    <cellStyle name="Normal 4 2 3 2 16 2" xfId="12122"/>
    <cellStyle name="Normal 4 2 3 2 16 2 2" xfId="12123"/>
    <cellStyle name="Normal 4 2 3 2 16 2 3" xfId="12124"/>
    <cellStyle name="Normal 4 2 3 2 16 3" xfId="12125"/>
    <cellStyle name="Normal 4 2 3 2 16 3 2" xfId="32561"/>
    <cellStyle name="Normal 4 2 3 2 16 4" xfId="12126"/>
    <cellStyle name="Normal 4 2 3 2 16 5" xfId="12127"/>
    <cellStyle name="Normal 4 2 3 2 17" xfId="12128"/>
    <cellStyle name="Normal 4 2 3 2 17 2" xfId="12129"/>
    <cellStyle name="Normal 4 2 3 2 17 2 2" xfId="12130"/>
    <cellStyle name="Normal 4 2 3 2 17 2 3" xfId="12131"/>
    <cellStyle name="Normal 4 2 3 2 17 3" xfId="12132"/>
    <cellStyle name="Normal 4 2 3 2 17 3 2" xfId="32562"/>
    <cellStyle name="Normal 4 2 3 2 17 4" xfId="12133"/>
    <cellStyle name="Normal 4 2 3 2 17 5" xfId="12134"/>
    <cellStyle name="Normal 4 2 3 2 18" xfId="12135"/>
    <cellStyle name="Normal 4 2 3 2 18 2" xfId="12136"/>
    <cellStyle name="Normal 4 2 3 2 18 2 2" xfId="12137"/>
    <cellStyle name="Normal 4 2 3 2 18 2 3" xfId="12138"/>
    <cellStyle name="Normal 4 2 3 2 18 3" xfId="12139"/>
    <cellStyle name="Normal 4 2 3 2 18 3 2" xfId="32563"/>
    <cellStyle name="Normal 4 2 3 2 18 4" xfId="12140"/>
    <cellStyle name="Normal 4 2 3 2 18 5" xfId="12141"/>
    <cellStyle name="Normal 4 2 3 2 19" xfId="12142"/>
    <cellStyle name="Normal 4 2 3 2 19 2" xfId="12143"/>
    <cellStyle name="Normal 4 2 3 2 19 2 2" xfId="12144"/>
    <cellStyle name="Normal 4 2 3 2 19 2 3" xfId="12145"/>
    <cellStyle name="Normal 4 2 3 2 19 3" xfId="12146"/>
    <cellStyle name="Normal 4 2 3 2 19 3 2" xfId="32564"/>
    <cellStyle name="Normal 4 2 3 2 19 4" xfId="12147"/>
    <cellStyle name="Normal 4 2 3 2 19 5" xfId="12148"/>
    <cellStyle name="Normal 4 2 3 2 2" xfId="12149"/>
    <cellStyle name="Normal 4 2 3 2 2 2" xfId="12150"/>
    <cellStyle name="Normal 4 2 3 2 2 2 2" xfId="12151"/>
    <cellStyle name="Normal 4 2 3 2 2 2 2 2" xfId="12152"/>
    <cellStyle name="Normal 4 2 3 2 2 2 2 3" xfId="12153"/>
    <cellStyle name="Normal 4 2 3 2 2 2 3" xfId="12154"/>
    <cellStyle name="Normal 4 2 3 2 2 2 3 2" xfId="33489"/>
    <cellStyle name="Normal 4 2 3 2 2 2 4" xfId="12155"/>
    <cellStyle name="Normal 4 2 3 2 2 2 5" xfId="12156"/>
    <cellStyle name="Normal 4 2 3 2 2 3" xfId="12157"/>
    <cellStyle name="Normal 4 2 3 2 2 3 2" xfId="12158"/>
    <cellStyle name="Normal 4 2 3 2 2 3 2 2" xfId="12159"/>
    <cellStyle name="Normal 4 2 3 2 2 3 2 3" xfId="12160"/>
    <cellStyle name="Normal 4 2 3 2 2 3 3" xfId="12161"/>
    <cellStyle name="Normal 4 2 3 2 2 3 3 2" xfId="34941"/>
    <cellStyle name="Normal 4 2 3 2 2 3 4" xfId="12162"/>
    <cellStyle name="Normal 4 2 3 2 2 3 5" xfId="12163"/>
    <cellStyle name="Normal 4 2 3 2 2 4" xfId="12164"/>
    <cellStyle name="Normal 4 2 3 2 2 4 2" xfId="12165"/>
    <cellStyle name="Normal 4 2 3 2 2 4 3" xfId="12166"/>
    <cellStyle name="Normal 4 2 3 2 2 5" xfId="12167"/>
    <cellStyle name="Normal 4 2 3 2 2 5 2" xfId="32565"/>
    <cellStyle name="Normal 4 2 3 2 2 6" xfId="12168"/>
    <cellStyle name="Normal 4 2 3 2 2 7" xfId="12169"/>
    <cellStyle name="Normal 4 2 3 2 2 8" xfId="12170"/>
    <cellStyle name="Normal 4 2 3 2 20" xfId="12171"/>
    <cellStyle name="Normal 4 2 3 2 20 2" xfId="12172"/>
    <cellStyle name="Normal 4 2 3 2 20 2 2" xfId="12173"/>
    <cellStyle name="Normal 4 2 3 2 20 2 3" xfId="12174"/>
    <cellStyle name="Normal 4 2 3 2 20 3" xfId="12175"/>
    <cellStyle name="Normal 4 2 3 2 20 4" xfId="12176"/>
    <cellStyle name="Normal 4 2 3 2 20 5" xfId="12177"/>
    <cellStyle name="Normal 4 2 3 2 21" xfId="12178"/>
    <cellStyle name="Normal 4 2 3 2 21 2" xfId="12179"/>
    <cellStyle name="Normal 4 2 3 2 21 3" xfId="12180"/>
    <cellStyle name="Normal 4 2 3 2 22" xfId="12181"/>
    <cellStyle name="Normal 4 2 3 2 22 2" xfId="32554"/>
    <cellStyle name="Normal 4 2 3 2 23" xfId="12182"/>
    <cellStyle name="Normal 4 2 3 2 24" xfId="12183"/>
    <cellStyle name="Normal 4 2 3 2 25" xfId="12184"/>
    <cellStyle name="Normal 4 2 3 2 3" xfId="12185"/>
    <cellStyle name="Normal 4 2 3 2 3 2" xfId="12186"/>
    <cellStyle name="Normal 4 2 3 2 3 2 2" xfId="12187"/>
    <cellStyle name="Normal 4 2 3 2 3 2 2 2" xfId="12188"/>
    <cellStyle name="Normal 4 2 3 2 3 2 2 3" xfId="12189"/>
    <cellStyle name="Normal 4 2 3 2 3 2 3" xfId="12190"/>
    <cellStyle name="Normal 4 2 3 2 3 2 4" xfId="12191"/>
    <cellStyle name="Normal 4 2 3 2 3 2 5" xfId="12192"/>
    <cellStyle name="Normal 4 2 3 2 3 3" xfId="12193"/>
    <cellStyle name="Normal 4 2 3 2 3 3 2" xfId="12194"/>
    <cellStyle name="Normal 4 2 3 2 3 3 3" xfId="12195"/>
    <cellStyle name="Normal 4 2 3 2 3 4" xfId="12196"/>
    <cellStyle name="Normal 4 2 3 2 3 4 2" xfId="32566"/>
    <cellStyle name="Normal 4 2 3 2 3 5" xfId="12197"/>
    <cellStyle name="Normal 4 2 3 2 3 6" xfId="12198"/>
    <cellStyle name="Normal 4 2 3 2 3 7" xfId="12199"/>
    <cellStyle name="Normal 4 2 3 2 4" xfId="12200"/>
    <cellStyle name="Normal 4 2 3 2 4 2" xfId="12201"/>
    <cellStyle name="Normal 4 2 3 2 4 2 2" xfId="12202"/>
    <cellStyle name="Normal 4 2 3 2 4 2 3" xfId="12203"/>
    <cellStyle name="Normal 4 2 3 2 4 3" xfId="12204"/>
    <cellStyle name="Normal 4 2 3 2 4 3 2" xfId="32567"/>
    <cellStyle name="Normal 4 2 3 2 4 4" xfId="12205"/>
    <cellStyle name="Normal 4 2 3 2 4 5" xfId="12206"/>
    <cellStyle name="Normal 4 2 3 2 5" xfId="12207"/>
    <cellStyle name="Normal 4 2 3 2 5 2" xfId="12208"/>
    <cellStyle name="Normal 4 2 3 2 5 2 2" xfId="12209"/>
    <cellStyle name="Normal 4 2 3 2 5 2 3" xfId="12210"/>
    <cellStyle name="Normal 4 2 3 2 5 3" xfId="12211"/>
    <cellStyle name="Normal 4 2 3 2 5 3 2" xfId="32568"/>
    <cellStyle name="Normal 4 2 3 2 5 4" xfId="12212"/>
    <cellStyle name="Normal 4 2 3 2 5 5" xfId="12213"/>
    <cellStyle name="Normal 4 2 3 2 6" xfId="12214"/>
    <cellStyle name="Normal 4 2 3 2 6 2" xfId="12215"/>
    <cellStyle name="Normal 4 2 3 2 6 2 2" xfId="12216"/>
    <cellStyle name="Normal 4 2 3 2 6 2 3" xfId="12217"/>
    <cellStyle name="Normal 4 2 3 2 6 3" xfId="12218"/>
    <cellStyle name="Normal 4 2 3 2 6 3 2" xfId="32569"/>
    <cellStyle name="Normal 4 2 3 2 6 4" xfId="12219"/>
    <cellStyle name="Normal 4 2 3 2 6 5" xfId="12220"/>
    <cellStyle name="Normal 4 2 3 2 7" xfId="12221"/>
    <cellStyle name="Normal 4 2 3 2 7 2" xfId="12222"/>
    <cellStyle name="Normal 4 2 3 2 7 2 2" xfId="12223"/>
    <cellStyle name="Normal 4 2 3 2 7 2 3" xfId="12224"/>
    <cellStyle name="Normal 4 2 3 2 7 3" xfId="12225"/>
    <cellStyle name="Normal 4 2 3 2 7 3 2" xfId="32570"/>
    <cellStyle name="Normal 4 2 3 2 7 4" xfId="12226"/>
    <cellStyle name="Normal 4 2 3 2 7 5" xfId="12227"/>
    <cellStyle name="Normal 4 2 3 2 8" xfId="12228"/>
    <cellStyle name="Normal 4 2 3 2 8 2" xfId="12229"/>
    <cellStyle name="Normal 4 2 3 2 8 2 2" xfId="12230"/>
    <cellStyle name="Normal 4 2 3 2 8 2 3" xfId="12231"/>
    <cellStyle name="Normal 4 2 3 2 8 3" xfId="12232"/>
    <cellStyle name="Normal 4 2 3 2 8 3 2" xfId="32571"/>
    <cellStyle name="Normal 4 2 3 2 8 4" xfId="12233"/>
    <cellStyle name="Normal 4 2 3 2 8 5" xfId="12234"/>
    <cellStyle name="Normal 4 2 3 2 9" xfId="12235"/>
    <cellStyle name="Normal 4 2 3 2 9 2" xfId="12236"/>
    <cellStyle name="Normal 4 2 3 2 9 2 2" xfId="12237"/>
    <cellStyle name="Normal 4 2 3 2 9 2 3" xfId="12238"/>
    <cellStyle name="Normal 4 2 3 2 9 3" xfId="12239"/>
    <cellStyle name="Normal 4 2 3 2 9 3 2" xfId="32572"/>
    <cellStyle name="Normal 4 2 3 2 9 4" xfId="12240"/>
    <cellStyle name="Normal 4 2 3 2 9 5" xfId="12241"/>
    <cellStyle name="Normal 4 2 3 20" xfId="12242"/>
    <cellStyle name="Normal 4 2 3 20 2" xfId="12243"/>
    <cellStyle name="Normal 4 2 3 20 2 2" xfId="12244"/>
    <cellStyle name="Normal 4 2 3 20 2 2 2" xfId="12245"/>
    <cellStyle name="Normal 4 2 3 20 2 2 3" xfId="12246"/>
    <cellStyle name="Normal 4 2 3 20 2 3" xfId="12247"/>
    <cellStyle name="Normal 4 2 3 20 2 3 2" xfId="32574"/>
    <cellStyle name="Normal 4 2 3 20 2 4" xfId="12248"/>
    <cellStyle name="Normal 4 2 3 20 2 5" xfId="12249"/>
    <cellStyle name="Normal 4 2 3 20 3" xfId="12250"/>
    <cellStyle name="Normal 4 2 3 20 3 2" xfId="12251"/>
    <cellStyle name="Normal 4 2 3 20 3 3" xfId="12252"/>
    <cellStyle name="Normal 4 2 3 20 4" xfId="12253"/>
    <cellStyle name="Normal 4 2 3 20 4 2" xfId="32573"/>
    <cellStyle name="Normal 4 2 3 20 5" xfId="12254"/>
    <cellStyle name="Normal 4 2 3 20 6" xfId="12255"/>
    <cellStyle name="Normal 4 2 3 21" xfId="12256"/>
    <cellStyle name="Normal 4 2 3 21 2" xfId="12257"/>
    <cellStyle name="Normal 4 2 3 21 2 2" xfId="12258"/>
    <cellStyle name="Normal 4 2 3 21 2 2 2" xfId="12259"/>
    <cellStyle name="Normal 4 2 3 21 2 2 3" xfId="12260"/>
    <cellStyle name="Normal 4 2 3 21 2 3" xfId="12261"/>
    <cellStyle name="Normal 4 2 3 21 2 3 2" xfId="32576"/>
    <cellStyle name="Normal 4 2 3 21 2 4" xfId="12262"/>
    <cellStyle name="Normal 4 2 3 21 2 5" xfId="12263"/>
    <cellStyle name="Normal 4 2 3 21 3" xfId="12264"/>
    <cellStyle name="Normal 4 2 3 21 3 2" xfId="12265"/>
    <cellStyle name="Normal 4 2 3 21 3 3" xfId="12266"/>
    <cellStyle name="Normal 4 2 3 21 4" xfId="12267"/>
    <cellStyle name="Normal 4 2 3 21 4 2" xfId="32575"/>
    <cellStyle name="Normal 4 2 3 21 5" xfId="12268"/>
    <cellStyle name="Normal 4 2 3 21 6" xfId="12269"/>
    <cellStyle name="Normal 4 2 3 22" xfId="12270"/>
    <cellStyle name="Normal 4 2 3 22 2" xfId="12271"/>
    <cellStyle name="Normal 4 2 3 22 2 2" xfId="12272"/>
    <cellStyle name="Normal 4 2 3 22 2 2 2" xfId="12273"/>
    <cellStyle name="Normal 4 2 3 22 2 2 3" xfId="12274"/>
    <cellStyle name="Normal 4 2 3 22 2 3" xfId="12275"/>
    <cellStyle name="Normal 4 2 3 22 2 3 2" xfId="32578"/>
    <cellStyle name="Normal 4 2 3 22 2 4" xfId="12276"/>
    <cellStyle name="Normal 4 2 3 22 2 5" xfId="12277"/>
    <cellStyle name="Normal 4 2 3 22 3" xfId="12278"/>
    <cellStyle name="Normal 4 2 3 22 3 2" xfId="12279"/>
    <cellStyle name="Normal 4 2 3 22 3 3" xfId="12280"/>
    <cellStyle name="Normal 4 2 3 22 4" xfId="12281"/>
    <cellStyle name="Normal 4 2 3 22 4 2" xfId="32577"/>
    <cellStyle name="Normal 4 2 3 22 5" xfId="12282"/>
    <cellStyle name="Normal 4 2 3 22 6" xfId="12283"/>
    <cellStyle name="Normal 4 2 3 23" xfId="12284"/>
    <cellStyle name="Normal 4 2 3 23 2" xfId="12285"/>
    <cellStyle name="Normal 4 2 3 23 3" xfId="12286"/>
    <cellStyle name="Normal 4 2 3 24" xfId="12287"/>
    <cellStyle name="Normal 4 2 3 24 2" xfId="32533"/>
    <cellStyle name="Normal 4 2 3 25" xfId="12288"/>
    <cellStyle name="Normal 4 2 3 26" xfId="12289"/>
    <cellStyle name="Normal 4 2 3 27" xfId="12290"/>
    <cellStyle name="Normal 4 2 3 3" xfId="12291"/>
    <cellStyle name="Normal 4 2 3 3 2" xfId="12292"/>
    <cellStyle name="Normal 4 2 3 3 2 2" xfId="12293"/>
    <cellStyle name="Normal 4 2 3 3 2 2 2" xfId="12294"/>
    <cellStyle name="Normal 4 2 3 3 2 2 3" xfId="12295"/>
    <cellStyle name="Normal 4 2 3 3 2 3" xfId="12296"/>
    <cellStyle name="Normal 4 2 3 3 2 3 2" xfId="33490"/>
    <cellStyle name="Normal 4 2 3 3 2 4" xfId="12297"/>
    <cellStyle name="Normal 4 2 3 3 2 5" xfId="12298"/>
    <cellStyle name="Normal 4 2 3 3 3" xfId="12299"/>
    <cellStyle name="Normal 4 2 3 3 3 2" xfId="12300"/>
    <cellStyle name="Normal 4 2 3 3 3 2 2" xfId="12301"/>
    <cellStyle name="Normal 4 2 3 3 3 2 3" xfId="12302"/>
    <cellStyle name="Normal 4 2 3 3 3 3" xfId="12303"/>
    <cellStyle name="Normal 4 2 3 3 3 3 2" xfId="34942"/>
    <cellStyle name="Normal 4 2 3 3 3 4" xfId="12304"/>
    <cellStyle name="Normal 4 2 3 3 3 5" xfId="12305"/>
    <cellStyle name="Normal 4 2 3 3 4" xfId="12306"/>
    <cellStyle name="Normal 4 2 3 3 4 2" xfId="12307"/>
    <cellStyle name="Normal 4 2 3 3 4 3" xfId="12308"/>
    <cellStyle name="Normal 4 2 3 3 5" xfId="12309"/>
    <cellStyle name="Normal 4 2 3 3 5 2" xfId="32579"/>
    <cellStyle name="Normal 4 2 3 3 6" xfId="12310"/>
    <cellStyle name="Normal 4 2 3 3 7" xfId="12311"/>
    <cellStyle name="Normal 4 2 3 4" xfId="12312"/>
    <cellStyle name="Normal 4 2 3 4 2" xfId="12313"/>
    <cellStyle name="Normal 4 2 3 4 2 2" xfId="12314"/>
    <cellStyle name="Normal 4 2 3 4 2 3" xfId="12315"/>
    <cellStyle name="Normal 4 2 3 4 3" xfId="12316"/>
    <cellStyle name="Normal 4 2 3 4 3 2" xfId="32580"/>
    <cellStyle name="Normal 4 2 3 4 4" xfId="12317"/>
    <cellStyle name="Normal 4 2 3 4 5" xfId="12318"/>
    <cellStyle name="Normal 4 2 3 5" xfId="12319"/>
    <cellStyle name="Normal 4 2 3 5 2" xfId="12320"/>
    <cellStyle name="Normal 4 2 3 5 2 2" xfId="12321"/>
    <cellStyle name="Normal 4 2 3 5 2 3" xfId="12322"/>
    <cellStyle name="Normal 4 2 3 5 3" xfId="12323"/>
    <cellStyle name="Normal 4 2 3 5 3 2" xfId="32581"/>
    <cellStyle name="Normal 4 2 3 5 4" xfId="12324"/>
    <cellStyle name="Normal 4 2 3 5 5" xfId="12325"/>
    <cellStyle name="Normal 4 2 3 6" xfId="12326"/>
    <cellStyle name="Normal 4 2 3 6 2" xfId="12327"/>
    <cellStyle name="Normal 4 2 3 6 2 2" xfId="12328"/>
    <cellStyle name="Normal 4 2 3 6 2 3" xfId="12329"/>
    <cellStyle name="Normal 4 2 3 6 3" xfId="12330"/>
    <cellStyle name="Normal 4 2 3 6 3 2" xfId="32582"/>
    <cellStyle name="Normal 4 2 3 6 4" xfId="12331"/>
    <cellStyle name="Normal 4 2 3 6 5" xfId="12332"/>
    <cellStyle name="Normal 4 2 3 7" xfId="12333"/>
    <cellStyle name="Normal 4 2 3 7 2" xfId="12334"/>
    <cellStyle name="Normal 4 2 3 7 2 2" xfId="12335"/>
    <cellStyle name="Normal 4 2 3 7 2 3" xfId="12336"/>
    <cellStyle name="Normal 4 2 3 7 3" xfId="12337"/>
    <cellStyle name="Normal 4 2 3 7 3 2" xfId="32583"/>
    <cellStyle name="Normal 4 2 3 7 4" xfId="12338"/>
    <cellStyle name="Normal 4 2 3 7 5" xfId="12339"/>
    <cellStyle name="Normal 4 2 3 8" xfId="12340"/>
    <cellStyle name="Normal 4 2 3 8 2" xfId="12341"/>
    <cellStyle name="Normal 4 2 3 8 2 2" xfId="12342"/>
    <cellStyle name="Normal 4 2 3 8 2 2 2" xfId="12343"/>
    <cellStyle name="Normal 4 2 3 8 2 2 3" xfId="12344"/>
    <cellStyle name="Normal 4 2 3 8 2 3" xfId="12345"/>
    <cellStyle name="Normal 4 2 3 8 2 3 2" xfId="32585"/>
    <cellStyle name="Normal 4 2 3 8 2 4" xfId="12346"/>
    <cellStyle name="Normal 4 2 3 8 2 5" xfId="12347"/>
    <cellStyle name="Normal 4 2 3 8 3" xfId="12348"/>
    <cellStyle name="Normal 4 2 3 8 3 2" xfId="12349"/>
    <cellStyle name="Normal 4 2 3 8 3 3" xfId="12350"/>
    <cellStyle name="Normal 4 2 3 8 4" xfId="12351"/>
    <cellStyle name="Normal 4 2 3 8 4 2" xfId="32584"/>
    <cellStyle name="Normal 4 2 3 8 5" xfId="12352"/>
    <cellStyle name="Normal 4 2 3 8 6" xfId="12353"/>
    <cellStyle name="Normal 4 2 3 9" xfId="12354"/>
    <cellStyle name="Normal 4 2 3 9 2" xfId="12355"/>
    <cellStyle name="Normal 4 2 3 9 2 2" xfId="12356"/>
    <cellStyle name="Normal 4 2 3 9 2 2 2" xfId="12357"/>
    <cellStyle name="Normal 4 2 3 9 2 2 3" xfId="12358"/>
    <cellStyle name="Normal 4 2 3 9 2 3" xfId="12359"/>
    <cellStyle name="Normal 4 2 3 9 2 3 2" xfId="32587"/>
    <cellStyle name="Normal 4 2 3 9 2 4" xfId="12360"/>
    <cellStyle name="Normal 4 2 3 9 2 5" xfId="12361"/>
    <cellStyle name="Normal 4 2 3 9 3" xfId="12362"/>
    <cellStyle name="Normal 4 2 3 9 3 2" xfId="12363"/>
    <cellStyle name="Normal 4 2 3 9 3 3" xfId="12364"/>
    <cellStyle name="Normal 4 2 3 9 4" xfId="12365"/>
    <cellStyle name="Normal 4 2 3 9 4 2" xfId="32586"/>
    <cellStyle name="Normal 4 2 3 9 5" xfId="12366"/>
    <cellStyle name="Normal 4 2 3 9 6" xfId="12367"/>
    <cellStyle name="Normal 4 2 30" xfId="12368"/>
    <cellStyle name="Normal 4 2 30 2" xfId="12369"/>
    <cellStyle name="Normal 4 2 30 3" xfId="12370"/>
    <cellStyle name="Normal 4 2 31" xfId="12371"/>
    <cellStyle name="Normal 4 2 31 2" xfId="32531"/>
    <cellStyle name="Normal 4 2 32" xfId="12372"/>
    <cellStyle name="Normal 4 2 32 2" xfId="12373"/>
    <cellStyle name="Normal 4 2 33" xfId="12374"/>
    <cellStyle name="Normal 4 2 4" xfId="12375"/>
    <cellStyle name="Normal 4 2 4 2" xfId="12376"/>
    <cellStyle name="Normal 4 2 4 2 2" xfId="12377"/>
    <cellStyle name="Normal 4 2 4 2 2 2" xfId="12378"/>
    <cellStyle name="Normal 4 2 4 2 2 2 2" xfId="12379"/>
    <cellStyle name="Normal 4 2 4 2 2 2 2 2" xfId="12380"/>
    <cellStyle name="Normal 4 2 4 2 2 2 2 3" xfId="12381"/>
    <cellStyle name="Normal 4 2 4 2 2 2 3" xfId="12382"/>
    <cellStyle name="Normal 4 2 4 2 2 2 3 2" xfId="34261"/>
    <cellStyle name="Normal 4 2 4 2 2 2 4" xfId="12383"/>
    <cellStyle name="Normal 4 2 4 2 2 2 5" xfId="12384"/>
    <cellStyle name="Normal 4 2 4 2 2 3" xfId="12385"/>
    <cellStyle name="Normal 4 2 4 2 2 3 2" xfId="12386"/>
    <cellStyle name="Normal 4 2 4 2 2 3 3" xfId="12387"/>
    <cellStyle name="Normal 4 2 4 2 2 4" xfId="12388"/>
    <cellStyle name="Normal 4 2 4 2 2 4 2" xfId="33493"/>
    <cellStyle name="Normal 4 2 4 2 2 5" xfId="12389"/>
    <cellStyle name="Normal 4 2 4 2 2 6" xfId="12390"/>
    <cellStyle name="Normal 4 2 4 2 3" xfId="12391"/>
    <cellStyle name="Normal 4 2 4 2 3 2" xfId="12392"/>
    <cellStyle name="Normal 4 2 4 2 3 2 2" xfId="12393"/>
    <cellStyle name="Normal 4 2 4 2 3 2 3" xfId="12394"/>
    <cellStyle name="Normal 4 2 4 2 3 3" xfId="12395"/>
    <cellStyle name="Normal 4 2 4 2 3 3 2" xfId="34262"/>
    <cellStyle name="Normal 4 2 4 2 3 4" xfId="12396"/>
    <cellStyle name="Normal 4 2 4 2 3 5" xfId="12397"/>
    <cellStyle name="Normal 4 2 4 2 4" xfId="12398"/>
    <cellStyle name="Normal 4 2 4 2 4 2" xfId="12399"/>
    <cellStyle name="Normal 4 2 4 2 4 3" xfId="12400"/>
    <cellStyle name="Normal 4 2 4 2 5" xfId="12401"/>
    <cellStyle name="Normal 4 2 4 2 5 2" xfId="33492"/>
    <cellStyle name="Normal 4 2 4 2 6" xfId="12402"/>
    <cellStyle name="Normal 4 2 4 2 7" xfId="12403"/>
    <cellStyle name="Normal 4 2 4 3" xfId="12404"/>
    <cellStyle name="Normal 4 2 4 3 2" xfId="12405"/>
    <cellStyle name="Normal 4 2 4 3 2 2" xfId="12406"/>
    <cellStyle name="Normal 4 2 4 3 2 2 2" xfId="12407"/>
    <cellStyle name="Normal 4 2 4 3 2 2 3" xfId="12408"/>
    <cellStyle name="Normal 4 2 4 3 2 3" xfId="12409"/>
    <cellStyle name="Normal 4 2 4 3 2 3 2" xfId="34263"/>
    <cellStyle name="Normal 4 2 4 3 2 4" xfId="12410"/>
    <cellStyle name="Normal 4 2 4 3 2 5" xfId="12411"/>
    <cellStyle name="Normal 4 2 4 3 3" xfId="12412"/>
    <cellStyle name="Normal 4 2 4 3 3 2" xfId="12413"/>
    <cellStyle name="Normal 4 2 4 3 3 3" xfId="12414"/>
    <cellStyle name="Normal 4 2 4 3 4" xfId="12415"/>
    <cellStyle name="Normal 4 2 4 3 4 2" xfId="33494"/>
    <cellStyle name="Normal 4 2 4 3 5" xfId="12416"/>
    <cellStyle name="Normal 4 2 4 3 6" xfId="12417"/>
    <cellStyle name="Normal 4 2 4 4" xfId="12418"/>
    <cellStyle name="Normal 4 2 4 4 2" xfId="12419"/>
    <cellStyle name="Normal 4 2 4 4 2 2" xfId="12420"/>
    <cellStyle name="Normal 4 2 4 4 2 3" xfId="12421"/>
    <cellStyle name="Normal 4 2 4 4 3" xfId="12422"/>
    <cellStyle name="Normal 4 2 4 4 3 2" xfId="34264"/>
    <cellStyle name="Normal 4 2 4 4 4" xfId="12423"/>
    <cellStyle name="Normal 4 2 4 4 5" xfId="12424"/>
    <cellStyle name="Normal 4 2 4 5" xfId="12425"/>
    <cellStyle name="Normal 4 2 4 5 2" xfId="12426"/>
    <cellStyle name="Normal 4 2 4 5 3" xfId="12427"/>
    <cellStyle name="Normal 4 2 4 6" xfId="12428"/>
    <cellStyle name="Normal 4 2 4 6 2" xfId="33491"/>
    <cellStyle name="Normal 4 2 4 7" xfId="12429"/>
    <cellStyle name="Normal 4 2 4 8" xfId="12430"/>
    <cellStyle name="Normal 4 2 4 9" xfId="12431"/>
    <cellStyle name="Normal 4 2 5" xfId="12432"/>
    <cellStyle name="Normal 4 2 5 2" xfId="12433"/>
    <cellStyle name="Normal 4 2 5 2 2" xfId="12434"/>
    <cellStyle name="Normal 4 2 5 2 2 2" xfId="12435"/>
    <cellStyle name="Normal 4 2 5 2 2 2 2" xfId="12436"/>
    <cellStyle name="Normal 4 2 5 2 2 2 2 2" xfId="12437"/>
    <cellStyle name="Normal 4 2 5 2 2 2 2 3" xfId="12438"/>
    <cellStyle name="Normal 4 2 5 2 2 2 3" xfId="12439"/>
    <cellStyle name="Normal 4 2 5 2 2 2 3 2" xfId="34671"/>
    <cellStyle name="Normal 4 2 5 2 2 2 4" xfId="12440"/>
    <cellStyle name="Normal 4 2 5 2 2 2 5" xfId="12441"/>
    <cellStyle name="Normal 4 2 5 2 2 3" xfId="12442"/>
    <cellStyle name="Normal 4 2 5 2 2 3 2" xfId="12443"/>
    <cellStyle name="Normal 4 2 5 2 2 3 3" xfId="12444"/>
    <cellStyle name="Normal 4 2 5 2 2 4" xfId="12445"/>
    <cellStyle name="Normal 4 2 5 2 2 4 2" xfId="33497"/>
    <cellStyle name="Normal 4 2 5 2 2 5" xfId="12446"/>
    <cellStyle name="Normal 4 2 5 2 2 6" xfId="12447"/>
    <cellStyle name="Normal 4 2 5 2 3" xfId="12448"/>
    <cellStyle name="Normal 4 2 5 2 3 2" xfId="12449"/>
    <cellStyle name="Normal 4 2 5 2 3 2 2" xfId="12450"/>
    <cellStyle name="Normal 4 2 5 2 3 2 3" xfId="12451"/>
    <cellStyle name="Normal 4 2 5 2 3 3" xfId="12452"/>
    <cellStyle name="Normal 4 2 5 2 3 3 2" xfId="34265"/>
    <cellStyle name="Normal 4 2 5 2 3 4" xfId="12453"/>
    <cellStyle name="Normal 4 2 5 2 3 5" xfId="12454"/>
    <cellStyle name="Normal 4 2 5 2 4" xfId="12455"/>
    <cellStyle name="Normal 4 2 5 2 4 2" xfId="12456"/>
    <cellStyle name="Normal 4 2 5 2 4 3" xfId="12457"/>
    <cellStyle name="Normal 4 2 5 2 5" xfId="12458"/>
    <cellStyle name="Normal 4 2 5 2 5 2" xfId="33496"/>
    <cellStyle name="Normal 4 2 5 2 6" xfId="12459"/>
    <cellStyle name="Normal 4 2 5 2 7" xfId="12460"/>
    <cellStyle name="Normal 4 2 5 3" xfId="12461"/>
    <cellStyle name="Normal 4 2 5 3 2" xfId="12462"/>
    <cellStyle name="Normal 4 2 5 3 2 2" xfId="12463"/>
    <cellStyle name="Normal 4 2 5 3 2 2 2" xfId="12464"/>
    <cellStyle name="Normal 4 2 5 3 2 2 3" xfId="12465"/>
    <cellStyle name="Normal 4 2 5 3 2 3" xfId="12466"/>
    <cellStyle name="Normal 4 2 5 3 2 3 2" xfId="34875"/>
    <cellStyle name="Normal 4 2 5 3 2 4" xfId="12467"/>
    <cellStyle name="Normal 4 2 5 3 2 5" xfId="12468"/>
    <cellStyle name="Normal 4 2 5 3 3" xfId="12469"/>
    <cellStyle name="Normal 4 2 5 3 3 2" xfId="12470"/>
    <cellStyle name="Normal 4 2 5 3 3 3" xfId="12471"/>
    <cellStyle name="Normal 4 2 5 3 4" xfId="12472"/>
    <cellStyle name="Normal 4 2 5 3 4 2" xfId="33498"/>
    <cellStyle name="Normal 4 2 5 3 5" xfId="12473"/>
    <cellStyle name="Normal 4 2 5 3 6" xfId="12474"/>
    <cellStyle name="Normal 4 2 5 4" xfId="12475"/>
    <cellStyle name="Normal 4 2 5 4 2" xfId="12476"/>
    <cellStyle name="Normal 4 2 5 4 2 2" xfId="12477"/>
    <cellStyle name="Normal 4 2 5 4 2 3" xfId="12478"/>
    <cellStyle name="Normal 4 2 5 4 3" xfId="12479"/>
    <cellStyle name="Normal 4 2 5 4 3 2" xfId="34266"/>
    <cellStyle name="Normal 4 2 5 4 4" xfId="12480"/>
    <cellStyle name="Normal 4 2 5 4 5" xfId="12481"/>
    <cellStyle name="Normal 4 2 5 5" xfId="12482"/>
    <cellStyle name="Normal 4 2 5 5 2" xfId="12483"/>
    <cellStyle name="Normal 4 2 5 5 3" xfId="12484"/>
    <cellStyle name="Normal 4 2 5 6" xfId="12485"/>
    <cellStyle name="Normal 4 2 5 6 2" xfId="33495"/>
    <cellStyle name="Normal 4 2 5 7" xfId="12486"/>
    <cellStyle name="Normal 4 2 5 8" xfId="12487"/>
    <cellStyle name="Normal 4 2 6" xfId="12488"/>
    <cellStyle name="Normal 4 2 6 2" xfId="12489"/>
    <cellStyle name="Normal 4 2 6 2 2" xfId="12490"/>
    <cellStyle name="Normal 4 2 6 2 2 2" xfId="12491"/>
    <cellStyle name="Normal 4 2 6 2 2 2 2" xfId="12492"/>
    <cellStyle name="Normal 4 2 6 2 2 2 3" xfId="12493"/>
    <cellStyle name="Normal 4 2 6 2 2 3" xfId="12494"/>
    <cellStyle name="Normal 4 2 6 2 2 3 2" xfId="34672"/>
    <cellStyle name="Normal 4 2 6 2 2 4" xfId="12495"/>
    <cellStyle name="Normal 4 2 6 2 2 5" xfId="12496"/>
    <cellStyle name="Normal 4 2 6 2 3" xfId="12497"/>
    <cellStyle name="Normal 4 2 6 2 3 2" xfId="12498"/>
    <cellStyle name="Normal 4 2 6 2 3 3" xfId="12499"/>
    <cellStyle name="Normal 4 2 6 2 4" xfId="12500"/>
    <cellStyle name="Normal 4 2 6 2 4 2" xfId="33500"/>
    <cellStyle name="Normal 4 2 6 2 5" xfId="12501"/>
    <cellStyle name="Normal 4 2 6 2 6" xfId="12502"/>
    <cellStyle name="Normal 4 2 6 3" xfId="12503"/>
    <cellStyle name="Normal 4 2 6 3 2" xfId="12504"/>
    <cellStyle name="Normal 4 2 6 3 2 2" xfId="12505"/>
    <cellStyle name="Normal 4 2 6 3 2 3" xfId="12506"/>
    <cellStyle name="Normal 4 2 6 3 3" xfId="12507"/>
    <cellStyle name="Normal 4 2 6 3 3 2" xfId="34267"/>
    <cellStyle name="Normal 4 2 6 3 4" xfId="12508"/>
    <cellStyle name="Normal 4 2 6 3 5" xfId="12509"/>
    <cellStyle name="Normal 4 2 6 4" xfId="12510"/>
    <cellStyle name="Normal 4 2 6 4 2" xfId="12511"/>
    <cellStyle name="Normal 4 2 6 4 3" xfId="12512"/>
    <cellStyle name="Normal 4 2 6 5" xfId="12513"/>
    <cellStyle name="Normal 4 2 6 5 2" xfId="33499"/>
    <cellStyle name="Normal 4 2 6 6" xfId="12514"/>
    <cellStyle name="Normal 4 2 6 7" xfId="12515"/>
    <cellStyle name="Normal 4 2 7" xfId="12516"/>
    <cellStyle name="Normal 4 2 7 2" xfId="12517"/>
    <cellStyle name="Normal 4 2 7 2 2" xfId="12518"/>
    <cellStyle name="Normal 4 2 7 2 2 2" xfId="12519"/>
    <cellStyle name="Normal 4 2 7 2 2 2 2" xfId="12520"/>
    <cellStyle name="Normal 4 2 7 2 2 2 3" xfId="12521"/>
    <cellStyle name="Normal 4 2 7 2 2 3" xfId="12522"/>
    <cellStyle name="Normal 4 2 7 2 2 3 2" xfId="34462"/>
    <cellStyle name="Normal 4 2 7 2 2 4" xfId="12523"/>
    <cellStyle name="Normal 4 2 7 2 2 5" xfId="12524"/>
    <cellStyle name="Normal 4 2 7 2 3" xfId="12525"/>
    <cellStyle name="Normal 4 2 7 2 3 2" xfId="12526"/>
    <cellStyle name="Normal 4 2 7 2 3 3" xfId="12527"/>
    <cellStyle name="Normal 4 2 7 2 4" xfId="12528"/>
    <cellStyle name="Normal 4 2 7 2 4 2" xfId="33502"/>
    <cellStyle name="Normal 4 2 7 2 5" xfId="12529"/>
    <cellStyle name="Normal 4 2 7 2 6" xfId="12530"/>
    <cellStyle name="Normal 4 2 7 3" xfId="12531"/>
    <cellStyle name="Normal 4 2 7 3 2" xfId="12532"/>
    <cellStyle name="Normal 4 2 7 3 2 2" xfId="12533"/>
    <cellStyle name="Normal 4 2 7 3 2 3" xfId="12534"/>
    <cellStyle name="Normal 4 2 7 3 3" xfId="12535"/>
    <cellStyle name="Normal 4 2 7 3 3 2" xfId="34575"/>
    <cellStyle name="Normal 4 2 7 3 4" xfId="12536"/>
    <cellStyle name="Normal 4 2 7 3 5" xfId="12537"/>
    <cellStyle name="Normal 4 2 7 4" xfId="12538"/>
    <cellStyle name="Normal 4 2 7 4 2" xfId="12539"/>
    <cellStyle name="Normal 4 2 7 4 3" xfId="12540"/>
    <cellStyle name="Normal 4 2 7 5" xfId="12541"/>
    <cellStyle name="Normal 4 2 7 5 2" xfId="33501"/>
    <cellStyle name="Normal 4 2 7 6" xfId="12542"/>
    <cellStyle name="Normal 4 2 7 7" xfId="12543"/>
    <cellStyle name="Normal 4 2 8" xfId="12544"/>
    <cellStyle name="Normal 4 2 8 10" xfId="12545"/>
    <cellStyle name="Normal 4 2 8 11" xfId="12546"/>
    <cellStyle name="Normal 4 2 8 2" xfId="12547"/>
    <cellStyle name="Normal 4 2 8 2 10" xfId="12548"/>
    <cellStyle name="Normal 4 2 8 2 11" xfId="12549"/>
    <cellStyle name="Normal 4 2 8 2 2" xfId="12550"/>
    <cellStyle name="Normal 4 2 8 2 2 10" xfId="12551"/>
    <cellStyle name="Normal 4 2 8 2 2 2" xfId="12552"/>
    <cellStyle name="Normal 4 2 8 2 2 2 2" xfId="12553"/>
    <cellStyle name="Normal 4 2 8 2 2 2 2 2" xfId="12554"/>
    <cellStyle name="Normal 4 2 8 2 2 2 2 2 2" xfId="12555"/>
    <cellStyle name="Normal 4 2 8 2 2 2 2 2 2 2" xfId="12556"/>
    <cellStyle name="Normal 4 2 8 2 2 2 2 2 2 2 2" xfId="12557"/>
    <cellStyle name="Normal 4 2 8 2 2 2 2 2 2 2 3" xfId="12558"/>
    <cellStyle name="Normal 4 2 8 2 2 2 2 2 2 3" xfId="12559"/>
    <cellStyle name="Normal 4 2 8 2 2 2 2 2 2 3 2" xfId="34931"/>
    <cellStyle name="Normal 4 2 8 2 2 2 2 2 2 4" xfId="12560"/>
    <cellStyle name="Normal 4 2 8 2 2 2 2 2 2 5" xfId="12561"/>
    <cellStyle name="Normal 4 2 8 2 2 2 2 2 3" xfId="12562"/>
    <cellStyle name="Normal 4 2 8 2 2 2 2 2 3 2" xfId="12563"/>
    <cellStyle name="Normal 4 2 8 2 2 2 2 2 3 3" xfId="12564"/>
    <cellStyle name="Normal 4 2 8 2 2 2 2 2 4" xfId="12565"/>
    <cellStyle name="Normal 4 2 8 2 2 2 2 2 4 2" xfId="33506"/>
    <cellStyle name="Normal 4 2 8 2 2 2 2 2 5" xfId="12566"/>
    <cellStyle name="Normal 4 2 8 2 2 2 2 2 6" xfId="12567"/>
    <cellStyle name="Normal 4 2 8 2 2 2 2 3" xfId="12568"/>
    <cellStyle name="Normal 4 2 8 2 2 2 2 3 2" xfId="12569"/>
    <cellStyle name="Normal 4 2 8 2 2 2 2 3 3" xfId="12570"/>
    <cellStyle name="Normal 4 2 8 2 2 2 2 4" xfId="12571"/>
    <cellStyle name="Normal 4 2 8 2 2 2 2 5" xfId="12572"/>
    <cellStyle name="Normal 4 2 8 2 2 2 2 6" xfId="12573"/>
    <cellStyle name="Normal 4 2 8 2 2 2 3" xfId="12574"/>
    <cellStyle name="Normal 4 2 8 2 2 2 3 2" xfId="12575"/>
    <cellStyle name="Normal 4 2 8 2 2 2 3 2 2" xfId="12576"/>
    <cellStyle name="Normal 4 2 8 2 2 2 3 2 2 2" xfId="12577"/>
    <cellStyle name="Normal 4 2 8 2 2 2 3 2 2 3" xfId="12578"/>
    <cellStyle name="Normal 4 2 8 2 2 2 3 2 3" xfId="12579"/>
    <cellStyle name="Normal 4 2 8 2 2 2 3 2 3 2" xfId="34576"/>
    <cellStyle name="Normal 4 2 8 2 2 2 3 2 4" xfId="12580"/>
    <cellStyle name="Normal 4 2 8 2 2 2 3 2 5" xfId="12581"/>
    <cellStyle name="Normal 4 2 8 2 2 2 3 3" xfId="12582"/>
    <cellStyle name="Normal 4 2 8 2 2 2 3 3 2" xfId="12583"/>
    <cellStyle name="Normal 4 2 8 2 2 2 3 3 3" xfId="12584"/>
    <cellStyle name="Normal 4 2 8 2 2 2 3 4" xfId="12585"/>
    <cellStyle name="Normal 4 2 8 2 2 2 3 4 2" xfId="33507"/>
    <cellStyle name="Normal 4 2 8 2 2 2 3 5" xfId="12586"/>
    <cellStyle name="Normal 4 2 8 2 2 2 3 6" xfId="12587"/>
    <cellStyle name="Normal 4 2 8 2 2 2 4" xfId="12588"/>
    <cellStyle name="Normal 4 2 8 2 2 2 4 2" xfId="12589"/>
    <cellStyle name="Normal 4 2 8 2 2 2 4 2 2" xfId="12590"/>
    <cellStyle name="Normal 4 2 8 2 2 2 4 2 3" xfId="12591"/>
    <cellStyle name="Normal 4 2 8 2 2 2 4 3" xfId="12592"/>
    <cellStyle name="Normal 4 2 8 2 2 2 4 3 2" xfId="34673"/>
    <cellStyle name="Normal 4 2 8 2 2 2 4 4" xfId="12593"/>
    <cellStyle name="Normal 4 2 8 2 2 2 4 5" xfId="12594"/>
    <cellStyle name="Normal 4 2 8 2 2 2 5" xfId="12595"/>
    <cellStyle name="Normal 4 2 8 2 2 2 5 2" xfId="12596"/>
    <cellStyle name="Normal 4 2 8 2 2 2 5 3" xfId="12597"/>
    <cellStyle name="Normal 4 2 8 2 2 2 6" xfId="12598"/>
    <cellStyle name="Normal 4 2 8 2 2 2 6 2" xfId="33505"/>
    <cellStyle name="Normal 4 2 8 2 2 2 7" xfId="12599"/>
    <cellStyle name="Normal 4 2 8 2 2 2 8" xfId="12600"/>
    <cellStyle name="Normal 4 2 8 2 2 3" xfId="12601"/>
    <cellStyle name="Normal 4 2 8 2 2 3 2" xfId="12602"/>
    <cellStyle name="Normal 4 2 8 2 2 3 2 2" xfId="12603"/>
    <cellStyle name="Normal 4 2 8 2 2 3 2 2 2" xfId="12604"/>
    <cellStyle name="Normal 4 2 8 2 2 3 2 2 3" xfId="12605"/>
    <cellStyle name="Normal 4 2 8 2 2 3 2 3" xfId="12606"/>
    <cellStyle name="Normal 4 2 8 2 2 3 2 3 2" xfId="34841"/>
    <cellStyle name="Normal 4 2 8 2 2 3 2 4" xfId="12607"/>
    <cellStyle name="Normal 4 2 8 2 2 3 2 5" xfId="12608"/>
    <cellStyle name="Normal 4 2 8 2 2 3 3" xfId="12609"/>
    <cellStyle name="Normal 4 2 8 2 2 3 3 2" xfId="12610"/>
    <cellStyle name="Normal 4 2 8 2 2 3 3 3" xfId="12611"/>
    <cellStyle name="Normal 4 2 8 2 2 3 4" xfId="12612"/>
    <cellStyle name="Normal 4 2 8 2 2 3 4 2" xfId="33508"/>
    <cellStyle name="Normal 4 2 8 2 2 3 5" xfId="12613"/>
    <cellStyle name="Normal 4 2 8 2 2 3 6" xfId="12614"/>
    <cellStyle name="Normal 4 2 8 2 2 4" xfId="12615"/>
    <cellStyle name="Normal 4 2 8 2 2 4 2" xfId="12616"/>
    <cellStyle name="Normal 4 2 8 2 2 4 2 2" xfId="12617"/>
    <cellStyle name="Normal 4 2 8 2 2 4 2 2 2" xfId="12618"/>
    <cellStyle name="Normal 4 2 8 2 2 4 2 2 3" xfId="12619"/>
    <cellStyle name="Normal 4 2 8 2 2 4 2 3" xfId="12620"/>
    <cellStyle name="Normal 4 2 8 2 2 4 2 4" xfId="12621"/>
    <cellStyle name="Normal 4 2 8 2 2 4 2 5" xfId="12622"/>
    <cellStyle name="Normal 4 2 8 2 2 4 3" xfId="12623"/>
    <cellStyle name="Normal 4 2 8 2 2 4 3 2" xfId="12624"/>
    <cellStyle name="Normal 4 2 8 2 2 4 3 2 2" xfId="12625"/>
    <cellStyle name="Normal 4 2 8 2 2 4 3 2 3" xfId="12626"/>
    <cellStyle name="Normal 4 2 8 2 2 4 3 3" xfId="12627"/>
    <cellStyle name="Normal 4 2 8 2 2 4 3 3 2" xfId="34577"/>
    <cellStyle name="Normal 4 2 8 2 2 4 3 4" xfId="12628"/>
    <cellStyle name="Normal 4 2 8 2 2 4 3 5" xfId="12629"/>
    <cellStyle name="Normal 4 2 8 2 2 4 4" xfId="12630"/>
    <cellStyle name="Normal 4 2 8 2 2 4 4 2" xfId="12631"/>
    <cellStyle name="Normal 4 2 8 2 2 4 4 3" xfId="12632"/>
    <cellStyle name="Normal 4 2 8 2 2 4 5" xfId="12633"/>
    <cellStyle name="Normal 4 2 8 2 2 4 5 2" xfId="33509"/>
    <cellStyle name="Normal 4 2 8 2 2 4 6" xfId="12634"/>
    <cellStyle name="Normal 4 2 8 2 2 4 7" xfId="12635"/>
    <cellStyle name="Normal 4 2 8 2 2 5" xfId="12636"/>
    <cellStyle name="Normal 4 2 8 2 2 5 2" xfId="12637"/>
    <cellStyle name="Normal 4 2 8 2 2 5 2 2" xfId="12638"/>
    <cellStyle name="Normal 4 2 8 2 2 5 2 3" xfId="12639"/>
    <cellStyle name="Normal 4 2 8 2 2 5 3" xfId="12640"/>
    <cellStyle name="Normal 4 2 8 2 2 5 4" xfId="12641"/>
    <cellStyle name="Normal 4 2 8 2 2 5 5" xfId="12642"/>
    <cellStyle name="Normal 4 2 8 2 2 6" xfId="12643"/>
    <cellStyle name="Normal 4 2 8 2 2 6 2" xfId="12644"/>
    <cellStyle name="Normal 4 2 8 2 2 6 2 2" xfId="12645"/>
    <cellStyle name="Normal 4 2 8 2 2 6 2 3" xfId="12646"/>
    <cellStyle name="Normal 4 2 8 2 2 6 3" xfId="12647"/>
    <cellStyle name="Normal 4 2 8 2 2 6 3 2" xfId="34337"/>
    <cellStyle name="Normal 4 2 8 2 2 6 4" xfId="12648"/>
    <cellStyle name="Normal 4 2 8 2 2 6 5" xfId="12649"/>
    <cellStyle name="Normal 4 2 8 2 2 7" xfId="12650"/>
    <cellStyle name="Normal 4 2 8 2 2 7 2" xfId="12651"/>
    <cellStyle name="Normal 4 2 8 2 2 7 3" xfId="12652"/>
    <cellStyle name="Normal 4 2 8 2 2 8" xfId="12653"/>
    <cellStyle name="Normal 4 2 8 2 2 8 2" xfId="33504"/>
    <cellStyle name="Normal 4 2 8 2 2 9" xfId="12654"/>
    <cellStyle name="Normal 4 2 8 2 3" xfId="12655"/>
    <cellStyle name="Normal 4 2 8 2 3 2" xfId="12656"/>
    <cellStyle name="Normal 4 2 8 2 3 2 2" xfId="12657"/>
    <cellStyle name="Normal 4 2 8 2 3 2 2 2" xfId="12658"/>
    <cellStyle name="Normal 4 2 8 2 3 2 2 2 2" xfId="12659"/>
    <cellStyle name="Normal 4 2 8 2 3 2 2 2 3" xfId="12660"/>
    <cellStyle name="Normal 4 2 8 2 3 2 2 3" xfId="12661"/>
    <cellStyle name="Normal 4 2 8 2 3 2 2 3 2" xfId="34268"/>
    <cellStyle name="Normal 4 2 8 2 3 2 2 4" xfId="12662"/>
    <cellStyle name="Normal 4 2 8 2 3 2 2 5" xfId="12663"/>
    <cellStyle name="Normal 4 2 8 2 3 2 3" xfId="12664"/>
    <cellStyle name="Normal 4 2 8 2 3 2 3 2" xfId="12665"/>
    <cellStyle name="Normal 4 2 8 2 3 2 3 3" xfId="12666"/>
    <cellStyle name="Normal 4 2 8 2 3 2 4" xfId="12667"/>
    <cellStyle name="Normal 4 2 8 2 3 2 4 2" xfId="33510"/>
    <cellStyle name="Normal 4 2 8 2 3 2 5" xfId="12668"/>
    <cellStyle name="Normal 4 2 8 2 3 2 6" xfId="12669"/>
    <cellStyle name="Normal 4 2 8 2 3 3" xfId="12670"/>
    <cellStyle name="Normal 4 2 8 2 3 3 2" xfId="12671"/>
    <cellStyle name="Normal 4 2 8 2 3 3 3" xfId="12672"/>
    <cellStyle name="Normal 4 2 8 2 3 4" xfId="12673"/>
    <cellStyle name="Normal 4 2 8 2 3 5" xfId="12674"/>
    <cellStyle name="Normal 4 2 8 2 3 6" xfId="12675"/>
    <cellStyle name="Normal 4 2 8 2 4" xfId="12676"/>
    <cellStyle name="Normal 4 2 8 2 4 2" xfId="12677"/>
    <cellStyle name="Normal 4 2 8 2 4 2 2" xfId="12678"/>
    <cellStyle name="Normal 4 2 8 2 4 2 2 2" xfId="12679"/>
    <cellStyle name="Normal 4 2 8 2 4 2 2 3" xfId="12680"/>
    <cellStyle name="Normal 4 2 8 2 4 2 3" xfId="12681"/>
    <cellStyle name="Normal 4 2 8 2 4 2 3 2" xfId="34578"/>
    <cellStyle name="Normal 4 2 8 2 4 2 4" xfId="12682"/>
    <cellStyle name="Normal 4 2 8 2 4 2 5" xfId="12683"/>
    <cellStyle name="Normal 4 2 8 2 4 3" xfId="12684"/>
    <cellStyle name="Normal 4 2 8 2 4 3 2" xfId="12685"/>
    <cellStyle name="Normal 4 2 8 2 4 3 3" xfId="12686"/>
    <cellStyle name="Normal 4 2 8 2 4 4" xfId="12687"/>
    <cellStyle name="Normal 4 2 8 2 4 4 2" xfId="33511"/>
    <cellStyle name="Normal 4 2 8 2 4 5" xfId="12688"/>
    <cellStyle name="Normal 4 2 8 2 4 6" xfId="12689"/>
    <cellStyle name="Normal 4 2 8 2 5" xfId="12690"/>
    <cellStyle name="Normal 4 2 8 2 5 2" xfId="12691"/>
    <cellStyle name="Normal 4 2 8 2 5 2 2" xfId="12692"/>
    <cellStyle name="Normal 4 2 8 2 5 2 2 2" xfId="12693"/>
    <cellStyle name="Normal 4 2 8 2 5 2 2 2 2" xfId="12694"/>
    <cellStyle name="Normal 4 2 8 2 5 2 2 2 3" xfId="12695"/>
    <cellStyle name="Normal 4 2 8 2 5 2 2 3" xfId="12696"/>
    <cellStyle name="Normal 4 2 8 2 5 2 2 4" xfId="12697"/>
    <cellStyle name="Normal 4 2 8 2 5 2 2 5" xfId="12698"/>
    <cellStyle name="Normal 4 2 8 2 5 2 3" xfId="12699"/>
    <cellStyle name="Normal 4 2 8 2 5 2 3 2" xfId="12700"/>
    <cellStyle name="Normal 4 2 8 2 5 2 3 2 2" xfId="12701"/>
    <cellStyle name="Normal 4 2 8 2 5 2 3 2 3" xfId="12702"/>
    <cellStyle name="Normal 4 2 8 2 5 2 3 3" xfId="12703"/>
    <cellStyle name="Normal 4 2 8 2 5 2 3 3 2" xfId="34463"/>
    <cellStyle name="Normal 4 2 8 2 5 2 3 4" xfId="12704"/>
    <cellStyle name="Normal 4 2 8 2 5 2 3 5" xfId="12705"/>
    <cellStyle name="Normal 4 2 8 2 5 2 4" xfId="12706"/>
    <cellStyle name="Normal 4 2 8 2 5 2 4 2" xfId="12707"/>
    <cellStyle name="Normal 4 2 8 2 5 2 4 3" xfId="12708"/>
    <cellStyle name="Normal 4 2 8 2 5 2 5" xfId="12709"/>
    <cellStyle name="Normal 4 2 8 2 5 2 5 2" xfId="33512"/>
    <cellStyle name="Normal 4 2 8 2 5 2 6" xfId="12710"/>
    <cellStyle name="Normal 4 2 8 2 5 2 7" xfId="12711"/>
    <cellStyle name="Normal 4 2 8 2 5 3" xfId="12712"/>
    <cellStyle name="Normal 4 2 8 2 5 3 2" xfId="12713"/>
    <cellStyle name="Normal 4 2 8 2 5 3 2 2" xfId="12714"/>
    <cellStyle name="Normal 4 2 8 2 5 3 2 3" xfId="12715"/>
    <cellStyle name="Normal 4 2 8 2 5 3 3" xfId="12716"/>
    <cellStyle name="Normal 4 2 8 2 5 3 4" xfId="12717"/>
    <cellStyle name="Normal 4 2 8 2 5 3 5" xfId="12718"/>
    <cellStyle name="Normal 4 2 8 2 5 4" xfId="12719"/>
    <cellStyle name="Normal 4 2 8 2 5 4 2" xfId="12720"/>
    <cellStyle name="Normal 4 2 8 2 5 4 3" xfId="12721"/>
    <cellStyle name="Normal 4 2 8 2 5 5" xfId="12722"/>
    <cellStyle name="Normal 4 2 8 2 5 6" xfId="12723"/>
    <cellStyle name="Normal 4 2 8 2 5 7" xfId="12724"/>
    <cellStyle name="Normal 4 2 8 2 6" xfId="12725"/>
    <cellStyle name="Normal 4 2 8 2 6 2" xfId="12726"/>
    <cellStyle name="Normal 4 2 8 2 6 2 2" xfId="12727"/>
    <cellStyle name="Normal 4 2 8 2 6 2 2 2" xfId="12728"/>
    <cellStyle name="Normal 4 2 8 2 6 2 2 2 2" xfId="12729"/>
    <cellStyle name="Normal 4 2 8 2 6 2 2 2 3" xfId="12730"/>
    <cellStyle name="Normal 4 2 8 2 6 2 2 3" xfId="12731"/>
    <cellStyle name="Normal 4 2 8 2 6 2 2 3 2" xfId="34269"/>
    <cellStyle name="Normal 4 2 8 2 6 2 2 4" xfId="12732"/>
    <cellStyle name="Normal 4 2 8 2 6 2 2 5" xfId="12733"/>
    <cellStyle name="Normal 4 2 8 2 6 2 3" xfId="12734"/>
    <cellStyle name="Normal 4 2 8 2 6 2 3 2" xfId="12735"/>
    <cellStyle name="Normal 4 2 8 2 6 2 3 3" xfId="12736"/>
    <cellStyle name="Normal 4 2 8 2 6 2 4" xfId="12737"/>
    <cellStyle name="Normal 4 2 8 2 6 2 4 2" xfId="33513"/>
    <cellStyle name="Normal 4 2 8 2 6 2 5" xfId="12738"/>
    <cellStyle name="Normal 4 2 8 2 6 2 6" xfId="12739"/>
    <cellStyle name="Normal 4 2 8 2 6 3" xfId="12740"/>
    <cellStyle name="Normal 4 2 8 2 6 3 2" xfId="12741"/>
    <cellStyle name="Normal 4 2 8 2 6 3 3" xfId="12742"/>
    <cellStyle name="Normal 4 2 8 2 6 4" xfId="12743"/>
    <cellStyle name="Normal 4 2 8 2 6 5" xfId="12744"/>
    <cellStyle name="Normal 4 2 8 2 6 6" xfId="12745"/>
    <cellStyle name="Normal 4 2 8 2 7" xfId="12746"/>
    <cellStyle name="Normal 4 2 8 2 7 2" xfId="12747"/>
    <cellStyle name="Normal 4 2 8 2 7 2 2" xfId="12748"/>
    <cellStyle name="Normal 4 2 8 2 7 2 3" xfId="12749"/>
    <cellStyle name="Normal 4 2 8 2 7 3" xfId="12750"/>
    <cellStyle name="Normal 4 2 8 2 7 3 2" xfId="34270"/>
    <cellStyle name="Normal 4 2 8 2 7 4" xfId="12751"/>
    <cellStyle name="Normal 4 2 8 2 7 5" xfId="12752"/>
    <cellStyle name="Normal 4 2 8 2 8" xfId="12753"/>
    <cellStyle name="Normal 4 2 8 2 8 2" xfId="12754"/>
    <cellStyle name="Normal 4 2 8 2 8 3" xfId="12755"/>
    <cellStyle name="Normal 4 2 8 2 9" xfId="12756"/>
    <cellStyle name="Normal 4 2 8 2 9 2" xfId="33503"/>
    <cellStyle name="Normal 4 2 8 3" xfId="12757"/>
    <cellStyle name="Normal 4 2 8 3 2" xfId="12758"/>
    <cellStyle name="Normal 4 2 8 3 2 2" xfId="12759"/>
    <cellStyle name="Normal 4 2 8 3 2 2 2" xfId="12760"/>
    <cellStyle name="Normal 4 2 8 3 2 2 2 2" xfId="12761"/>
    <cellStyle name="Normal 4 2 8 3 2 2 2 3" xfId="12762"/>
    <cellStyle name="Normal 4 2 8 3 2 2 3" xfId="12763"/>
    <cellStyle name="Normal 4 2 8 3 2 2 3 2" xfId="34464"/>
    <cellStyle name="Normal 4 2 8 3 2 2 4" xfId="12764"/>
    <cellStyle name="Normal 4 2 8 3 2 2 5" xfId="12765"/>
    <cellStyle name="Normal 4 2 8 3 2 3" xfId="12766"/>
    <cellStyle name="Normal 4 2 8 3 2 3 2" xfId="12767"/>
    <cellStyle name="Normal 4 2 8 3 2 3 3" xfId="12768"/>
    <cellStyle name="Normal 4 2 8 3 2 4" xfId="12769"/>
    <cellStyle name="Normal 4 2 8 3 2 4 2" xfId="33515"/>
    <cellStyle name="Normal 4 2 8 3 2 5" xfId="12770"/>
    <cellStyle name="Normal 4 2 8 3 2 6" xfId="12771"/>
    <cellStyle name="Normal 4 2 8 3 3" xfId="12772"/>
    <cellStyle name="Normal 4 2 8 3 3 2" xfId="12773"/>
    <cellStyle name="Normal 4 2 8 3 3 2 2" xfId="12774"/>
    <cellStyle name="Normal 4 2 8 3 3 2 3" xfId="12775"/>
    <cellStyle name="Normal 4 2 8 3 3 3" xfId="12776"/>
    <cellStyle name="Normal 4 2 8 3 3 3 2" xfId="34210"/>
    <cellStyle name="Normal 4 2 8 3 3 4" xfId="12777"/>
    <cellStyle name="Normal 4 2 8 3 3 5" xfId="12778"/>
    <cellStyle name="Normal 4 2 8 3 4" xfId="12779"/>
    <cellStyle name="Normal 4 2 8 3 4 2" xfId="12780"/>
    <cellStyle name="Normal 4 2 8 3 4 3" xfId="12781"/>
    <cellStyle name="Normal 4 2 8 3 5" xfId="12782"/>
    <cellStyle name="Normal 4 2 8 3 5 2" xfId="33514"/>
    <cellStyle name="Normal 4 2 8 3 6" xfId="12783"/>
    <cellStyle name="Normal 4 2 8 3 7" xfId="12784"/>
    <cellStyle name="Normal 4 2 8 4" xfId="12785"/>
    <cellStyle name="Normal 4 2 8 4 2" xfId="12786"/>
    <cellStyle name="Normal 4 2 8 4 2 2" xfId="12787"/>
    <cellStyle name="Normal 4 2 8 4 2 2 2" xfId="12788"/>
    <cellStyle name="Normal 4 2 8 4 2 2 2 2" xfId="12789"/>
    <cellStyle name="Normal 4 2 8 4 2 2 2 2 2" xfId="12790"/>
    <cellStyle name="Normal 4 2 8 4 2 2 2 2 3" xfId="12791"/>
    <cellStyle name="Normal 4 2 8 4 2 2 2 3" xfId="12792"/>
    <cellStyle name="Normal 4 2 8 4 2 2 2 4" xfId="12793"/>
    <cellStyle name="Normal 4 2 8 4 2 2 2 5" xfId="12794"/>
    <cellStyle name="Normal 4 2 8 4 2 2 3" xfId="12795"/>
    <cellStyle name="Normal 4 2 8 4 2 2 3 2" xfId="12796"/>
    <cellStyle name="Normal 4 2 8 4 2 2 3 2 2" xfId="12797"/>
    <cellStyle name="Normal 4 2 8 4 2 2 3 2 3" xfId="12798"/>
    <cellStyle name="Normal 4 2 8 4 2 2 3 3" xfId="12799"/>
    <cellStyle name="Normal 4 2 8 4 2 2 3 3 2" xfId="34271"/>
    <cellStyle name="Normal 4 2 8 4 2 2 3 4" xfId="12800"/>
    <cellStyle name="Normal 4 2 8 4 2 2 3 5" xfId="12801"/>
    <cellStyle name="Normal 4 2 8 4 2 2 4" xfId="12802"/>
    <cellStyle name="Normal 4 2 8 4 2 2 4 2" xfId="12803"/>
    <cellStyle name="Normal 4 2 8 4 2 2 4 3" xfId="12804"/>
    <cellStyle name="Normal 4 2 8 4 2 2 5" xfId="12805"/>
    <cellStyle name="Normal 4 2 8 4 2 2 5 2" xfId="33517"/>
    <cellStyle name="Normal 4 2 8 4 2 2 6" xfId="12806"/>
    <cellStyle name="Normal 4 2 8 4 2 2 7" xfId="12807"/>
    <cellStyle name="Normal 4 2 8 4 2 3" xfId="12808"/>
    <cellStyle name="Normal 4 2 8 4 2 3 2" xfId="12809"/>
    <cellStyle name="Normal 4 2 8 4 2 3 2 2" xfId="12810"/>
    <cellStyle name="Normal 4 2 8 4 2 3 2 3" xfId="12811"/>
    <cellStyle name="Normal 4 2 8 4 2 3 3" xfId="12812"/>
    <cellStyle name="Normal 4 2 8 4 2 3 4" xfId="12813"/>
    <cellStyle name="Normal 4 2 8 4 2 3 5" xfId="12814"/>
    <cellStyle name="Normal 4 2 8 4 2 4" xfId="12815"/>
    <cellStyle name="Normal 4 2 8 4 2 4 2" xfId="12816"/>
    <cellStyle name="Normal 4 2 8 4 2 4 3" xfId="12817"/>
    <cellStyle name="Normal 4 2 8 4 2 5" xfId="12818"/>
    <cellStyle name="Normal 4 2 8 4 2 6" xfId="12819"/>
    <cellStyle name="Normal 4 2 8 4 2 7" xfId="12820"/>
    <cellStyle name="Normal 4 2 8 4 3" xfId="12821"/>
    <cellStyle name="Normal 4 2 8 4 3 2" xfId="12822"/>
    <cellStyle name="Normal 4 2 8 4 3 2 2" xfId="12823"/>
    <cellStyle name="Normal 4 2 8 4 3 2 3" xfId="12824"/>
    <cellStyle name="Normal 4 2 8 4 3 3" xfId="12825"/>
    <cellStyle name="Normal 4 2 8 4 3 4" xfId="12826"/>
    <cellStyle name="Normal 4 2 8 4 3 5" xfId="12827"/>
    <cellStyle name="Normal 4 2 8 4 4" xfId="12828"/>
    <cellStyle name="Normal 4 2 8 4 4 2" xfId="12829"/>
    <cellStyle name="Normal 4 2 8 4 4 2 2" xfId="12830"/>
    <cellStyle name="Normal 4 2 8 4 4 2 2 2" xfId="12831"/>
    <cellStyle name="Normal 4 2 8 4 4 2 2 2 2" xfId="12832"/>
    <cellStyle name="Normal 4 2 8 4 4 2 2 2 3" xfId="12833"/>
    <cellStyle name="Normal 4 2 8 4 4 2 2 3" xfId="12834"/>
    <cellStyle name="Normal 4 2 8 4 4 2 2 3 2" xfId="34272"/>
    <cellStyle name="Normal 4 2 8 4 4 2 2 4" xfId="12835"/>
    <cellStyle name="Normal 4 2 8 4 4 2 2 5" xfId="12836"/>
    <cellStyle name="Normal 4 2 8 4 4 2 3" xfId="12837"/>
    <cellStyle name="Normal 4 2 8 4 4 2 3 2" xfId="12838"/>
    <cellStyle name="Normal 4 2 8 4 4 2 3 3" xfId="12839"/>
    <cellStyle name="Normal 4 2 8 4 4 2 4" xfId="12840"/>
    <cellStyle name="Normal 4 2 8 4 4 2 4 2" xfId="33518"/>
    <cellStyle name="Normal 4 2 8 4 4 2 5" xfId="12841"/>
    <cellStyle name="Normal 4 2 8 4 4 2 6" xfId="12842"/>
    <cellStyle name="Normal 4 2 8 4 4 3" xfId="12843"/>
    <cellStyle name="Normal 4 2 8 4 4 3 2" xfId="12844"/>
    <cellStyle name="Normal 4 2 8 4 4 3 3" xfId="12845"/>
    <cellStyle name="Normal 4 2 8 4 4 4" xfId="12846"/>
    <cellStyle name="Normal 4 2 8 4 4 5" xfId="12847"/>
    <cellStyle name="Normal 4 2 8 4 4 6" xfId="12848"/>
    <cellStyle name="Normal 4 2 8 4 5" xfId="12849"/>
    <cellStyle name="Normal 4 2 8 4 5 2" xfId="12850"/>
    <cellStyle name="Normal 4 2 8 4 5 2 2" xfId="12851"/>
    <cellStyle name="Normal 4 2 8 4 5 2 3" xfId="12852"/>
    <cellStyle name="Normal 4 2 8 4 5 3" xfId="12853"/>
    <cellStyle name="Normal 4 2 8 4 5 3 2" xfId="34579"/>
    <cellStyle name="Normal 4 2 8 4 5 4" xfId="12854"/>
    <cellStyle name="Normal 4 2 8 4 5 5" xfId="12855"/>
    <cellStyle name="Normal 4 2 8 4 6" xfId="12856"/>
    <cellStyle name="Normal 4 2 8 4 6 2" xfId="12857"/>
    <cellStyle name="Normal 4 2 8 4 6 3" xfId="12858"/>
    <cellStyle name="Normal 4 2 8 4 7" xfId="12859"/>
    <cellStyle name="Normal 4 2 8 4 7 2" xfId="33516"/>
    <cellStyle name="Normal 4 2 8 4 8" xfId="12860"/>
    <cellStyle name="Normal 4 2 8 4 9" xfId="12861"/>
    <cellStyle name="Normal 4 2 8 5" xfId="12862"/>
    <cellStyle name="Normal 4 2 8 5 2" xfId="12863"/>
    <cellStyle name="Normal 4 2 8 5 2 2" xfId="12864"/>
    <cellStyle name="Normal 4 2 8 5 2 3" xfId="12865"/>
    <cellStyle name="Normal 4 2 8 5 3" xfId="12866"/>
    <cellStyle name="Normal 4 2 8 5 4" xfId="12867"/>
    <cellStyle name="Normal 4 2 8 5 5" xfId="12868"/>
    <cellStyle name="Normal 4 2 8 6" xfId="12869"/>
    <cellStyle name="Normal 4 2 8 6 2" xfId="12870"/>
    <cellStyle name="Normal 4 2 8 6 2 2" xfId="12871"/>
    <cellStyle name="Normal 4 2 8 6 2 2 2" xfId="12872"/>
    <cellStyle name="Normal 4 2 8 6 2 2 2 2" xfId="12873"/>
    <cellStyle name="Normal 4 2 8 6 2 2 2 2 2" xfId="12874"/>
    <cellStyle name="Normal 4 2 8 6 2 2 2 2 3" xfId="12875"/>
    <cellStyle name="Normal 4 2 8 6 2 2 2 3" xfId="12876"/>
    <cellStyle name="Normal 4 2 8 6 2 2 2 3 2" xfId="34338"/>
    <cellStyle name="Normal 4 2 8 6 2 2 2 4" xfId="12877"/>
    <cellStyle name="Normal 4 2 8 6 2 2 2 5" xfId="12878"/>
    <cellStyle name="Normal 4 2 8 6 2 2 3" xfId="12879"/>
    <cellStyle name="Normal 4 2 8 6 2 2 3 2" xfId="12880"/>
    <cellStyle name="Normal 4 2 8 6 2 2 3 3" xfId="12881"/>
    <cellStyle name="Normal 4 2 8 6 2 2 4" xfId="12882"/>
    <cellStyle name="Normal 4 2 8 6 2 2 4 2" xfId="33520"/>
    <cellStyle name="Normal 4 2 8 6 2 2 5" xfId="12883"/>
    <cellStyle name="Normal 4 2 8 6 2 2 6" xfId="12884"/>
    <cellStyle name="Normal 4 2 8 6 2 3" xfId="12885"/>
    <cellStyle name="Normal 4 2 8 6 2 3 2" xfId="12886"/>
    <cellStyle name="Normal 4 2 8 6 2 3 3" xfId="12887"/>
    <cellStyle name="Normal 4 2 8 6 2 4" xfId="12888"/>
    <cellStyle name="Normal 4 2 8 6 2 5" xfId="12889"/>
    <cellStyle name="Normal 4 2 8 6 2 6" xfId="12890"/>
    <cellStyle name="Normal 4 2 8 6 3" xfId="12891"/>
    <cellStyle name="Normal 4 2 8 6 3 2" xfId="12892"/>
    <cellStyle name="Normal 4 2 8 6 3 2 2" xfId="12893"/>
    <cellStyle name="Normal 4 2 8 6 3 2 2 2" xfId="12894"/>
    <cellStyle name="Normal 4 2 8 6 3 2 2 3" xfId="12895"/>
    <cellStyle name="Normal 4 2 8 6 3 2 3" xfId="12896"/>
    <cellStyle name="Normal 4 2 8 6 3 2 3 2" xfId="34339"/>
    <cellStyle name="Normal 4 2 8 6 3 2 4" xfId="12897"/>
    <cellStyle name="Normal 4 2 8 6 3 2 5" xfId="12898"/>
    <cellStyle name="Normal 4 2 8 6 3 3" xfId="12899"/>
    <cellStyle name="Normal 4 2 8 6 3 3 2" xfId="12900"/>
    <cellStyle name="Normal 4 2 8 6 3 3 3" xfId="12901"/>
    <cellStyle name="Normal 4 2 8 6 3 4" xfId="12902"/>
    <cellStyle name="Normal 4 2 8 6 3 4 2" xfId="33521"/>
    <cellStyle name="Normal 4 2 8 6 3 5" xfId="12903"/>
    <cellStyle name="Normal 4 2 8 6 3 6" xfId="12904"/>
    <cellStyle name="Normal 4 2 8 6 4" xfId="12905"/>
    <cellStyle name="Normal 4 2 8 6 4 2" xfId="12906"/>
    <cellStyle name="Normal 4 2 8 6 4 2 2" xfId="12907"/>
    <cellStyle name="Normal 4 2 8 6 4 2 3" xfId="12908"/>
    <cellStyle name="Normal 4 2 8 6 4 3" xfId="12909"/>
    <cellStyle name="Normal 4 2 8 6 4 3 2" xfId="34340"/>
    <cellStyle name="Normal 4 2 8 6 4 4" xfId="12910"/>
    <cellStyle name="Normal 4 2 8 6 4 5" xfId="12911"/>
    <cellStyle name="Normal 4 2 8 6 5" xfId="12912"/>
    <cellStyle name="Normal 4 2 8 6 5 2" xfId="12913"/>
    <cellStyle name="Normal 4 2 8 6 5 3" xfId="12914"/>
    <cellStyle name="Normal 4 2 8 6 6" xfId="12915"/>
    <cellStyle name="Normal 4 2 8 6 6 2" xfId="33519"/>
    <cellStyle name="Normal 4 2 8 6 7" xfId="12916"/>
    <cellStyle name="Normal 4 2 8 6 8" xfId="12917"/>
    <cellStyle name="Normal 4 2 8 7" xfId="12918"/>
    <cellStyle name="Normal 4 2 8 7 2" xfId="12919"/>
    <cellStyle name="Normal 4 2 8 7 2 2" xfId="12920"/>
    <cellStyle name="Normal 4 2 8 7 2 2 2" xfId="12921"/>
    <cellStyle name="Normal 4 2 8 7 2 2 3" xfId="12922"/>
    <cellStyle name="Normal 4 2 8 7 2 3" xfId="12923"/>
    <cellStyle name="Normal 4 2 8 7 2 4" xfId="12924"/>
    <cellStyle name="Normal 4 2 8 7 2 5" xfId="12925"/>
    <cellStyle name="Normal 4 2 8 7 3" xfId="12926"/>
    <cellStyle name="Normal 4 2 8 7 3 2" xfId="12927"/>
    <cellStyle name="Normal 4 2 8 7 3 2 2" xfId="12928"/>
    <cellStyle name="Normal 4 2 8 7 3 2 3" xfId="12929"/>
    <cellStyle name="Normal 4 2 8 7 3 3" xfId="12930"/>
    <cellStyle name="Normal 4 2 8 7 3 3 2" xfId="34489"/>
    <cellStyle name="Normal 4 2 8 7 3 4" xfId="12931"/>
    <cellStyle name="Normal 4 2 8 7 3 5" xfId="12932"/>
    <cellStyle name="Normal 4 2 8 7 4" xfId="12933"/>
    <cellStyle name="Normal 4 2 8 7 4 2" xfId="12934"/>
    <cellStyle name="Normal 4 2 8 7 4 3" xfId="12935"/>
    <cellStyle name="Normal 4 2 8 7 5" xfId="12936"/>
    <cellStyle name="Normal 4 2 8 7 5 2" xfId="33522"/>
    <cellStyle name="Normal 4 2 8 7 6" xfId="12937"/>
    <cellStyle name="Normal 4 2 8 7 7" xfId="12938"/>
    <cellStyle name="Normal 4 2 8 8" xfId="12939"/>
    <cellStyle name="Normal 4 2 8 8 2" xfId="12940"/>
    <cellStyle name="Normal 4 2 8 8 3" xfId="12941"/>
    <cellStyle name="Normal 4 2 8 9" xfId="12942"/>
    <cellStyle name="Normal 4 2 9" xfId="12943"/>
    <cellStyle name="Normal 4 2 9 10" xfId="12944"/>
    <cellStyle name="Normal 4 2 9 2" xfId="12945"/>
    <cellStyle name="Normal 4 2 9 2 2" xfId="12946"/>
    <cellStyle name="Normal 4 2 9 2 2 2" xfId="12947"/>
    <cellStyle name="Normal 4 2 9 2 2 2 2" xfId="12948"/>
    <cellStyle name="Normal 4 2 9 2 2 2 2 2" xfId="12949"/>
    <cellStyle name="Normal 4 2 9 2 2 2 2 2 2" xfId="12950"/>
    <cellStyle name="Normal 4 2 9 2 2 2 2 2 3" xfId="12951"/>
    <cellStyle name="Normal 4 2 9 2 2 2 2 3" xfId="12952"/>
    <cellStyle name="Normal 4 2 9 2 2 2 2 4" xfId="12953"/>
    <cellStyle name="Normal 4 2 9 2 2 2 2 5" xfId="12954"/>
    <cellStyle name="Normal 4 2 9 2 2 2 3" xfId="12955"/>
    <cellStyle name="Normal 4 2 9 2 2 2 3 2" xfId="12956"/>
    <cellStyle name="Normal 4 2 9 2 2 2 3 2 2" xfId="12957"/>
    <cellStyle name="Normal 4 2 9 2 2 2 3 2 3" xfId="12958"/>
    <cellStyle name="Normal 4 2 9 2 2 2 3 3" xfId="12959"/>
    <cellStyle name="Normal 4 2 9 2 2 2 3 3 2" xfId="34341"/>
    <cellStyle name="Normal 4 2 9 2 2 2 3 4" xfId="12960"/>
    <cellStyle name="Normal 4 2 9 2 2 2 3 5" xfId="12961"/>
    <cellStyle name="Normal 4 2 9 2 2 2 4" xfId="12962"/>
    <cellStyle name="Normal 4 2 9 2 2 2 4 2" xfId="12963"/>
    <cellStyle name="Normal 4 2 9 2 2 2 4 3" xfId="12964"/>
    <cellStyle name="Normal 4 2 9 2 2 2 5" xfId="12965"/>
    <cellStyle name="Normal 4 2 9 2 2 2 5 2" xfId="33523"/>
    <cellStyle name="Normal 4 2 9 2 2 2 6" xfId="12966"/>
    <cellStyle name="Normal 4 2 9 2 2 2 7" xfId="12967"/>
    <cellStyle name="Normal 4 2 9 2 2 3" xfId="12968"/>
    <cellStyle name="Normal 4 2 9 2 2 3 2" xfId="12969"/>
    <cellStyle name="Normal 4 2 9 2 2 3 2 2" xfId="12970"/>
    <cellStyle name="Normal 4 2 9 2 2 3 2 3" xfId="12971"/>
    <cellStyle name="Normal 4 2 9 2 2 3 3" xfId="12972"/>
    <cellStyle name="Normal 4 2 9 2 2 3 4" xfId="12973"/>
    <cellStyle name="Normal 4 2 9 2 2 3 5" xfId="12974"/>
    <cellStyle name="Normal 4 2 9 2 2 4" xfId="12975"/>
    <cellStyle name="Normal 4 2 9 2 2 4 2" xfId="12976"/>
    <cellStyle name="Normal 4 2 9 2 2 4 3" xfId="12977"/>
    <cellStyle name="Normal 4 2 9 2 2 5" xfId="12978"/>
    <cellStyle name="Normal 4 2 9 2 2 6" xfId="12979"/>
    <cellStyle name="Normal 4 2 9 2 2 7" xfId="12980"/>
    <cellStyle name="Normal 4 2 9 2 3" xfId="12981"/>
    <cellStyle name="Normal 4 2 9 2 3 2" xfId="12982"/>
    <cellStyle name="Normal 4 2 9 2 3 2 2" xfId="12983"/>
    <cellStyle name="Normal 4 2 9 2 3 2 3" xfId="12984"/>
    <cellStyle name="Normal 4 2 9 2 3 3" xfId="12985"/>
    <cellStyle name="Normal 4 2 9 2 3 4" xfId="12986"/>
    <cellStyle name="Normal 4 2 9 2 3 5" xfId="12987"/>
    <cellStyle name="Normal 4 2 9 2 4" xfId="12988"/>
    <cellStyle name="Normal 4 2 9 2 4 2" xfId="12989"/>
    <cellStyle name="Normal 4 2 9 2 4 2 2" xfId="12990"/>
    <cellStyle name="Normal 4 2 9 2 4 2 2 2" xfId="12991"/>
    <cellStyle name="Normal 4 2 9 2 4 2 2 2 2" xfId="12992"/>
    <cellStyle name="Normal 4 2 9 2 4 2 2 2 3" xfId="12993"/>
    <cellStyle name="Normal 4 2 9 2 4 2 2 3" xfId="12994"/>
    <cellStyle name="Normal 4 2 9 2 4 2 2 3 2" xfId="34466"/>
    <cellStyle name="Normal 4 2 9 2 4 2 2 4" xfId="12995"/>
    <cellStyle name="Normal 4 2 9 2 4 2 2 5" xfId="12996"/>
    <cellStyle name="Normal 4 2 9 2 4 2 3" xfId="12997"/>
    <cellStyle name="Normal 4 2 9 2 4 2 3 2" xfId="12998"/>
    <cellStyle name="Normal 4 2 9 2 4 2 3 3" xfId="12999"/>
    <cellStyle name="Normal 4 2 9 2 4 2 4" xfId="13000"/>
    <cellStyle name="Normal 4 2 9 2 4 2 4 2" xfId="33524"/>
    <cellStyle name="Normal 4 2 9 2 4 2 5" xfId="13001"/>
    <cellStyle name="Normal 4 2 9 2 4 2 6" xfId="13002"/>
    <cellStyle name="Normal 4 2 9 2 4 3" xfId="13003"/>
    <cellStyle name="Normal 4 2 9 2 4 3 2" xfId="13004"/>
    <cellStyle name="Normal 4 2 9 2 4 3 3" xfId="13005"/>
    <cellStyle name="Normal 4 2 9 2 4 4" xfId="13006"/>
    <cellStyle name="Normal 4 2 9 2 4 5" xfId="13007"/>
    <cellStyle name="Normal 4 2 9 2 4 6" xfId="13008"/>
    <cellStyle name="Normal 4 2 9 2 5" xfId="13009"/>
    <cellStyle name="Normal 4 2 9 2 5 2" xfId="13010"/>
    <cellStyle name="Normal 4 2 9 2 5 2 2" xfId="13011"/>
    <cellStyle name="Normal 4 2 9 2 5 2 2 2" xfId="13012"/>
    <cellStyle name="Normal 4 2 9 2 5 2 2 3" xfId="13013"/>
    <cellStyle name="Normal 4 2 9 2 5 2 3" xfId="13014"/>
    <cellStyle name="Normal 4 2 9 2 5 2 3 2" xfId="34580"/>
    <cellStyle name="Normal 4 2 9 2 5 2 4" xfId="13015"/>
    <cellStyle name="Normal 4 2 9 2 5 2 5" xfId="13016"/>
    <cellStyle name="Normal 4 2 9 2 5 3" xfId="13017"/>
    <cellStyle name="Normal 4 2 9 2 5 3 2" xfId="13018"/>
    <cellStyle name="Normal 4 2 9 2 5 3 3" xfId="13019"/>
    <cellStyle name="Normal 4 2 9 2 5 4" xfId="13020"/>
    <cellStyle name="Normal 4 2 9 2 5 4 2" xfId="33525"/>
    <cellStyle name="Normal 4 2 9 2 5 5" xfId="13021"/>
    <cellStyle name="Normal 4 2 9 2 5 6" xfId="13022"/>
    <cellStyle name="Normal 4 2 9 2 6" xfId="13023"/>
    <cellStyle name="Normal 4 2 9 2 6 2" xfId="13024"/>
    <cellStyle name="Normal 4 2 9 2 6 3" xfId="13025"/>
    <cellStyle name="Normal 4 2 9 2 7" xfId="13026"/>
    <cellStyle name="Normal 4 2 9 2 8" xfId="13027"/>
    <cellStyle name="Normal 4 2 9 2 9" xfId="13028"/>
    <cellStyle name="Normal 4 2 9 3" xfId="13029"/>
    <cellStyle name="Normal 4 2 9 3 2" xfId="13030"/>
    <cellStyle name="Normal 4 2 9 3 2 2" xfId="13031"/>
    <cellStyle name="Normal 4 2 9 3 2 2 2" xfId="13032"/>
    <cellStyle name="Normal 4 2 9 3 2 2 3" xfId="13033"/>
    <cellStyle name="Normal 4 2 9 3 2 3" xfId="13034"/>
    <cellStyle name="Normal 4 2 9 3 2 4" xfId="13035"/>
    <cellStyle name="Normal 4 2 9 3 2 5" xfId="13036"/>
    <cellStyle name="Normal 4 2 9 3 3" xfId="13037"/>
    <cellStyle name="Normal 4 2 9 3 3 2" xfId="13038"/>
    <cellStyle name="Normal 4 2 9 3 3 2 2" xfId="13039"/>
    <cellStyle name="Normal 4 2 9 3 3 2 3" xfId="13040"/>
    <cellStyle name="Normal 4 2 9 3 3 3" xfId="13041"/>
    <cellStyle name="Normal 4 2 9 3 3 3 2" xfId="34342"/>
    <cellStyle name="Normal 4 2 9 3 3 4" xfId="13042"/>
    <cellStyle name="Normal 4 2 9 3 3 5" xfId="13043"/>
    <cellStyle name="Normal 4 2 9 3 4" xfId="13044"/>
    <cellStyle name="Normal 4 2 9 3 4 2" xfId="13045"/>
    <cellStyle name="Normal 4 2 9 3 4 3" xfId="13046"/>
    <cellStyle name="Normal 4 2 9 3 5" xfId="13047"/>
    <cellStyle name="Normal 4 2 9 3 5 2" xfId="33526"/>
    <cellStyle name="Normal 4 2 9 3 6" xfId="13048"/>
    <cellStyle name="Normal 4 2 9 3 7" xfId="13049"/>
    <cellStyle name="Normal 4 2 9 4" xfId="13050"/>
    <cellStyle name="Normal 4 2 9 4 2" xfId="13051"/>
    <cellStyle name="Normal 4 2 9 4 2 2" xfId="13052"/>
    <cellStyle name="Normal 4 2 9 4 2 3" xfId="13053"/>
    <cellStyle name="Normal 4 2 9 4 3" xfId="13054"/>
    <cellStyle name="Normal 4 2 9 4 4" xfId="13055"/>
    <cellStyle name="Normal 4 2 9 4 5" xfId="13056"/>
    <cellStyle name="Normal 4 2 9 5" xfId="13057"/>
    <cellStyle name="Normal 4 2 9 5 2" xfId="13058"/>
    <cellStyle name="Normal 4 2 9 5 2 2" xfId="13059"/>
    <cellStyle name="Normal 4 2 9 5 2 2 2" xfId="13060"/>
    <cellStyle name="Normal 4 2 9 5 2 2 2 2" xfId="13061"/>
    <cellStyle name="Normal 4 2 9 5 2 2 2 2 2" xfId="13062"/>
    <cellStyle name="Normal 4 2 9 5 2 2 2 2 3" xfId="13063"/>
    <cellStyle name="Normal 4 2 9 5 2 2 2 3" xfId="13064"/>
    <cellStyle name="Normal 4 2 9 5 2 2 2 3 2" xfId="34343"/>
    <cellStyle name="Normal 4 2 9 5 2 2 2 4" xfId="13065"/>
    <cellStyle name="Normal 4 2 9 5 2 2 2 5" xfId="13066"/>
    <cellStyle name="Normal 4 2 9 5 2 2 3" xfId="13067"/>
    <cellStyle name="Normal 4 2 9 5 2 2 3 2" xfId="13068"/>
    <cellStyle name="Normal 4 2 9 5 2 2 3 3" xfId="13069"/>
    <cellStyle name="Normal 4 2 9 5 2 2 4" xfId="13070"/>
    <cellStyle name="Normal 4 2 9 5 2 2 4 2" xfId="33528"/>
    <cellStyle name="Normal 4 2 9 5 2 2 5" xfId="13071"/>
    <cellStyle name="Normal 4 2 9 5 2 2 6" xfId="13072"/>
    <cellStyle name="Normal 4 2 9 5 2 3" xfId="13073"/>
    <cellStyle name="Normal 4 2 9 5 2 3 2" xfId="13074"/>
    <cellStyle name="Normal 4 2 9 5 2 3 3" xfId="13075"/>
    <cellStyle name="Normal 4 2 9 5 2 4" xfId="13076"/>
    <cellStyle name="Normal 4 2 9 5 2 5" xfId="13077"/>
    <cellStyle name="Normal 4 2 9 5 2 6" xfId="13078"/>
    <cellStyle name="Normal 4 2 9 5 3" xfId="13079"/>
    <cellStyle name="Normal 4 2 9 5 3 2" xfId="13080"/>
    <cellStyle name="Normal 4 2 9 5 3 2 2" xfId="13081"/>
    <cellStyle name="Normal 4 2 9 5 3 2 2 2" xfId="13082"/>
    <cellStyle name="Normal 4 2 9 5 3 2 2 3" xfId="13083"/>
    <cellStyle name="Normal 4 2 9 5 3 2 3" xfId="13084"/>
    <cellStyle name="Normal 4 2 9 5 3 2 3 2" xfId="34344"/>
    <cellStyle name="Normal 4 2 9 5 3 2 4" xfId="13085"/>
    <cellStyle name="Normal 4 2 9 5 3 2 5" xfId="13086"/>
    <cellStyle name="Normal 4 2 9 5 3 3" xfId="13087"/>
    <cellStyle name="Normal 4 2 9 5 3 3 2" xfId="13088"/>
    <cellStyle name="Normal 4 2 9 5 3 3 3" xfId="13089"/>
    <cellStyle name="Normal 4 2 9 5 3 4" xfId="13090"/>
    <cellStyle name="Normal 4 2 9 5 3 4 2" xfId="33529"/>
    <cellStyle name="Normal 4 2 9 5 3 5" xfId="13091"/>
    <cellStyle name="Normal 4 2 9 5 3 6" xfId="13092"/>
    <cellStyle name="Normal 4 2 9 5 4" xfId="13093"/>
    <cellStyle name="Normal 4 2 9 5 4 2" xfId="13094"/>
    <cellStyle name="Normal 4 2 9 5 4 2 2" xfId="13095"/>
    <cellStyle name="Normal 4 2 9 5 4 2 3" xfId="13096"/>
    <cellStyle name="Normal 4 2 9 5 4 3" xfId="13097"/>
    <cellStyle name="Normal 4 2 9 5 4 3 2" xfId="34345"/>
    <cellStyle name="Normal 4 2 9 5 4 4" xfId="13098"/>
    <cellStyle name="Normal 4 2 9 5 4 5" xfId="13099"/>
    <cellStyle name="Normal 4 2 9 5 5" xfId="13100"/>
    <cellStyle name="Normal 4 2 9 5 5 2" xfId="13101"/>
    <cellStyle name="Normal 4 2 9 5 5 3" xfId="13102"/>
    <cellStyle name="Normal 4 2 9 5 6" xfId="13103"/>
    <cellStyle name="Normal 4 2 9 5 6 2" xfId="33527"/>
    <cellStyle name="Normal 4 2 9 5 7" xfId="13104"/>
    <cellStyle name="Normal 4 2 9 5 8" xfId="13105"/>
    <cellStyle name="Normal 4 2 9 6" xfId="13106"/>
    <cellStyle name="Normal 4 2 9 6 2" xfId="13107"/>
    <cellStyle name="Normal 4 2 9 6 2 2" xfId="13108"/>
    <cellStyle name="Normal 4 2 9 6 2 2 2" xfId="13109"/>
    <cellStyle name="Normal 4 2 9 6 2 2 3" xfId="13110"/>
    <cellStyle name="Normal 4 2 9 6 2 3" xfId="13111"/>
    <cellStyle name="Normal 4 2 9 6 2 4" xfId="13112"/>
    <cellStyle name="Normal 4 2 9 6 2 5" xfId="13113"/>
    <cellStyle name="Normal 4 2 9 6 3" xfId="13114"/>
    <cellStyle name="Normal 4 2 9 6 3 2" xfId="13115"/>
    <cellStyle name="Normal 4 2 9 6 3 2 2" xfId="13116"/>
    <cellStyle name="Normal 4 2 9 6 3 2 3" xfId="13117"/>
    <cellStyle name="Normal 4 2 9 6 3 3" xfId="13118"/>
    <cellStyle name="Normal 4 2 9 6 3 3 2" xfId="34465"/>
    <cellStyle name="Normal 4 2 9 6 3 4" xfId="13119"/>
    <cellStyle name="Normal 4 2 9 6 3 5" xfId="13120"/>
    <cellStyle name="Normal 4 2 9 6 4" xfId="13121"/>
    <cellStyle name="Normal 4 2 9 6 4 2" xfId="13122"/>
    <cellStyle name="Normal 4 2 9 6 4 3" xfId="13123"/>
    <cellStyle name="Normal 4 2 9 6 5" xfId="13124"/>
    <cellStyle name="Normal 4 2 9 6 5 2" xfId="33530"/>
    <cellStyle name="Normal 4 2 9 6 6" xfId="13125"/>
    <cellStyle name="Normal 4 2 9 6 7" xfId="13126"/>
    <cellStyle name="Normal 4 2 9 7" xfId="13127"/>
    <cellStyle name="Normal 4 2 9 7 2" xfId="13128"/>
    <cellStyle name="Normal 4 2 9 7 3" xfId="13129"/>
    <cellStyle name="Normal 4 2 9 8" xfId="13130"/>
    <cellStyle name="Normal 4 2 9 9" xfId="13131"/>
    <cellStyle name="Normal 4 20" xfId="13132"/>
    <cellStyle name="Normal 4 20 2" xfId="13133"/>
    <cellStyle name="Normal 4 20 2 2" xfId="13134"/>
    <cellStyle name="Normal 4 20 2 3" xfId="13135"/>
    <cellStyle name="Normal 4 20 3" xfId="13136"/>
    <cellStyle name="Normal 4 20 3 2" xfId="34912"/>
    <cellStyle name="Normal 4 20 4" xfId="13137"/>
    <cellStyle name="Normal 4 20 5" xfId="13138"/>
    <cellStyle name="Normal 4 21" xfId="13139"/>
    <cellStyle name="Normal 4 21 2" xfId="13140"/>
    <cellStyle name="Normal 4 21 2 2" xfId="13141"/>
    <cellStyle name="Normal 4 21 2 3" xfId="13142"/>
    <cellStyle name="Normal 4 21 3" xfId="13143"/>
    <cellStyle name="Normal 4 21 4" xfId="13144"/>
    <cellStyle name="Normal 4 21 5" xfId="13145"/>
    <cellStyle name="Normal 4 22" xfId="13146"/>
    <cellStyle name="Normal 4 22 2" xfId="13147"/>
    <cellStyle name="Normal 4 22 2 2" xfId="13148"/>
    <cellStyle name="Normal 4 22 2 3" xfId="13149"/>
    <cellStyle name="Normal 4 22 3" xfId="13150"/>
    <cellStyle name="Normal 4 22 4" xfId="13151"/>
    <cellStyle name="Normal 4 22 5" xfId="13152"/>
    <cellStyle name="Normal 4 23" xfId="13153"/>
    <cellStyle name="Normal 4 23 2" xfId="30128"/>
    <cellStyle name="Normal 4 24" xfId="13154"/>
    <cellStyle name="Normal 4 24 2" xfId="13155"/>
    <cellStyle name="Normal 4 24 3" xfId="13156"/>
    <cellStyle name="Normal 4 25" xfId="13157"/>
    <cellStyle name="Normal 4 25 2" xfId="32530"/>
    <cellStyle name="Normal 4 26" xfId="13158"/>
    <cellStyle name="Normal 4 26 2" xfId="13159"/>
    <cellStyle name="Normal 4 3" xfId="13160"/>
    <cellStyle name="Normal 4 3 10" xfId="13161"/>
    <cellStyle name="Normal 4 3 10 2" xfId="13162"/>
    <cellStyle name="Normal 4 3 11" xfId="13163"/>
    <cellStyle name="Normal 4 3 12" xfId="13164"/>
    <cellStyle name="Normal 4 3 13" xfId="13165"/>
    <cellStyle name="Normal 4 3 2" xfId="13166"/>
    <cellStyle name="Normal 4 3 2 2" xfId="13167"/>
    <cellStyle name="Normal 4 3 2 2 2" xfId="13168"/>
    <cellStyle name="Normal 4 3 2 2 2 2" xfId="13169"/>
    <cellStyle name="Normal 4 3 2 2 2 2 2" xfId="13170"/>
    <cellStyle name="Normal 4 3 2 2 2 2 3" xfId="13171"/>
    <cellStyle name="Normal 4 3 2 2 2 3" xfId="13172"/>
    <cellStyle name="Normal 4 3 2 2 2 3 2" xfId="34346"/>
    <cellStyle name="Normal 4 3 2 2 2 4" xfId="13173"/>
    <cellStyle name="Normal 4 3 2 2 2 5" xfId="13174"/>
    <cellStyle name="Normal 4 3 2 2 3" xfId="13175"/>
    <cellStyle name="Normal 4 3 2 2 3 2" xfId="13176"/>
    <cellStyle name="Normal 4 3 2 2 3 2 2" xfId="13177"/>
    <cellStyle name="Normal 4 3 2 2 3 2 3" xfId="13178"/>
    <cellStyle name="Normal 4 3 2 2 3 3" xfId="13179"/>
    <cellStyle name="Normal 4 3 2 2 3 3 2" xfId="35240"/>
    <cellStyle name="Normal 4 3 2 2 3 4" xfId="13180"/>
    <cellStyle name="Normal 4 3 2 2 3 5" xfId="13181"/>
    <cellStyle name="Normal 4 3 2 2 4" xfId="13182"/>
    <cellStyle name="Normal 4 3 2 2 4 2" xfId="13183"/>
    <cellStyle name="Normal 4 3 2 2 4 3" xfId="13184"/>
    <cellStyle name="Normal 4 3 2 2 5" xfId="13185"/>
    <cellStyle name="Normal 4 3 2 2 5 2" xfId="33532"/>
    <cellStyle name="Normal 4 3 2 2 6" xfId="13186"/>
    <cellStyle name="Normal 4 3 2 2 7" xfId="13187"/>
    <cellStyle name="Normal 4 3 2 2 8" xfId="13188"/>
    <cellStyle name="Normal 4 3 2 3" xfId="13189"/>
    <cellStyle name="Normal 4 3 2 3 2" xfId="13190"/>
    <cellStyle name="Normal 4 3 2 3 2 2" xfId="13191"/>
    <cellStyle name="Normal 4 3 2 3 2 2 2" xfId="13192"/>
    <cellStyle name="Normal 4 3 2 3 2 2 3" xfId="13193"/>
    <cellStyle name="Normal 4 3 2 3 2 3" xfId="13194"/>
    <cellStyle name="Normal 4 3 2 3 2 4" xfId="13195"/>
    <cellStyle name="Normal 4 3 2 3 2 5" xfId="13196"/>
    <cellStyle name="Normal 4 3 2 3 3" xfId="13197"/>
    <cellStyle name="Normal 4 3 2 3 3 2" xfId="13198"/>
    <cellStyle name="Normal 4 3 2 3 3 3" xfId="13199"/>
    <cellStyle name="Normal 4 3 2 3 4" xfId="13200"/>
    <cellStyle name="Normal 4 3 2 3 4 2" xfId="34347"/>
    <cellStyle name="Normal 4 3 2 3 5" xfId="13201"/>
    <cellStyle name="Normal 4 3 2 3 6" xfId="13202"/>
    <cellStyle name="Normal 4 3 2 3 7" xfId="13203"/>
    <cellStyle name="Normal 4 3 2 4" xfId="13204"/>
    <cellStyle name="Normal 4 3 2 4 2" xfId="13205"/>
    <cellStyle name="Normal 4 3 2 4 2 2" xfId="13206"/>
    <cellStyle name="Normal 4 3 2 4 2 3" xfId="13207"/>
    <cellStyle name="Normal 4 3 2 4 3" xfId="13208"/>
    <cellStyle name="Normal 4 3 2 4 4" xfId="13209"/>
    <cellStyle name="Normal 4 3 2 4 5" xfId="13210"/>
    <cellStyle name="Normal 4 3 2 5" xfId="13211"/>
    <cellStyle name="Normal 4 3 2 5 2" xfId="13212"/>
    <cellStyle name="Normal 4 3 2 5 3" xfId="13213"/>
    <cellStyle name="Normal 4 3 2 6" xfId="13214"/>
    <cellStyle name="Normal 4 3 2 6 2" xfId="33531"/>
    <cellStyle name="Normal 4 3 2 7" xfId="13215"/>
    <cellStyle name="Normal 4 3 2 8" xfId="13216"/>
    <cellStyle name="Normal 4 3 2 9" xfId="13217"/>
    <cellStyle name="Normal 4 3 3" xfId="13218"/>
    <cellStyle name="Normal 4 3 3 2" xfId="13219"/>
    <cellStyle name="Normal 4 3 3 2 2" xfId="13220"/>
    <cellStyle name="Normal 4 3 3 2 2 2" xfId="13221"/>
    <cellStyle name="Normal 4 3 3 2 2 3" xfId="13222"/>
    <cellStyle name="Normal 4 3 3 2 3" xfId="13223"/>
    <cellStyle name="Normal 4 3 3 2 3 2" xfId="34348"/>
    <cellStyle name="Normal 4 3 3 2 4" xfId="13224"/>
    <cellStyle name="Normal 4 3 3 2 5" xfId="13225"/>
    <cellStyle name="Normal 4 3 3 3" xfId="13226"/>
    <cellStyle name="Normal 4 3 3 3 2" xfId="13227"/>
    <cellStyle name="Normal 4 3 3 3 2 2" xfId="13228"/>
    <cellStyle name="Normal 4 3 3 3 2 3" xfId="13229"/>
    <cellStyle name="Normal 4 3 3 3 3" xfId="13230"/>
    <cellStyle name="Normal 4 3 3 3 4" xfId="13231"/>
    <cellStyle name="Normal 4 3 3 3 5" xfId="13232"/>
    <cellStyle name="Normal 4 3 3 4" xfId="13233"/>
    <cellStyle name="Normal 4 3 3 4 2" xfId="13234"/>
    <cellStyle name="Normal 4 3 3 4 3" xfId="13235"/>
    <cellStyle name="Normal 4 3 3 5" xfId="13236"/>
    <cellStyle name="Normal 4 3 3 5 2" xfId="33533"/>
    <cellStyle name="Normal 4 3 3 6" xfId="13237"/>
    <cellStyle name="Normal 4 3 3 7" xfId="13238"/>
    <cellStyle name="Normal 4 3 3 8" xfId="13239"/>
    <cellStyle name="Normal 4 3 4" xfId="13240"/>
    <cellStyle name="Normal 4 3 4 2" xfId="13241"/>
    <cellStyle name="Normal 4 3 4 2 2" xfId="13242"/>
    <cellStyle name="Normal 4 3 4 2 2 2" xfId="13243"/>
    <cellStyle name="Normal 4 3 4 2 2 2 2" xfId="13244"/>
    <cellStyle name="Normal 4 3 4 2 2 2 3" xfId="13245"/>
    <cellStyle name="Normal 4 3 4 2 2 3" xfId="13246"/>
    <cellStyle name="Normal 4 3 4 2 2 3 2" xfId="35241"/>
    <cellStyle name="Normal 4 3 4 2 2 4" xfId="13247"/>
    <cellStyle name="Normal 4 3 4 2 2 5" xfId="13248"/>
    <cellStyle name="Normal 4 3 4 2 2 6" xfId="13249"/>
    <cellStyle name="Normal 4 3 4 2 3" xfId="13250"/>
    <cellStyle name="Normal 4 3 4 2 3 2" xfId="13251"/>
    <cellStyle name="Normal 4 3 4 2 3 2 2" xfId="13252"/>
    <cellStyle name="Normal 4 3 4 2 3 2 3" xfId="13253"/>
    <cellStyle name="Normal 4 3 4 2 3 3" xfId="13254"/>
    <cellStyle name="Normal 4 3 4 2 3 3 2" xfId="35074"/>
    <cellStyle name="Normal 4 3 4 2 3 4" xfId="13255"/>
    <cellStyle name="Normal 4 3 4 2 3 5" xfId="13256"/>
    <cellStyle name="Normal 4 3 4 2 4" xfId="13257"/>
    <cellStyle name="Normal 4 3 4 2 4 2" xfId="13258"/>
    <cellStyle name="Normal 4 3 4 2 4 3" xfId="13259"/>
    <cellStyle name="Normal 4 3 4 2 5" xfId="13260"/>
    <cellStyle name="Normal 4 3 4 2 6" xfId="13261"/>
    <cellStyle name="Normal 4 3 4 2 7" xfId="13262"/>
    <cellStyle name="Normal 4 3 4 2 8" xfId="13263"/>
    <cellStyle name="Normal 4 3 4 3" xfId="13264"/>
    <cellStyle name="Normal 4 3 4 3 2" xfId="13265"/>
    <cellStyle name="Normal 4 3 4 3 2 2" xfId="13266"/>
    <cellStyle name="Normal 4 3 4 3 2 3" xfId="13267"/>
    <cellStyle name="Normal 4 3 4 3 3" xfId="13268"/>
    <cellStyle name="Normal 4 3 4 3 3 2" xfId="34918"/>
    <cellStyle name="Normal 4 3 4 3 4" xfId="13269"/>
    <cellStyle name="Normal 4 3 4 3 5" xfId="13270"/>
    <cellStyle name="Normal 4 3 4 3 6" xfId="13271"/>
    <cellStyle name="Normal 4 3 4 4" xfId="13272"/>
    <cellStyle name="Normal 4 3 4 4 2" xfId="13273"/>
    <cellStyle name="Normal 4 3 4 4 2 2" xfId="13274"/>
    <cellStyle name="Normal 4 3 4 4 2 3" xfId="13275"/>
    <cellStyle name="Normal 4 3 4 4 3" xfId="13276"/>
    <cellStyle name="Normal 4 3 4 4 3 2" xfId="35024"/>
    <cellStyle name="Normal 4 3 4 4 4" xfId="13277"/>
    <cellStyle name="Normal 4 3 4 4 5" xfId="13278"/>
    <cellStyle name="Normal 4 3 4 5" xfId="13279"/>
    <cellStyle name="Normal 4 3 4 5 2" xfId="13280"/>
    <cellStyle name="Normal 4 3 4 5 3" xfId="13281"/>
    <cellStyle name="Normal 4 3 4 6" xfId="13282"/>
    <cellStyle name="Normal 4 3 4 6 2" xfId="34113"/>
    <cellStyle name="Normal 4 3 4 7" xfId="13283"/>
    <cellStyle name="Normal 4 3 4 8" xfId="13284"/>
    <cellStyle name="Normal 4 3 4 9" xfId="13285"/>
    <cellStyle name="Normal 4 3 5" xfId="13286"/>
    <cellStyle name="Normal 4 3 5 2" xfId="13287"/>
    <cellStyle name="Normal 4 3 5 2 2" xfId="13288"/>
    <cellStyle name="Normal 4 3 5 2 2 2" xfId="13289"/>
    <cellStyle name="Normal 4 3 5 2 2 3" xfId="13290"/>
    <cellStyle name="Normal 4 3 5 2 3" xfId="13291"/>
    <cellStyle name="Normal 4 3 5 2 3 2" xfId="34349"/>
    <cellStyle name="Normal 4 3 5 2 4" xfId="13292"/>
    <cellStyle name="Normal 4 3 5 2 5" xfId="13293"/>
    <cellStyle name="Normal 4 3 5 3" xfId="13294"/>
    <cellStyle name="Normal 4 3 5 3 2" xfId="13295"/>
    <cellStyle name="Normal 4 3 5 3 2 2" xfId="13296"/>
    <cellStyle name="Normal 4 3 5 3 2 3" xfId="13297"/>
    <cellStyle name="Normal 4 3 5 3 3" xfId="13298"/>
    <cellStyle name="Normal 4 3 5 3 4" xfId="13299"/>
    <cellStyle name="Normal 4 3 5 3 5" xfId="13300"/>
    <cellStyle name="Normal 4 3 5 4" xfId="13301"/>
    <cellStyle name="Normal 4 3 5 4 2" xfId="13302"/>
    <cellStyle name="Normal 4 3 5 4 3" xfId="13303"/>
    <cellStyle name="Normal 4 3 5 5" xfId="13304"/>
    <cellStyle name="Normal 4 3 5 5 2" xfId="34178"/>
    <cellStyle name="Normal 4 3 5 6" xfId="13305"/>
    <cellStyle name="Normal 4 3 5 7" xfId="13306"/>
    <cellStyle name="Normal 4 3 5 8" xfId="13307"/>
    <cellStyle name="Normal 4 3 6" xfId="13308"/>
    <cellStyle name="Normal 4 3 6 2" xfId="13309"/>
    <cellStyle name="Normal 4 3 6 2 2" xfId="13310"/>
    <cellStyle name="Normal 4 3 6 2 2 2" xfId="13311"/>
    <cellStyle name="Normal 4 3 6 2 2 3" xfId="13312"/>
    <cellStyle name="Normal 4 3 6 2 3" xfId="13313"/>
    <cellStyle name="Normal 4 3 6 2 4" xfId="13314"/>
    <cellStyle name="Normal 4 3 6 2 5" xfId="13315"/>
    <cellStyle name="Normal 4 3 6 3" xfId="13316"/>
    <cellStyle name="Normal 4 3 6 3 2" xfId="13317"/>
    <cellStyle name="Normal 4 3 6 3 3" xfId="13318"/>
    <cellStyle name="Normal 4 3 6 4" xfId="13319"/>
    <cellStyle name="Normal 4 3 6 4 2" xfId="34350"/>
    <cellStyle name="Normal 4 3 6 5" xfId="13320"/>
    <cellStyle name="Normal 4 3 6 6" xfId="13321"/>
    <cellStyle name="Normal 4 3 6 7" xfId="13322"/>
    <cellStyle name="Normal 4 3 7" xfId="13323"/>
    <cellStyle name="Normal 4 3 7 2" xfId="13324"/>
    <cellStyle name="Normal 4 3 7 2 2" xfId="13325"/>
    <cellStyle name="Normal 4 3 7 2 2 2" xfId="13326"/>
    <cellStyle name="Normal 4 3 7 2 2 3" xfId="13327"/>
    <cellStyle name="Normal 4 3 7 2 3" xfId="13328"/>
    <cellStyle name="Normal 4 3 7 2 4" xfId="13329"/>
    <cellStyle name="Normal 4 3 7 2 5" xfId="13330"/>
    <cellStyle name="Normal 4 3 7 2 6" xfId="13331"/>
    <cellStyle name="Normal 4 3 7 3" xfId="13332"/>
    <cellStyle name="Normal 4 3 7 3 2" xfId="13333"/>
    <cellStyle name="Normal 4 3 7 3 2 2" xfId="13334"/>
    <cellStyle name="Normal 4 3 7 3 2 3" xfId="13335"/>
    <cellStyle name="Normal 4 3 7 3 3" xfId="13336"/>
    <cellStyle name="Normal 4 3 7 3 3 2" xfId="35049"/>
    <cellStyle name="Normal 4 3 7 3 4" xfId="13337"/>
    <cellStyle name="Normal 4 3 7 3 5" xfId="13338"/>
    <cellStyle name="Normal 4 3 7 3 6" xfId="13339"/>
    <cellStyle name="Normal 4 3 7 4" xfId="13340"/>
    <cellStyle name="Normal 4 3 7 4 2" xfId="13341"/>
    <cellStyle name="Normal 4 3 7 4 3" xfId="13342"/>
    <cellStyle name="Normal 4 3 7 5" xfId="13343"/>
    <cellStyle name="Normal 4 3 7 5 2" xfId="35210"/>
    <cellStyle name="Normal 4 3 7 6" xfId="13344"/>
    <cellStyle name="Normal 4 3 7 7" xfId="13345"/>
    <cellStyle name="Normal 4 3 7 8" xfId="13346"/>
    <cellStyle name="Normal 4 3 8" xfId="13347"/>
    <cellStyle name="Normal 4 3 8 2" xfId="13348"/>
    <cellStyle name="Normal 4 3 8 2 2" xfId="13349"/>
    <cellStyle name="Normal 4 3 8 2 3" xfId="13350"/>
    <cellStyle name="Normal 4 3 8 3" xfId="13351"/>
    <cellStyle name="Normal 4 3 8 4" xfId="13352"/>
    <cellStyle name="Normal 4 3 8 5" xfId="13353"/>
    <cellStyle name="Normal 4 3 8 6" xfId="13354"/>
    <cellStyle name="Normal 4 3 9" xfId="13355"/>
    <cellStyle name="Normal 4 3 9 2" xfId="13356"/>
    <cellStyle name="Normal 4 3 9 3" xfId="13357"/>
    <cellStyle name="Normal 4 3 9 4" xfId="13358"/>
    <cellStyle name="Normal 4 4" xfId="13359"/>
    <cellStyle name="Normal 4 4 10" xfId="13360"/>
    <cellStyle name="Normal 4 4 10 2" xfId="13361"/>
    <cellStyle name="Normal 4 4 10 2 2" xfId="13362"/>
    <cellStyle name="Normal 4 4 10 2 2 2" xfId="13363"/>
    <cellStyle name="Normal 4 4 10 2 2 3" xfId="13364"/>
    <cellStyle name="Normal 4 4 10 2 3" xfId="13365"/>
    <cellStyle name="Normal 4 4 10 2 3 2" xfId="32590"/>
    <cellStyle name="Normal 4 4 10 2 4" xfId="13366"/>
    <cellStyle name="Normal 4 4 10 2 5" xfId="13367"/>
    <cellStyle name="Normal 4 4 10 3" xfId="13368"/>
    <cellStyle name="Normal 4 4 10 3 2" xfId="13369"/>
    <cellStyle name="Normal 4 4 10 3 2 2" xfId="13370"/>
    <cellStyle name="Normal 4 4 10 3 2 3" xfId="13371"/>
    <cellStyle name="Normal 4 4 10 3 3" xfId="13372"/>
    <cellStyle name="Normal 4 4 10 3 4" xfId="13373"/>
    <cellStyle name="Normal 4 4 10 3 5" xfId="13374"/>
    <cellStyle name="Normal 4 4 10 4" xfId="13375"/>
    <cellStyle name="Normal 4 4 10 4 2" xfId="13376"/>
    <cellStyle name="Normal 4 4 10 4 2 2" xfId="13377"/>
    <cellStyle name="Normal 4 4 10 4 2 3" xfId="13378"/>
    <cellStyle name="Normal 4 4 10 4 3" xfId="13379"/>
    <cellStyle name="Normal 4 4 10 4 3 2" xfId="34943"/>
    <cellStyle name="Normal 4 4 10 4 4" xfId="13380"/>
    <cellStyle name="Normal 4 4 10 4 5" xfId="13381"/>
    <cellStyle name="Normal 4 4 10 5" xfId="13382"/>
    <cellStyle name="Normal 4 4 10 5 2" xfId="13383"/>
    <cellStyle name="Normal 4 4 10 5 3" xfId="13384"/>
    <cellStyle name="Normal 4 4 10 6" xfId="13385"/>
    <cellStyle name="Normal 4 4 10 6 2" xfId="32589"/>
    <cellStyle name="Normal 4 4 10 7" xfId="13386"/>
    <cellStyle name="Normal 4 4 10 8" xfId="13387"/>
    <cellStyle name="Normal 4 4 11" xfId="13388"/>
    <cellStyle name="Normal 4 4 11 2" xfId="13389"/>
    <cellStyle name="Normal 4 4 11 2 2" xfId="13390"/>
    <cellStyle name="Normal 4 4 11 2 2 2" xfId="13391"/>
    <cellStyle name="Normal 4 4 11 2 2 3" xfId="13392"/>
    <cellStyle name="Normal 4 4 11 2 3" xfId="13393"/>
    <cellStyle name="Normal 4 4 11 2 3 2" xfId="32592"/>
    <cellStyle name="Normal 4 4 11 2 4" xfId="13394"/>
    <cellStyle name="Normal 4 4 11 2 5" xfId="13395"/>
    <cellStyle name="Normal 4 4 11 3" xfId="13396"/>
    <cellStyle name="Normal 4 4 11 3 2" xfId="13397"/>
    <cellStyle name="Normal 4 4 11 3 2 2" xfId="13398"/>
    <cellStyle name="Normal 4 4 11 3 2 3" xfId="13399"/>
    <cellStyle name="Normal 4 4 11 3 3" xfId="13400"/>
    <cellStyle name="Normal 4 4 11 3 4" xfId="13401"/>
    <cellStyle name="Normal 4 4 11 3 5" xfId="13402"/>
    <cellStyle name="Normal 4 4 11 4" xfId="13403"/>
    <cellStyle name="Normal 4 4 11 4 2" xfId="13404"/>
    <cellStyle name="Normal 4 4 11 4 2 2" xfId="13405"/>
    <cellStyle name="Normal 4 4 11 4 2 3" xfId="13406"/>
    <cellStyle name="Normal 4 4 11 4 3" xfId="13407"/>
    <cellStyle name="Normal 4 4 11 4 3 2" xfId="34944"/>
    <cellStyle name="Normal 4 4 11 4 4" xfId="13408"/>
    <cellStyle name="Normal 4 4 11 4 5" xfId="13409"/>
    <cellStyle name="Normal 4 4 11 5" xfId="13410"/>
    <cellStyle name="Normal 4 4 11 5 2" xfId="13411"/>
    <cellStyle name="Normal 4 4 11 5 3" xfId="13412"/>
    <cellStyle name="Normal 4 4 11 6" xfId="13413"/>
    <cellStyle name="Normal 4 4 11 6 2" xfId="32591"/>
    <cellStyle name="Normal 4 4 11 7" xfId="13414"/>
    <cellStyle name="Normal 4 4 11 8" xfId="13415"/>
    <cellStyle name="Normal 4 4 12" xfId="13416"/>
    <cellStyle name="Normal 4 4 12 2" xfId="13417"/>
    <cellStyle name="Normal 4 4 12 2 2" xfId="13418"/>
    <cellStyle name="Normal 4 4 12 2 2 2" xfId="13419"/>
    <cellStyle name="Normal 4 4 12 2 2 3" xfId="13420"/>
    <cellStyle name="Normal 4 4 12 2 3" xfId="13421"/>
    <cellStyle name="Normal 4 4 12 2 3 2" xfId="32594"/>
    <cellStyle name="Normal 4 4 12 2 4" xfId="13422"/>
    <cellStyle name="Normal 4 4 12 2 5" xfId="13423"/>
    <cellStyle name="Normal 4 4 12 3" xfId="13424"/>
    <cellStyle name="Normal 4 4 12 3 2" xfId="13425"/>
    <cellStyle name="Normal 4 4 12 3 2 2" xfId="13426"/>
    <cellStyle name="Normal 4 4 12 3 2 3" xfId="13427"/>
    <cellStyle name="Normal 4 4 12 3 3" xfId="13428"/>
    <cellStyle name="Normal 4 4 12 3 4" xfId="13429"/>
    <cellStyle name="Normal 4 4 12 3 5" xfId="13430"/>
    <cellStyle name="Normal 4 4 12 4" xfId="13431"/>
    <cellStyle name="Normal 4 4 12 4 2" xfId="13432"/>
    <cellStyle name="Normal 4 4 12 4 2 2" xfId="13433"/>
    <cellStyle name="Normal 4 4 12 4 2 3" xfId="13434"/>
    <cellStyle name="Normal 4 4 12 4 3" xfId="13435"/>
    <cellStyle name="Normal 4 4 12 4 3 2" xfId="34945"/>
    <cellStyle name="Normal 4 4 12 4 4" xfId="13436"/>
    <cellStyle name="Normal 4 4 12 4 5" xfId="13437"/>
    <cellStyle name="Normal 4 4 12 5" xfId="13438"/>
    <cellStyle name="Normal 4 4 12 5 2" xfId="13439"/>
    <cellStyle name="Normal 4 4 12 5 3" xfId="13440"/>
    <cellStyle name="Normal 4 4 12 6" xfId="13441"/>
    <cellStyle name="Normal 4 4 12 6 2" xfId="32593"/>
    <cellStyle name="Normal 4 4 12 7" xfId="13442"/>
    <cellStyle name="Normal 4 4 12 8" xfId="13443"/>
    <cellStyle name="Normal 4 4 13" xfId="13444"/>
    <cellStyle name="Normal 4 4 13 2" xfId="13445"/>
    <cellStyle name="Normal 4 4 13 2 2" xfId="13446"/>
    <cellStyle name="Normal 4 4 13 2 2 2" xfId="13447"/>
    <cellStyle name="Normal 4 4 13 2 2 3" xfId="13448"/>
    <cellStyle name="Normal 4 4 13 2 3" xfId="13449"/>
    <cellStyle name="Normal 4 4 13 2 3 2" xfId="32596"/>
    <cellStyle name="Normal 4 4 13 2 4" xfId="13450"/>
    <cellStyle name="Normal 4 4 13 2 5" xfId="13451"/>
    <cellStyle name="Normal 4 4 13 3" xfId="13452"/>
    <cellStyle name="Normal 4 4 13 3 2" xfId="13453"/>
    <cellStyle name="Normal 4 4 13 3 2 2" xfId="13454"/>
    <cellStyle name="Normal 4 4 13 3 2 3" xfId="13455"/>
    <cellStyle name="Normal 4 4 13 3 3" xfId="13456"/>
    <cellStyle name="Normal 4 4 13 3 4" xfId="13457"/>
    <cellStyle name="Normal 4 4 13 3 5" xfId="13458"/>
    <cellStyle name="Normal 4 4 13 4" xfId="13459"/>
    <cellStyle name="Normal 4 4 13 4 2" xfId="13460"/>
    <cellStyle name="Normal 4 4 13 4 2 2" xfId="13461"/>
    <cellStyle name="Normal 4 4 13 4 2 3" xfId="13462"/>
    <cellStyle name="Normal 4 4 13 4 3" xfId="13463"/>
    <cellStyle name="Normal 4 4 13 4 3 2" xfId="34946"/>
    <cellStyle name="Normal 4 4 13 4 4" xfId="13464"/>
    <cellStyle name="Normal 4 4 13 4 5" xfId="13465"/>
    <cellStyle name="Normal 4 4 13 5" xfId="13466"/>
    <cellStyle name="Normal 4 4 13 5 2" xfId="13467"/>
    <cellStyle name="Normal 4 4 13 5 3" xfId="13468"/>
    <cellStyle name="Normal 4 4 13 6" xfId="13469"/>
    <cellStyle name="Normal 4 4 13 6 2" xfId="32595"/>
    <cellStyle name="Normal 4 4 13 7" xfId="13470"/>
    <cellStyle name="Normal 4 4 13 8" xfId="13471"/>
    <cellStyle name="Normal 4 4 14" xfId="13472"/>
    <cellStyle name="Normal 4 4 14 2" xfId="13473"/>
    <cellStyle name="Normal 4 4 14 2 2" xfId="13474"/>
    <cellStyle name="Normal 4 4 14 2 2 2" xfId="13475"/>
    <cellStyle name="Normal 4 4 14 2 2 3" xfId="13476"/>
    <cellStyle name="Normal 4 4 14 2 3" xfId="13477"/>
    <cellStyle name="Normal 4 4 14 2 3 2" xfId="32598"/>
    <cellStyle name="Normal 4 4 14 2 4" xfId="13478"/>
    <cellStyle name="Normal 4 4 14 2 5" xfId="13479"/>
    <cellStyle name="Normal 4 4 14 3" xfId="13480"/>
    <cellStyle name="Normal 4 4 14 3 2" xfId="13481"/>
    <cellStyle name="Normal 4 4 14 3 3" xfId="13482"/>
    <cellStyle name="Normal 4 4 14 4" xfId="13483"/>
    <cellStyle name="Normal 4 4 14 4 2" xfId="32597"/>
    <cellStyle name="Normal 4 4 14 5" xfId="13484"/>
    <cellStyle name="Normal 4 4 14 6" xfId="13485"/>
    <cellStyle name="Normal 4 4 15" xfId="13486"/>
    <cellStyle name="Normal 4 4 15 2" xfId="13487"/>
    <cellStyle name="Normal 4 4 15 2 2" xfId="13488"/>
    <cellStyle name="Normal 4 4 15 2 2 2" xfId="13489"/>
    <cellStyle name="Normal 4 4 15 2 2 3" xfId="13490"/>
    <cellStyle name="Normal 4 4 15 2 3" xfId="13491"/>
    <cellStyle name="Normal 4 4 15 2 3 2" xfId="32600"/>
    <cellStyle name="Normal 4 4 15 2 4" xfId="13492"/>
    <cellStyle name="Normal 4 4 15 2 5" xfId="13493"/>
    <cellStyle name="Normal 4 4 15 3" xfId="13494"/>
    <cellStyle name="Normal 4 4 15 3 2" xfId="13495"/>
    <cellStyle name="Normal 4 4 15 3 3" xfId="13496"/>
    <cellStyle name="Normal 4 4 15 4" xfId="13497"/>
    <cellStyle name="Normal 4 4 15 4 2" xfId="32599"/>
    <cellStyle name="Normal 4 4 15 5" xfId="13498"/>
    <cellStyle name="Normal 4 4 15 6" xfId="13499"/>
    <cellStyle name="Normal 4 4 16" xfId="13500"/>
    <cellStyle name="Normal 4 4 16 2" xfId="13501"/>
    <cellStyle name="Normal 4 4 16 2 2" xfId="13502"/>
    <cellStyle name="Normal 4 4 16 2 2 2" xfId="13503"/>
    <cellStyle name="Normal 4 4 16 2 2 3" xfId="13504"/>
    <cellStyle name="Normal 4 4 16 2 3" xfId="13505"/>
    <cellStyle name="Normal 4 4 16 2 3 2" xfId="32602"/>
    <cellStyle name="Normal 4 4 16 2 4" xfId="13506"/>
    <cellStyle name="Normal 4 4 16 2 5" xfId="13507"/>
    <cellStyle name="Normal 4 4 16 3" xfId="13508"/>
    <cellStyle name="Normal 4 4 16 3 2" xfId="13509"/>
    <cellStyle name="Normal 4 4 16 3 3" xfId="13510"/>
    <cellStyle name="Normal 4 4 16 4" xfId="13511"/>
    <cellStyle name="Normal 4 4 16 4 2" xfId="32601"/>
    <cellStyle name="Normal 4 4 16 5" xfId="13512"/>
    <cellStyle name="Normal 4 4 16 6" xfId="13513"/>
    <cellStyle name="Normal 4 4 17" xfId="13514"/>
    <cellStyle name="Normal 4 4 17 2" xfId="13515"/>
    <cellStyle name="Normal 4 4 17 2 2" xfId="13516"/>
    <cellStyle name="Normal 4 4 17 2 2 2" xfId="13517"/>
    <cellStyle name="Normal 4 4 17 2 2 3" xfId="13518"/>
    <cellStyle name="Normal 4 4 17 2 3" xfId="13519"/>
    <cellStyle name="Normal 4 4 17 2 3 2" xfId="32604"/>
    <cellStyle name="Normal 4 4 17 2 4" xfId="13520"/>
    <cellStyle name="Normal 4 4 17 2 5" xfId="13521"/>
    <cellStyle name="Normal 4 4 17 3" xfId="13522"/>
    <cellStyle name="Normal 4 4 17 3 2" xfId="13523"/>
    <cellStyle name="Normal 4 4 17 3 3" xfId="13524"/>
    <cellStyle name="Normal 4 4 17 4" xfId="13525"/>
    <cellStyle name="Normal 4 4 17 4 2" xfId="32603"/>
    <cellStyle name="Normal 4 4 17 5" xfId="13526"/>
    <cellStyle name="Normal 4 4 17 6" xfId="13527"/>
    <cellStyle name="Normal 4 4 18" xfId="13528"/>
    <cellStyle name="Normal 4 4 18 2" xfId="13529"/>
    <cellStyle name="Normal 4 4 18 2 2" xfId="13530"/>
    <cellStyle name="Normal 4 4 18 2 2 2" xfId="13531"/>
    <cellStyle name="Normal 4 4 18 2 2 3" xfId="13532"/>
    <cellStyle name="Normal 4 4 18 2 3" xfId="13533"/>
    <cellStyle name="Normal 4 4 18 2 3 2" xfId="32606"/>
    <cellStyle name="Normal 4 4 18 2 4" xfId="13534"/>
    <cellStyle name="Normal 4 4 18 2 5" xfId="13535"/>
    <cellStyle name="Normal 4 4 18 3" xfId="13536"/>
    <cellStyle name="Normal 4 4 18 3 2" xfId="13537"/>
    <cellStyle name="Normal 4 4 18 3 3" xfId="13538"/>
    <cellStyle name="Normal 4 4 18 4" xfId="13539"/>
    <cellStyle name="Normal 4 4 18 4 2" xfId="32605"/>
    <cellStyle name="Normal 4 4 18 5" xfId="13540"/>
    <cellStyle name="Normal 4 4 18 6" xfId="13541"/>
    <cellStyle name="Normal 4 4 19" xfId="13542"/>
    <cellStyle name="Normal 4 4 19 2" xfId="13543"/>
    <cellStyle name="Normal 4 4 19 2 2" xfId="13544"/>
    <cellStyle name="Normal 4 4 19 2 2 2" xfId="13545"/>
    <cellStyle name="Normal 4 4 19 2 2 3" xfId="13546"/>
    <cellStyle name="Normal 4 4 19 2 3" xfId="13547"/>
    <cellStyle name="Normal 4 4 19 2 3 2" xfId="32608"/>
    <cellStyle name="Normal 4 4 19 2 4" xfId="13548"/>
    <cellStyle name="Normal 4 4 19 2 5" xfId="13549"/>
    <cellStyle name="Normal 4 4 19 3" xfId="13550"/>
    <cellStyle name="Normal 4 4 19 3 2" xfId="13551"/>
    <cellStyle name="Normal 4 4 19 3 3" xfId="13552"/>
    <cellStyle name="Normal 4 4 19 4" xfId="13553"/>
    <cellStyle name="Normal 4 4 19 4 2" xfId="32607"/>
    <cellStyle name="Normal 4 4 19 5" xfId="13554"/>
    <cellStyle name="Normal 4 4 19 6" xfId="13555"/>
    <cellStyle name="Normal 4 4 2" xfId="13556"/>
    <cellStyle name="Normal 4 4 2 10" xfId="13557"/>
    <cellStyle name="Normal 4 4 2 10 2" xfId="13558"/>
    <cellStyle name="Normal 4 4 2 10 2 2" xfId="13559"/>
    <cellStyle name="Normal 4 4 2 10 2 3" xfId="13560"/>
    <cellStyle name="Normal 4 4 2 10 3" xfId="13561"/>
    <cellStyle name="Normal 4 4 2 10 3 2" xfId="32610"/>
    <cellStyle name="Normal 4 4 2 10 4" xfId="13562"/>
    <cellStyle name="Normal 4 4 2 10 5" xfId="13563"/>
    <cellStyle name="Normal 4 4 2 11" xfId="13564"/>
    <cellStyle name="Normal 4 4 2 11 2" xfId="13565"/>
    <cellStyle name="Normal 4 4 2 11 2 2" xfId="13566"/>
    <cellStyle name="Normal 4 4 2 11 2 3" xfId="13567"/>
    <cellStyle name="Normal 4 4 2 11 3" xfId="13568"/>
    <cellStyle name="Normal 4 4 2 11 3 2" xfId="32611"/>
    <cellStyle name="Normal 4 4 2 11 4" xfId="13569"/>
    <cellStyle name="Normal 4 4 2 11 5" xfId="13570"/>
    <cellStyle name="Normal 4 4 2 12" xfId="13571"/>
    <cellStyle name="Normal 4 4 2 12 2" xfId="13572"/>
    <cellStyle name="Normal 4 4 2 12 2 2" xfId="13573"/>
    <cellStyle name="Normal 4 4 2 12 2 3" xfId="13574"/>
    <cellStyle name="Normal 4 4 2 12 3" xfId="13575"/>
    <cellStyle name="Normal 4 4 2 12 3 2" xfId="32612"/>
    <cellStyle name="Normal 4 4 2 12 4" xfId="13576"/>
    <cellStyle name="Normal 4 4 2 12 5" xfId="13577"/>
    <cellStyle name="Normal 4 4 2 13" xfId="13578"/>
    <cellStyle name="Normal 4 4 2 13 2" xfId="13579"/>
    <cellStyle name="Normal 4 4 2 13 2 2" xfId="13580"/>
    <cellStyle name="Normal 4 4 2 13 2 3" xfId="13581"/>
    <cellStyle name="Normal 4 4 2 13 3" xfId="13582"/>
    <cellStyle name="Normal 4 4 2 13 3 2" xfId="32613"/>
    <cellStyle name="Normal 4 4 2 13 4" xfId="13583"/>
    <cellStyle name="Normal 4 4 2 13 5" xfId="13584"/>
    <cellStyle name="Normal 4 4 2 14" xfId="13585"/>
    <cellStyle name="Normal 4 4 2 14 2" xfId="13586"/>
    <cellStyle name="Normal 4 4 2 14 2 2" xfId="13587"/>
    <cellStyle name="Normal 4 4 2 14 2 3" xfId="13588"/>
    <cellStyle name="Normal 4 4 2 14 3" xfId="13589"/>
    <cellStyle name="Normal 4 4 2 14 3 2" xfId="32614"/>
    <cellStyle name="Normal 4 4 2 14 4" xfId="13590"/>
    <cellStyle name="Normal 4 4 2 14 5" xfId="13591"/>
    <cellStyle name="Normal 4 4 2 15" xfId="13592"/>
    <cellStyle name="Normal 4 4 2 15 2" xfId="13593"/>
    <cellStyle name="Normal 4 4 2 15 2 2" xfId="13594"/>
    <cellStyle name="Normal 4 4 2 15 2 3" xfId="13595"/>
    <cellStyle name="Normal 4 4 2 15 3" xfId="13596"/>
    <cellStyle name="Normal 4 4 2 15 3 2" xfId="32615"/>
    <cellStyle name="Normal 4 4 2 15 4" xfId="13597"/>
    <cellStyle name="Normal 4 4 2 15 5" xfId="13598"/>
    <cellStyle name="Normal 4 4 2 16" xfId="13599"/>
    <cellStyle name="Normal 4 4 2 16 2" xfId="13600"/>
    <cellStyle name="Normal 4 4 2 16 2 2" xfId="13601"/>
    <cellStyle name="Normal 4 4 2 16 2 3" xfId="13602"/>
    <cellStyle name="Normal 4 4 2 16 3" xfId="13603"/>
    <cellStyle name="Normal 4 4 2 16 3 2" xfId="32616"/>
    <cellStyle name="Normal 4 4 2 16 4" xfId="13604"/>
    <cellStyle name="Normal 4 4 2 16 5" xfId="13605"/>
    <cellStyle name="Normal 4 4 2 17" xfId="13606"/>
    <cellStyle name="Normal 4 4 2 17 2" xfId="13607"/>
    <cellStyle name="Normal 4 4 2 17 2 2" xfId="13608"/>
    <cellStyle name="Normal 4 4 2 17 2 3" xfId="13609"/>
    <cellStyle name="Normal 4 4 2 17 3" xfId="13610"/>
    <cellStyle name="Normal 4 4 2 17 3 2" xfId="32617"/>
    <cellStyle name="Normal 4 4 2 17 4" xfId="13611"/>
    <cellStyle name="Normal 4 4 2 17 5" xfId="13612"/>
    <cellStyle name="Normal 4 4 2 18" xfId="13613"/>
    <cellStyle name="Normal 4 4 2 18 2" xfId="13614"/>
    <cellStyle name="Normal 4 4 2 18 2 2" xfId="13615"/>
    <cellStyle name="Normal 4 4 2 18 2 3" xfId="13616"/>
    <cellStyle name="Normal 4 4 2 18 3" xfId="13617"/>
    <cellStyle name="Normal 4 4 2 18 3 2" xfId="32618"/>
    <cellStyle name="Normal 4 4 2 18 4" xfId="13618"/>
    <cellStyle name="Normal 4 4 2 18 5" xfId="13619"/>
    <cellStyle name="Normal 4 4 2 19" xfId="13620"/>
    <cellStyle name="Normal 4 4 2 19 2" xfId="13621"/>
    <cellStyle name="Normal 4 4 2 19 2 2" xfId="13622"/>
    <cellStyle name="Normal 4 4 2 19 2 3" xfId="13623"/>
    <cellStyle name="Normal 4 4 2 19 3" xfId="13624"/>
    <cellStyle name="Normal 4 4 2 19 3 2" xfId="32619"/>
    <cellStyle name="Normal 4 4 2 19 4" xfId="13625"/>
    <cellStyle name="Normal 4 4 2 19 5" xfId="13626"/>
    <cellStyle name="Normal 4 4 2 2" xfId="13627"/>
    <cellStyle name="Normal 4 4 2 2 2" xfId="13628"/>
    <cellStyle name="Normal 4 4 2 2 2 2" xfId="13629"/>
    <cellStyle name="Normal 4 4 2 2 2 2 2" xfId="13630"/>
    <cellStyle name="Normal 4 4 2 2 2 2 3" xfId="13631"/>
    <cellStyle name="Normal 4 4 2 2 2 3" xfId="13632"/>
    <cellStyle name="Normal 4 4 2 2 2 4" xfId="13633"/>
    <cellStyle name="Normal 4 4 2 2 2 5" xfId="13634"/>
    <cellStyle name="Normal 4 4 2 2 3" xfId="13635"/>
    <cellStyle name="Normal 4 4 2 2 3 2" xfId="13636"/>
    <cellStyle name="Normal 4 4 2 2 3 2 2" xfId="13637"/>
    <cellStyle name="Normal 4 4 2 2 3 2 3" xfId="13638"/>
    <cellStyle name="Normal 4 4 2 2 3 3" xfId="13639"/>
    <cellStyle name="Normal 4 4 2 2 3 3 2" xfId="34947"/>
    <cellStyle name="Normal 4 4 2 2 3 4" xfId="13640"/>
    <cellStyle name="Normal 4 4 2 2 3 5" xfId="13641"/>
    <cellStyle name="Normal 4 4 2 2 4" xfId="13642"/>
    <cellStyle name="Normal 4 4 2 2 4 2" xfId="13643"/>
    <cellStyle name="Normal 4 4 2 2 4 3" xfId="13644"/>
    <cellStyle name="Normal 4 4 2 2 5" xfId="13645"/>
    <cellStyle name="Normal 4 4 2 2 5 2" xfId="32620"/>
    <cellStyle name="Normal 4 4 2 2 6" xfId="13646"/>
    <cellStyle name="Normal 4 4 2 2 7" xfId="13647"/>
    <cellStyle name="Normal 4 4 2 20" xfId="13648"/>
    <cellStyle name="Normal 4 4 2 20 2" xfId="13649"/>
    <cellStyle name="Normal 4 4 2 20 3" xfId="13650"/>
    <cellStyle name="Normal 4 4 2 21" xfId="13651"/>
    <cellStyle name="Normal 4 4 2 21 2" xfId="32609"/>
    <cellStyle name="Normal 4 4 2 22" xfId="13652"/>
    <cellStyle name="Normal 4 4 2 23" xfId="13653"/>
    <cellStyle name="Normal 4 4 2 24" xfId="13654"/>
    <cellStyle name="Normal 4 4 2 3" xfId="13655"/>
    <cellStyle name="Normal 4 4 2 3 2" xfId="13656"/>
    <cellStyle name="Normal 4 4 2 3 2 2" xfId="13657"/>
    <cellStyle name="Normal 4 4 2 3 2 3" xfId="13658"/>
    <cellStyle name="Normal 4 4 2 3 3" xfId="13659"/>
    <cellStyle name="Normal 4 4 2 3 3 2" xfId="32621"/>
    <cellStyle name="Normal 4 4 2 3 4" xfId="13660"/>
    <cellStyle name="Normal 4 4 2 3 5" xfId="13661"/>
    <cellStyle name="Normal 4 4 2 4" xfId="13662"/>
    <cellStyle name="Normal 4 4 2 4 2" xfId="13663"/>
    <cellStyle name="Normal 4 4 2 4 2 2" xfId="13664"/>
    <cellStyle name="Normal 4 4 2 4 2 3" xfId="13665"/>
    <cellStyle name="Normal 4 4 2 4 3" xfId="13666"/>
    <cellStyle name="Normal 4 4 2 4 3 2" xfId="32622"/>
    <cellStyle name="Normal 4 4 2 4 4" xfId="13667"/>
    <cellStyle name="Normal 4 4 2 4 5" xfId="13668"/>
    <cellStyle name="Normal 4 4 2 5" xfId="13669"/>
    <cellStyle name="Normal 4 4 2 5 2" xfId="13670"/>
    <cellStyle name="Normal 4 4 2 5 2 2" xfId="13671"/>
    <cellStyle name="Normal 4 4 2 5 2 3" xfId="13672"/>
    <cellStyle name="Normal 4 4 2 5 3" xfId="13673"/>
    <cellStyle name="Normal 4 4 2 5 3 2" xfId="32623"/>
    <cellStyle name="Normal 4 4 2 5 4" xfId="13674"/>
    <cellStyle name="Normal 4 4 2 5 5" xfId="13675"/>
    <cellStyle name="Normal 4 4 2 6" xfId="13676"/>
    <cellStyle name="Normal 4 4 2 6 2" xfId="13677"/>
    <cellStyle name="Normal 4 4 2 6 2 2" xfId="13678"/>
    <cellStyle name="Normal 4 4 2 6 2 3" xfId="13679"/>
    <cellStyle name="Normal 4 4 2 6 3" xfId="13680"/>
    <cellStyle name="Normal 4 4 2 6 3 2" xfId="32624"/>
    <cellStyle name="Normal 4 4 2 6 4" xfId="13681"/>
    <cellStyle name="Normal 4 4 2 6 5" xfId="13682"/>
    <cellStyle name="Normal 4 4 2 7" xfId="13683"/>
    <cellStyle name="Normal 4 4 2 7 2" xfId="13684"/>
    <cellStyle name="Normal 4 4 2 7 2 2" xfId="13685"/>
    <cellStyle name="Normal 4 4 2 7 2 3" xfId="13686"/>
    <cellStyle name="Normal 4 4 2 7 3" xfId="13687"/>
    <cellStyle name="Normal 4 4 2 7 3 2" xfId="32625"/>
    <cellStyle name="Normal 4 4 2 7 4" xfId="13688"/>
    <cellStyle name="Normal 4 4 2 7 5" xfId="13689"/>
    <cellStyle name="Normal 4 4 2 8" xfId="13690"/>
    <cellStyle name="Normal 4 4 2 8 2" xfId="13691"/>
    <cellStyle name="Normal 4 4 2 8 2 2" xfId="13692"/>
    <cellStyle name="Normal 4 4 2 8 2 3" xfId="13693"/>
    <cellStyle name="Normal 4 4 2 8 3" xfId="13694"/>
    <cellStyle name="Normal 4 4 2 8 3 2" xfId="32626"/>
    <cellStyle name="Normal 4 4 2 8 4" xfId="13695"/>
    <cellStyle name="Normal 4 4 2 8 5" xfId="13696"/>
    <cellStyle name="Normal 4 4 2 9" xfId="13697"/>
    <cellStyle name="Normal 4 4 2 9 2" xfId="13698"/>
    <cellStyle name="Normal 4 4 2 9 2 2" xfId="13699"/>
    <cellStyle name="Normal 4 4 2 9 2 3" xfId="13700"/>
    <cellStyle name="Normal 4 4 2 9 3" xfId="13701"/>
    <cellStyle name="Normal 4 4 2 9 3 2" xfId="32627"/>
    <cellStyle name="Normal 4 4 2 9 4" xfId="13702"/>
    <cellStyle name="Normal 4 4 2 9 5" xfId="13703"/>
    <cellStyle name="Normal 4 4 20" xfId="13704"/>
    <cellStyle name="Normal 4 4 20 2" xfId="13705"/>
    <cellStyle name="Normal 4 4 20 2 2" xfId="13706"/>
    <cellStyle name="Normal 4 4 20 2 2 2" xfId="13707"/>
    <cellStyle name="Normal 4 4 20 2 2 3" xfId="13708"/>
    <cellStyle name="Normal 4 4 20 2 3" xfId="13709"/>
    <cellStyle name="Normal 4 4 20 2 3 2" xfId="32629"/>
    <cellStyle name="Normal 4 4 20 2 4" xfId="13710"/>
    <cellStyle name="Normal 4 4 20 2 5" xfId="13711"/>
    <cellStyle name="Normal 4 4 20 3" xfId="13712"/>
    <cellStyle name="Normal 4 4 20 3 2" xfId="13713"/>
    <cellStyle name="Normal 4 4 20 3 3" xfId="13714"/>
    <cellStyle name="Normal 4 4 20 4" xfId="13715"/>
    <cellStyle name="Normal 4 4 20 4 2" xfId="32628"/>
    <cellStyle name="Normal 4 4 20 5" xfId="13716"/>
    <cellStyle name="Normal 4 4 20 6" xfId="13717"/>
    <cellStyle name="Normal 4 4 21" xfId="13718"/>
    <cellStyle name="Normal 4 4 21 2" xfId="13719"/>
    <cellStyle name="Normal 4 4 21 2 2" xfId="13720"/>
    <cellStyle name="Normal 4 4 21 2 2 2" xfId="13721"/>
    <cellStyle name="Normal 4 4 21 2 2 3" xfId="13722"/>
    <cellStyle name="Normal 4 4 21 2 3" xfId="13723"/>
    <cellStyle name="Normal 4 4 21 2 3 2" xfId="32631"/>
    <cellStyle name="Normal 4 4 21 2 4" xfId="13724"/>
    <cellStyle name="Normal 4 4 21 2 5" xfId="13725"/>
    <cellStyle name="Normal 4 4 21 3" xfId="13726"/>
    <cellStyle name="Normal 4 4 21 3 2" xfId="13727"/>
    <cellStyle name="Normal 4 4 21 3 3" xfId="13728"/>
    <cellStyle name="Normal 4 4 21 4" xfId="13729"/>
    <cellStyle name="Normal 4 4 21 4 2" xfId="32630"/>
    <cellStyle name="Normal 4 4 21 5" xfId="13730"/>
    <cellStyle name="Normal 4 4 21 6" xfId="13731"/>
    <cellStyle name="Normal 4 4 22" xfId="13732"/>
    <cellStyle name="Normal 4 4 22 2" xfId="13733"/>
    <cellStyle name="Normal 4 4 22 2 2" xfId="13734"/>
    <cellStyle name="Normal 4 4 22 2 2 2" xfId="13735"/>
    <cellStyle name="Normal 4 4 22 2 2 3" xfId="13736"/>
    <cellStyle name="Normal 4 4 22 2 3" xfId="13737"/>
    <cellStyle name="Normal 4 4 22 2 3 2" xfId="32633"/>
    <cellStyle name="Normal 4 4 22 2 4" xfId="13738"/>
    <cellStyle name="Normal 4 4 22 2 5" xfId="13739"/>
    <cellStyle name="Normal 4 4 22 3" xfId="13740"/>
    <cellStyle name="Normal 4 4 22 3 2" xfId="13741"/>
    <cellStyle name="Normal 4 4 22 3 3" xfId="13742"/>
    <cellStyle name="Normal 4 4 22 4" xfId="13743"/>
    <cellStyle name="Normal 4 4 22 4 2" xfId="32632"/>
    <cellStyle name="Normal 4 4 22 5" xfId="13744"/>
    <cellStyle name="Normal 4 4 22 6" xfId="13745"/>
    <cellStyle name="Normal 4 4 23" xfId="13746"/>
    <cellStyle name="Normal 4 4 23 2" xfId="13747"/>
    <cellStyle name="Normal 4 4 23 3" xfId="13748"/>
    <cellStyle name="Normal 4 4 24" xfId="13749"/>
    <cellStyle name="Normal 4 4 24 2" xfId="32588"/>
    <cellStyle name="Normal 4 4 25" xfId="13750"/>
    <cellStyle name="Normal 4 4 25 2" xfId="13751"/>
    <cellStyle name="Normal 4 4 26" xfId="13752"/>
    <cellStyle name="Normal 4 4 3" xfId="13753"/>
    <cellStyle name="Normal 4 4 3 2" xfId="13754"/>
    <cellStyle name="Normal 4 4 3 2 2" xfId="13755"/>
    <cellStyle name="Normal 4 4 3 2 2 2" xfId="13756"/>
    <cellStyle name="Normal 4 4 3 2 2 3" xfId="13757"/>
    <cellStyle name="Normal 4 4 3 2 3" xfId="13758"/>
    <cellStyle name="Normal 4 4 3 2 4" xfId="13759"/>
    <cellStyle name="Normal 4 4 3 2 5" xfId="13760"/>
    <cellStyle name="Normal 4 4 3 3" xfId="13761"/>
    <cellStyle name="Normal 4 4 3 3 2" xfId="13762"/>
    <cellStyle name="Normal 4 4 3 3 2 2" xfId="13763"/>
    <cellStyle name="Normal 4 4 3 3 2 3" xfId="13764"/>
    <cellStyle name="Normal 4 4 3 3 3" xfId="13765"/>
    <cellStyle name="Normal 4 4 3 3 3 2" xfId="34948"/>
    <cellStyle name="Normal 4 4 3 3 4" xfId="13766"/>
    <cellStyle name="Normal 4 4 3 3 5" xfId="13767"/>
    <cellStyle name="Normal 4 4 3 4" xfId="13768"/>
    <cellStyle name="Normal 4 4 3 4 2" xfId="13769"/>
    <cellStyle name="Normal 4 4 3 4 3" xfId="13770"/>
    <cellStyle name="Normal 4 4 3 5" xfId="13771"/>
    <cellStyle name="Normal 4 4 3 5 2" xfId="32634"/>
    <cellStyle name="Normal 4 4 3 6" xfId="13772"/>
    <cellStyle name="Normal 4 4 3 7" xfId="13773"/>
    <cellStyle name="Normal 4 4 3 8" xfId="13774"/>
    <cellStyle name="Normal 4 4 4" xfId="13775"/>
    <cellStyle name="Normal 4 4 4 2" xfId="13776"/>
    <cellStyle name="Normal 4 4 4 2 2" xfId="13777"/>
    <cellStyle name="Normal 4 4 4 2 2 2" xfId="13778"/>
    <cellStyle name="Normal 4 4 4 2 2 3" xfId="13779"/>
    <cellStyle name="Normal 4 4 4 2 3" xfId="13780"/>
    <cellStyle name="Normal 4 4 4 2 4" xfId="13781"/>
    <cellStyle name="Normal 4 4 4 2 5" xfId="13782"/>
    <cellStyle name="Normal 4 4 4 3" xfId="13783"/>
    <cellStyle name="Normal 4 4 4 3 2" xfId="13784"/>
    <cellStyle name="Normal 4 4 4 3 2 2" xfId="13785"/>
    <cellStyle name="Normal 4 4 4 3 2 3" xfId="13786"/>
    <cellStyle name="Normal 4 4 4 3 3" xfId="13787"/>
    <cellStyle name="Normal 4 4 4 3 3 2" xfId="34949"/>
    <cellStyle name="Normal 4 4 4 3 4" xfId="13788"/>
    <cellStyle name="Normal 4 4 4 3 5" xfId="13789"/>
    <cellStyle name="Normal 4 4 4 4" xfId="13790"/>
    <cellStyle name="Normal 4 4 4 4 2" xfId="13791"/>
    <cellStyle name="Normal 4 4 4 4 3" xfId="13792"/>
    <cellStyle name="Normal 4 4 4 5" xfId="13793"/>
    <cellStyle name="Normal 4 4 4 5 2" xfId="32635"/>
    <cellStyle name="Normal 4 4 4 6" xfId="13794"/>
    <cellStyle name="Normal 4 4 4 7" xfId="13795"/>
    <cellStyle name="Normal 4 4 4 8" xfId="13796"/>
    <cellStyle name="Normal 4 4 5" xfId="13797"/>
    <cellStyle name="Normal 4 4 5 2" xfId="13798"/>
    <cellStyle name="Normal 4 4 5 2 2" xfId="13799"/>
    <cellStyle name="Normal 4 4 5 2 2 2" xfId="13800"/>
    <cellStyle name="Normal 4 4 5 2 2 3" xfId="13801"/>
    <cellStyle name="Normal 4 4 5 2 3" xfId="13802"/>
    <cellStyle name="Normal 4 4 5 2 4" xfId="13803"/>
    <cellStyle name="Normal 4 4 5 2 5" xfId="13804"/>
    <cellStyle name="Normal 4 4 5 3" xfId="13805"/>
    <cellStyle name="Normal 4 4 5 3 2" xfId="13806"/>
    <cellStyle name="Normal 4 4 5 3 2 2" xfId="13807"/>
    <cellStyle name="Normal 4 4 5 3 2 3" xfId="13808"/>
    <cellStyle name="Normal 4 4 5 3 3" xfId="13809"/>
    <cellStyle name="Normal 4 4 5 3 3 2" xfId="34950"/>
    <cellStyle name="Normal 4 4 5 3 4" xfId="13810"/>
    <cellStyle name="Normal 4 4 5 3 5" xfId="13811"/>
    <cellStyle name="Normal 4 4 5 4" xfId="13812"/>
    <cellStyle name="Normal 4 4 5 4 2" xfId="13813"/>
    <cellStyle name="Normal 4 4 5 4 3" xfId="13814"/>
    <cellStyle name="Normal 4 4 5 5" xfId="13815"/>
    <cellStyle name="Normal 4 4 5 5 2" xfId="32636"/>
    <cellStyle name="Normal 4 4 5 6" xfId="13816"/>
    <cellStyle name="Normal 4 4 5 7" xfId="13817"/>
    <cellStyle name="Normal 4 4 6" xfId="13818"/>
    <cellStyle name="Normal 4 4 6 2" xfId="13819"/>
    <cellStyle name="Normal 4 4 6 2 2" xfId="13820"/>
    <cellStyle name="Normal 4 4 6 2 2 2" xfId="13821"/>
    <cellStyle name="Normal 4 4 6 2 2 3" xfId="13822"/>
    <cellStyle name="Normal 4 4 6 2 3" xfId="13823"/>
    <cellStyle name="Normal 4 4 6 2 4" xfId="13824"/>
    <cellStyle name="Normal 4 4 6 2 5" xfId="13825"/>
    <cellStyle name="Normal 4 4 6 3" xfId="13826"/>
    <cellStyle name="Normal 4 4 6 3 2" xfId="13827"/>
    <cellStyle name="Normal 4 4 6 3 2 2" xfId="13828"/>
    <cellStyle name="Normal 4 4 6 3 2 3" xfId="13829"/>
    <cellStyle name="Normal 4 4 6 3 3" xfId="13830"/>
    <cellStyle name="Normal 4 4 6 3 3 2" xfId="34951"/>
    <cellStyle name="Normal 4 4 6 3 4" xfId="13831"/>
    <cellStyle name="Normal 4 4 6 3 5" xfId="13832"/>
    <cellStyle name="Normal 4 4 6 4" xfId="13833"/>
    <cellStyle name="Normal 4 4 6 4 2" xfId="13834"/>
    <cellStyle name="Normal 4 4 6 4 3" xfId="13835"/>
    <cellStyle name="Normal 4 4 6 5" xfId="13836"/>
    <cellStyle name="Normal 4 4 6 5 2" xfId="32637"/>
    <cellStyle name="Normal 4 4 6 6" xfId="13837"/>
    <cellStyle name="Normal 4 4 6 7" xfId="13838"/>
    <cellStyle name="Normal 4 4 7" xfId="13839"/>
    <cellStyle name="Normal 4 4 7 2" xfId="13840"/>
    <cellStyle name="Normal 4 4 7 2 2" xfId="13841"/>
    <cellStyle name="Normal 4 4 7 2 2 2" xfId="13842"/>
    <cellStyle name="Normal 4 4 7 2 2 3" xfId="13843"/>
    <cellStyle name="Normal 4 4 7 2 3" xfId="13844"/>
    <cellStyle name="Normal 4 4 7 2 4" xfId="13845"/>
    <cellStyle name="Normal 4 4 7 2 5" xfId="13846"/>
    <cellStyle name="Normal 4 4 7 3" xfId="13847"/>
    <cellStyle name="Normal 4 4 7 3 2" xfId="13848"/>
    <cellStyle name="Normal 4 4 7 3 2 2" xfId="13849"/>
    <cellStyle name="Normal 4 4 7 3 2 3" xfId="13850"/>
    <cellStyle name="Normal 4 4 7 3 3" xfId="13851"/>
    <cellStyle name="Normal 4 4 7 3 3 2" xfId="34952"/>
    <cellStyle name="Normal 4 4 7 3 4" xfId="13852"/>
    <cellStyle name="Normal 4 4 7 3 5" xfId="13853"/>
    <cellStyle name="Normal 4 4 7 4" xfId="13854"/>
    <cellStyle name="Normal 4 4 7 4 2" xfId="13855"/>
    <cellStyle name="Normal 4 4 7 4 3" xfId="13856"/>
    <cellStyle name="Normal 4 4 7 5" xfId="13857"/>
    <cellStyle name="Normal 4 4 7 5 2" xfId="32638"/>
    <cellStyle name="Normal 4 4 7 6" xfId="13858"/>
    <cellStyle name="Normal 4 4 7 7" xfId="13859"/>
    <cellStyle name="Normal 4 4 8" xfId="13860"/>
    <cellStyle name="Normal 4 4 8 2" xfId="13861"/>
    <cellStyle name="Normal 4 4 8 2 2" xfId="13862"/>
    <cellStyle name="Normal 4 4 8 2 2 2" xfId="13863"/>
    <cellStyle name="Normal 4 4 8 2 2 3" xfId="13864"/>
    <cellStyle name="Normal 4 4 8 2 3" xfId="13865"/>
    <cellStyle name="Normal 4 4 8 2 3 2" xfId="32640"/>
    <cellStyle name="Normal 4 4 8 2 4" xfId="13866"/>
    <cellStyle name="Normal 4 4 8 2 5" xfId="13867"/>
    <cellStyle name="Normal 4 4 8 3" xfId="13868"/>
    <cellStyle name="Normal 4 4 8 3 2" xfId="13869"/>
    <cellStyle name="Normal 4 4 8 3 2 2" xfId="13870"/>
    <cellStyle name="Normal 4 4 8 3 2 3" xfId="13871"/>
    <cellStyle name="Normal 4 4 8 3 3" xfId="13872"/>
    <cellStyle name="Normal 4 4 8 3 4" xfId="13873"/>
    <cellStyle name="Normal 4 4 8 3 5" xfId="13874"/>
    <cellStyle name="Normal 4 4 8 4" xfId="13875"/>
    <cellStyle name="Normal 4 4 8 4 2" xfId="13876"/>
    <cellStyle name="Normal 4 4 8 4 2 2" xfId="13877"/>
    <cellStyle name="Normal 4 4 8 4 2 3" xfId="13878"/>
    <cellStyle name="Normal 4 4 8 4 3" xfId="13879"/>
    <cellStyle name="Normal 4 4 8 4 3 2" xfId="34953"/>
    <cellStyle name="Normal 4 4 8 4 4" xfId="13880"/>
    <cellStyle name="Normal 4 4 8 4 5" xfId="13881"/>
    <cellStyle name="Normal 4 4 8 5" xfId="13882"/>
    <cellStyle name="Normal 4 4 8 5 2" xfId="13883"/>
    <cellStyle name="Normal 4 4 8 5 3" xfId="13884"/>
    <cellStyle name="Normal 4 4 8 6" xfId="13885"/>
    <cellStyle name="Normal 4 4 8 6 2" xfId="32639"/>
    <cellStyle name="Normal 4 4 8 7" xfId="13886"/>
    <cellStyle name="Normal 4 4 8 8" xfId="13887"/>
    <cellStyle name="Normal 4 4 9" xfId="13888"/>
    <cellStyle name="Normal 4 4 9 2" xfId="13889"/>
    <cellStyle name="Normal 4 4 9 2 2" xfId="13890"/>
    <cellStyle name="Normal 4 4 9 2 2 2" xfId="13891"/>
    <cellStyle name="Normal 4 4 9 2 2 3" xfId="13892"/>
    <cellStyle name="Normal 4 4 9 2 3" xfId="13893"/>
    <cellStyle name="Normal 4 4 9 2 3 2" xfId="32642"/>
    <cellStyle name="Normal 4 4 9 2 4" xfId="13894"/>
    <cellStyle name="Normal 4 4 9 2 5" xfId="13895"/>
    <cellStyle name="Normal 4 4 9 3" xfId="13896"/>
    <cellStyle name="Normal 4 4 9 3 2" xfId="13897"/>
    <cellStyle name="Normal 4 4 9 3 2 2" xfId="13898"/>
    <cellStyle name="Normal 4 4 9 3 2 3" xfId="13899"/>
    <cellStyle name="Normal 4 4 9 3 3" xfId="13900"/>
    <cellStyle name="Normal 4 4 9 3 4" xfId="13901"/>
    <cellStyle name="Normal 4 4 9 3 5" xfId="13902"/>
    <cellStyle name="Normal 4 4 9 4" xfId="13903"/>
    <cellStyle name="Normal 4 4 9 4 2" xfId="13904"/>
    <cellStyle name="Normal 4 4 9 4 2 2" xfId="13905"/>
    <cellStyle name="Normal 4 4 9 4 2 3" xfId="13906"/>
    <cellStyle name="Normal 4 4 9 4 3" xfId="13907"/>
    <cellStyle name="Normal 4 4 9 4 3 2" xfId="34954"/>
    <cellStyle name="Normal 4 4 9 4 4" xfId="13908"/>
    <cellStyle name="Normal 4 4 9 4 5" xfId="13909"/>
    <cellStyle name="Normal 4 4 9 5" xfId="13910"/>
    <cellStyle name="Normal 4 4 9 5 2" xfId="13911"/>
    <cellStyle name="Normal 4 4 9 5 3" xfId="13912"/>
    <cellStyle name="Normal 4 4 9 6" xfId="13913"/>
    <cellStyle name="Normal 4 4 9 6 2" xfId="32641"/>
    <cellStyle name="Normal 4 4 9 7" xfId="13914"/>
    <cellStyle name="Normal 4 4 9 8" xfId="13915"/>
    <cellStyle name="Normal 4 5" xfId="13916"/>
    <cellStyle name="Normal 4 5 10" xfId="13917"/>
    <cellStyle name="Normal 4 5 10 2" xfId="13918"/>
    <cellStyle name="Normal 4 5 10 2 2" xfId="13919"/>
    <cellStyle name="Normal 4 5 10 2 3" xfId="13920"/>
    <cellStyle name="Normal 4 5 10 3" xfId="13921"/>
    <cellStyle name="Normal 4 5 10 4" xfId="13922"/>
    <cellStyle name="Normal 4 5 10 5" xfId="13923"/>
    <cellStyle name="Normal 4 5 11" xfId="13924"/>
    <cellStyle name="Normal 4 5 11 2" xfId="13925"/>
    <cellStyle name="Normal 4 5 11 2 2" xfId="13926"/>
    <cellStyle name="Normal 4 5 11 2 3" xfId="13927"/>
    <cellStyle name="Normal 4 5 11 3" xfId="13928"/>
    <cellStyle name="Normal 4 5 11 4" xfId="13929"/>
    <cellStyle name="Normal 4 5 11 5" xfId="13930"/>
    <cellStyle name="Normal 4 5 12" xfId="13931"/>
    <cellStyle name="Normal 4 5 12 2" xfId="13932"/>
    <cellStyle name="Normal 4 5 12 2 2" xfId="13933"/>
    <cellStyle name="Normal 4 5 12 2 3" xfId="13934"/>
    <cellStyle name="Normal 4 5 12 3" xfId="13935"/>
    <cellStyle name="Normal 4 5 12 4" xfId="13936"/>
    <cellStyle name="Normal 4 5 12 5" xfId="13937"/>
    <cellStyle name="Normal 4 5 13" xfId="13938"/>
    <cellStyle name="Normal 4 5 13 2" xfId="13939"/>
    <cellStyle name="Normal 4 5 13 2 2" xfId="13940"/>
    <cellStyle name="Normal 4 5 13 2 3" xfId="13941"/>
    <cellStyle name="Normal 4 5 13 3" xfId="13942"/>
    <cellStyle name="Normal 4 5 13 4" xfId="13943"/>
    <cellStyle name="Normal 4 5 13 5" xfId="13944"/>
    <cellStyle name="Normal 4 5 14" xfId="13945"/>
    <cellStyle name="Normal 4 5 14 2" xfId="13946"/>
    <cellStyle name="Normal 4 5 14 2 2" xfId="13947"/>
    <cellStyle name="Normal 4 5 14 2 3" xfId="13948"/>
    <cellStyle name="Normal 4 5 14 3" xfId="13949"/>
    <cellStyle name="Normal 4 5 14 4" xfId="13950"/>
    <cellStyle name="Normal 4 5 14 5" xfId="13951"/>
    <cellStyle name="Normal 4 5 15" xfId="13952"/>
    <cellStyle name="Normal 4 5 15 2" xfId="13953"/>
    <cellStyle name="Normal 4 5 15 2 2" xfId="13954"/>
    <cellStyle name="Normal 4 5 15 2 3" xfId="13955"/>
    <cellStyle name="Normal 4 5 15 3" xfId="13956"/>
    <cellStyle name="Normal 4 5 15 3 2" xfId="33534"/>
    <cellStyle name="Normal 4 5 15 4" xfId="13957"/>
    <cellStyle name="Normal 4 5 15 5" xfId="13958"/>
    <cellStyle name="Normal 4 5 16" xfId="13959"/>
    <cellStyle name="Normal 4 5 16 2" xfId="13960"/>
    <cellStyle name="Normal 4 5 16 2 2" xfId="13961"/>
    <cellStyle name="Normal 4 5 16 2 3" xfId="13962"/>
    <cellStyle name="Normal 4 5 16 3" xfId="13963"/>
    <cellStyle name="Normal 4 5 16 3 2" xfId="33933"/>
    <cellStyle name="Normal 4 5 16 4" xfId="13964"/>
    <cellStyle name="Normal 4 5 16 5" xfId="13965"/>
    <cellStyle name="Normal 4 5 17" xfId="13966"/>
    <cellStyle name="Normal 4 5 17 2" xfId="13967"/>
    <cellStyle name="Normal 4 5 17 2 2" xfId="13968"/>
    <cellStyle name="Normal 4 5 17 2 3" xfId="13969"/>
    <cellStyle name="Normal 4 5 17 3" xfId="13970"/>
    <cellStyle name="Normal 4 5 17 3 2" xfId="34955"/>
    <cellStyle name="Normal 4 5 17 4" xfId="13971"/>
    <cellStyle name="Normal 4 5 17 5" xfId="13972"/>
    <cellStyle name="Normal 4 5 18" xfId="13973"/>
    <cellStyle name="Normal 4 5 18 2" xfId="13974"/>
    <cellStyle name="Normal 4 5 18 3" xfId="13975"/>
    <cellStyle name="Normal 4 5 19" xfId="13976"/>
    <cellStyle name="Normal 4 5 19 2" xfId="32643"/>
    <cellStyle name="Normal 4 5 2" xfId="13977"/>
    <cellStyle name="Normal 4 5 2 2" xfId="13978"/>
    <cellStyle name="Normal 4 5 2 2 2" xfId="13979"/>
    <cellStyle name="Normal 4 5 2 2 2 2" xfId="13980"/>
    <cellStyle name="Normal 4 5 2 2 2 3" xfId="13981"/>
    <cellStyle name="Normal 4 5 2 2 3" xfId="13982"/>
    <cellStyle name="Normal 4 5 2 2 4" xfId="13983"/>
    <cellStyle name="Normal 4 5 2 2 5" xfId="13984"/>
    <cellStyle name="Normal 4 5 2 3" xfId="13985"/>
    <cellStyle name="Normal 4 5 2 3 2" xfId="13986"/>
    <cellStyle name="Normal 4 5 2 3 2 2" xfId="13987"/>
    <cellStyle name="Normal 4 5 2 3 2 3" xfId="13988"/>
    <cellStyle name="Normal 4 5 2 3 3" xfId="13989"/>
    <cellStyle name="Normal 4 5 2 3 3 2" xfId="34490"/>
    <cellStyle name="Normal 4 5 2 3 4" xfId="13990"/>
    <cellStyle name="Normal 4 5 2 3 5" xfId="13991"/>
    <cellStyle name="Normal 4 5 2 4" xfId="13992"/>
    <cellStyle name="Normal 4 5 2 4 2" xfId="13993"/>
    <cellStyle name="Normal 4 5 2 4 3" xfId="13994"/>
    <cellStyle name="Normal 4 5 2 5" xfId="13995"/>
    <cellStyle name="Normal 4 5 2 5 2" xfId="33535"/>
    <cellStyle name="Normal 4 5 2 6" xfId="13996"/>
    <cellStyle name="Normal 4 5 2 7" xfId="13997"/>
    <cellStyle name="Normal 4 5 2 8" xfId="13998"/>
    <cellStyle name="Normal 4 5 20" xfId="13999"/>
    <cellStyle name="Normal 4 5 20 2" xfId="14000"/>
    <cellStyle name="Normal 4 5 21" xfId="14001"/>
    <cellStyle name="Normal 4 5 3" xfId="14002"/>
    <cellStyle name="Normal 4 5 3 2" xfId="14003"/>
    <cellStyle name="Normal 4 5 3 2 2" xfId="14004"/>
    <cellStyle name="Normal 4 5 3 2 3" xfId="14005"/>
    <cellStyle name="Normal 4 5 3 3" xfId="14006"/>
    <cellStyle name="Normal 4 5 3 4" xfId="14007"/>
    <cellStyle name="Normal 4 5 3 5" xfId="14008"/>
    <cellStyle name="Normal 4 5 4" xfId="14009"/>
    <cellStyle name="Normal 4 5 4 2" xfId="14010"/>
    <cellStyle name="Normal 4 5 4 2 2" xfId="14011"/>
    <cellStyle name="Normal 4 5 4 2 3" xfId="14012"/>
    <cellStyle name="Normal 4 5 4 3" xfId="14013"/>
    <cellStyle name="Normal 4 5 4 4" xfId="14014"/>
    <cellStyle name="Normal 4 5 4 5" xfId="14015"/>
    <cellStyle name="Normal 4 5 5" xfId="14016"/>
    <cellStyle name="Normal 4 5 5 2" xfId="14017"/>
    <cellStyle name="Normal 4 5 5 2 2" xfId="14018"/>
    <cellStyle name="Normal 4 5 5 2 3" xfId="14019"/>
    <cellStyle name="Normal 4 5 5 3" xfId="14020"/>
    <cellStyle name="Normal 4 5 5 4" xfId="14021"/>
    <cellStyle name="Normal 4 5 5 5" xfId="14022"/>
    <cellStyle name="Normal 4 5 6" xfId="14023"/>
    <cellStyle name="Normal 4 5 6 2" xfId="14024"/>
    <cellStyle name="Normal 4 5 6 2 2" xfId="14025"/>
    <cellStyle name="Normal 4 5 6 2 3" xfId="14026"/>
    <cellStyle name="Normal 4 5 6 3" xfId="14027"/>
    <cellStyle name="Normal 4 5 6 4" xfId="14028"/>
    <cellStyle name="Normal 4 5 6 5" xfId="14029"/>
    <cellStyle name="Normal 4 5 7" xfId="14030"/>
    <cellStyle name="Normal 4 5 7 2" xfId="14031"/>
    <cellStyle name="Normal 4 5 7 2 2" xfId="14032"/>
    <cellStyle name="Normal 4 5 7 2 3" xfId="14033"/>
    <cellStyle name="Normal 4 5 7 3" xfId="14034"/>
    <cellStyle name="Normal 4 5 7 4" xfId="14035"/>
    <cellStyle name="Normal 4 5 7 5" xfId="14036"/>
    <cellStyle name="Normal 4 5 8" xfId="14037"/>
    <cellStyle name="Normal 4 5 8 2" xfId="14038"/>
    <cellStyle name="Normal 4 5 8 2 2" xfId="14039"/>
    <cellStyle name="Normal 4 5 8 2 3" xfId="14040"/>
    <cellStyle name="Normal 4 5 8 3" xfId="14041"/>
    <cellStyle name="Normal 4 5 8 4" xfId="14042"/>
    <cellStyle name="Normal 4 5 8 5" xfId="14043"/>
    <cellStyle name="Normal 4 5 9" xfId="14044"/>
    <cellStyle name="Normal 4 5 9 2" xfId="14045"/>
    <cellStyle name="Normal 4 5 9 2 2" xfId="14046"/>
    <cellStyle name="Normal 4 5 9 2 3" xfId="14047"/>
    <cellStyle name="Normal 4 5 9 3" xfId="14048"/>
    <cellStyle name="Normal 4 5 9 4" xfId="14049"/>
    <cellStyle name="Normal 4 5 9 5" xfId="14050"/>
    <cellStyle name="Normal 4 6" xfId="14051"/>
    <cellStyle name="Normal 4 6 2" xfId="14052"/>
    <cellStyle name="Normal 4 6 2 2" xfId="14053"/>
    <cellStyle name="Normal 4 6 2 2 2" xfId="14054"/>
    <cellStyle name="Normal 4 6 2 2 2 2" xfId="14055"/>
    <cellStyle name="Normal 4 6 2 2 2 3" xfId="14056"/>
    <cellStyle name="Normal 4 6 2 2 3" xfId="14057"/>
    <cellStyle name="Normal 4 6 2 2 3 2" xfId="34800"/>
    <cellStyle name="Normal 4 6 2 2 4" xfId="14058"/>
    <cellStyle name="Normal 4 6 2 2 5" xfId="14059"/>
    <cellStyle name="Normal 4 6 2 2 6" xfId="14060"/>
    <cellStyle name="Normal 4 6 2 3" xfId="14061"/>
    <cellStyle name="Normal 4 6 2 3 2" xfId="14062"/>
    <cellStyle name="Normal 4 6 2 3 3" xfId="14063"/>
    <cellStyle name="Normal 4 6 2 4" xfId="14064"/>
    <cellStyle name="Normal 4 6 2 4 2" xfId="33537"/>
    <cellStyle name="Normal 4 6 2 5" xfId="14065"/>
    <cellStyle name="Normal 4 6 2 6" xfId="14066"/>
    <cellStyle name="Normal 4 6 2 7" xfId="14067"/>
    <cellStyle name="Normal 4 6 3" xfId="14068"/>
    <cellStyle name="Normal 4 6 3 2" xfId="14069"/>
    <cellStyle name="Normal 4 6 3 2 2" xfId="14070"/>
    <cellStyle name="Normal 4 6 3 2 2 2" xfId="14071"/>
    <cellStyle name="Normal 4 6 3 2 2 3" xfId="14072"/>
    <cellStyle name="Normal 4 6 3 2 3" xfId="14073"/>
    <cellStyle name="Normal 4 6 3 2 3 2" xfId="34674"/>
    <cellStyle name="Normal 4 6 3 2 4" xfId="14074"/>
    <cellStyle name="Normal 4 6 3 2 5" xfId="14075"/>
    <cellStyle name="Normal 4 6 3 3" xfId="14076"/>
    <cellStyle name="Normal 4 6 3 3 2" xfId="14077"/>
    <cellStyle name="Normal 4 6 3 3 3" xfId="14078"/>
    <cellStyle name="Normal 4 6 3 4" xfId="14079"/>
    <cellStyle name="Normal 4 6 3 4 2" xfId="33538"/>
    <cellStyle name="Normal 4 6 3 5" xfId="14080"/>
    <cellStyle name="Normal 4 6 3 6" xfId="14081"/>
    <cellStyle name="Normal 4 6 3 7" xfId="14082"/>
    <cellStyle name="Normal 4 6 4" xfId="14083"/>
    <cellStyle name="Normal 4 6 4 2" xfId="14084"/>
    <cellStyle name="Normal 4 6 4 2 2" xfId="14085"/>
    <cellStyle name="Normal 4 6 4 2 3" xfId="14086"/>
    <cellStyle name="Normal 4 6 4 3" xfId="14087"/>
    <cellStyle name="Normal 4 6 4 3 2" xfId="34467"/>
    <cellStyle name="Normal 4 6 4 4" xfId="14088"/>
    <cellStyle name="Normal 4 6 4 5" xfId="14089"/>
    <cellStyle name="Normal 4 6 5" xfId="14090"/>
    <cellStyle name="Normal 4 6 5 2" xfId="14091"/>
    <cellStyle name="Normal 4 6 5 2 2" xfId="14092"/>
    <cellStyle name="Normal 4 6 5 2 3" xfId="14093"/>
    <cellStyle name="Normal 4 6 5 3" xfId="14094"/>
    <cellStyle name="Normal 4 6 5 4" xfId="14095"/>
    <cellStyle name="Normal 4 6 5 5" xfId="14096"/>
    <cellStyle name="Normal 4 6 6" xfId="14097"/>
    <cellStyle name="Normal 4 6 6 2" xfId="14098"/>
    <cellStyle name="Normal 4 6 6 3" xfId="14099"/>
    <cellStyle name="Normal 4 6 7" xfId="14100"/>
    <cellStyle name="Normal 4 6 7 2" xfId="33536"/>
    <cellStyle name="Normal 4 6 8" xfId="14101"/>
    <cellStyle name="Normal 4 6 8 2" xfId="14102"/>
    <cellStyle name="Normal 4 6 9" xfId="14103"/>
    <cellStyle name="Normal 4 7" xfId="14104"/>
    <cellStyle name="Normal 4 7 10" xfId="14105"/>
    <cellStyle name="Normal 4 7 2" xfId="14106"/>
    <cellStyle name="Normal 4 7 2 2" xfId="14107"/>
    <cellStyle name="Normal 4 7 2 2 2" xfId="14108"/>
    <cellStyle name="Normal 4 7 2 2 2 2" xfId="14109"/>
    <cellStyle name="Normal 4 7 2 2 2 3" xfId="14110"/>
    <cellStyle name="Normal 4 7 2 2 3" xfId="14111"/>
    <cellStyle name="Normal 4 7 2 2 3 2" xfId="34902"/>
    <cellStyle name="Normal 4 7 2 2 4" xfId="14112"/>
    <cellStyle name="Normal 4 7 2 2 5" xfId="14113"/>
    <cellStyle name="Normal 4 7 2 3" xfId="14114"/>
    <cellStyle name="Normal 4 7 2 3 2" xfId="14115"/>
    <cellStyle name="Normal 4 7 2 3 3" xfId="14116"/>
    <cellStyle name="Normal 4 7 2 4" xfId="14117"/>
    <cellStyle name="Normal 4 7 2 4 2" xfId="33540"/>
    <cellStyle name="Normal 4 7 2 5" xfId="14118"/>
    <cellStyle name="Normal 4 7 2 6" xfId="14119"/>
    <cellStyle name="Normal 4 7 2 7" xfId="14120"/>
    <cellStyle name="Normal 4 7 3" xfId="14121"/>
    <cellStyle name="Normal 4 7 3 2" xfId="14122"/>
    <cellStyle name="Normal 4 7 3 2 2" xfId="14123"/>
    <cellStyle name="Normal 4 7 3 2 3" xfId="14124"/>
    <cellStyle name="Normal 4 7 3 3" xfId="14125"/>
    <cellStyle name="Normal 4 7 3 4" xfId="14126"/>
    <cellStyle name="Normal 4 7 3 5" xfId="14127"/>
    <cellStyle name="Normal 4 7 4" xfId="14128"/>
    <cellStyle name="Normal 4 7 4 2" xfId="14129"/>
    <cellStyle name="Normal 4 7 4 2 2" xfId="14130"/>
    <cellStyle name="Normal 4 7 4 2 3" xfId="14131"/>
    <cellStyle name="Normal 4 7 4 3" xfId="14132"/>
    <cellStyle name="Normal 4 7 4 3 2" xfId="34903"/>
    <cellStyle name="Normal 4 7 4 4" xfId="14133"/>
    <cellStyle name="Normal 4 7 4 5" xfId="14134"/>
    <cellStyle name="Normal 4 7 5" xfId="14135"/>
    <cellStyle name="Normal 4 7 5 2" xfId="14136"/>
    <cellStyle name="Normal 4 7 5 2 2" xfId="14137"/>
    <cellStyle name="Normal 4 7 5 2 3" xfId="14138"/>
    <cellStyle name="Normal 4 7 5 3" xfId="14139"/>
    <cellStyle name="Normal 4 7 5 3 2" xfId="35075"/>
    <cellStyle name="Normal 4 7 5 4" xfId="14140"/>
    <cellStyle name="Normal 4 7 5 5" xfId="14141"/>
    <cellStyle name="Normal 4 7 6" xfId="14142"/>
    <cellStyle name="Normal 4 7 6 2" xfId="14143"/>
    <cellStyle name="Normal 4 7 6 3" xfId="14144"/>
    <cellStyle name="Normal 4 7 7" xfId="14145"/>
    <cellStyle name="Normal 4 7 7 2" xfId="33539"/>
    <cellStyle name="Normal 4 7 8" xfId="14146"/>
    <cellStyle name="Normal 4 7 9" xfId="14147"/>
    <cellStyle name="Normal 4 8" xfId="14148"/>
    <cellStyle name="Normal 4 8 10" xfId="14149"/>
    <cellStyle name="Normal 4 8 2" xfId="14150"/>
    <cellStyle name="Normal 4 8 2 2" xfId="14151"/>
    <cellStyle name="Normal 4 8 2 2 2" xfId="14152"/>
    <cellStyle name="Normal 4 8 2 2 2 2" xfId="14153"/>
    <cellStyle name="Normal 4 8 2 2 2 3" xfId="14154"/>
    <cellStyle name="Normal 4 8 2 2 3" xfId="14155"/>
    <cellStyle name="Normal 4 8 2 2 3 2" xfId="34913"/>
    <cellStyle name="Normal 4 8 2 2 4" xfId="14156"/>
    <cellStyle name="Normal 4 8 2 2 5" xfId="14157"/>
    <cellStyle name="Normal 4 8 2 3" xfId="14158"/>
    <cellStyle name="Normal 4 8 2 3 2" xfId="14159"/>
    <cellStyle name="Normal 4 8 2 3 3" xfId="14160"/>
    <cellStyle name="Normal 4 8 2 4" xfId="14161"/>
    <cellStyle name="Normal 4 8 2 4 2" xfId="33542"/>
    <cellStyle name="Normal 4 8 2 5" xfId="14162"/>
    <cellStyle name="Normal 4 8 2 6" xfId="14163"/>
    <cellStyle name="Normal 4 8 3" xfId="14164"/>
    <cellStyle name="Normal 4 8 3 2" xfId="14165"/>
    <cellStyle name="Normal 4 8 3 2 2" xfId="14166"/>
    <cellStyle name="Normal 4 8 3 2 3" xfId="14167"/>
    <cellStyle name="Normal 4 8 3 3" xfId="14168"/>
    <cellStyle name="Normal 4 8 3 4" xfId="14169"/>
    <cellStyle name="Normal 4 8 3 5" xfId="14170"/>
    <cellStyle name="Normal 4 8 4" xfId="14171"/>
    <cellStyle name="Normal 4 8 4 2" xfId="14172"/>
    <cellStyle name="Normal 4 8 4 2 2" xfId="14173"/>
    <cellStyle name="Normal 4 8 4 2 3" xfId="14174"/>
    <cellStyle name="Normal 4 8 4 3" xfId="14175"/>
    <cellStyle name="Normal 4 8 4 3 2" xfId="34675"/>
    <cellStyle name="Normal 4 8 4 4" xfId="14176"/>
    <cellStyle name="Normal 4 8 4 5" xfId="14177"/>
    <cellStyle name="Normal 4 8 5" xfId="14178"/>
    <cellStyle name="Normal 4 8 5 2" xfId="14179"/>
    <cellStyle name="Normal 4 8 5 2 2" xfId="14180"/>
    <cellStyle name="Normal 4 8 5 2 3" xfId="14181"/>
    <cellStyle name="Normal 4 8 5 3" xfId="14182"/>
    <cellStyle name="Normal 4 8 5 4" xfId="14183"/>
    <cellStyle name="Normal 4 8 5 5" xfId="14184"/>
    <cellStyle name="Normal 4 8 6" xfId="14185"/>
    <cellStyle name="Normal 4 8 6 2" xfId="14186"/>
    <cellStyle name="Normal 4 8 6 3" xfId="14187"/>
    <cellStyle name="Normal 4 8 7" xfId="14188"/>
    <cellStyle name="Normal 4 8 7 2" xfId="33541"/>
    <cellStyle name="Normal 4 8 8" xfId="14189"/>
    <cellStyle name="Normal 4 8 9" xfId="14190"/>
    <cellStyle name="Normal 4 9" xfId="14191"/>
    <cellStyle name="Normal 4 9 2" xfId="14192"/>
    <cellStyle name="Normal 4 9 2 2" xfId="14193"/>
    <cellStyle name="Normal 4 9 2 2 2" xfId="14194"/>
    <cellStyle name="Normal 4 9 2 2 3" xfId="14195"/>
    <cellStyle name="Normal 4 9 2 3" xfId="14196"/>
    <cellStyle name="Normal 4 9 2 4" xfId="14197"/>
    <cellStyle name="Normal 4 9 2 5" xfId="14198"/>
    <cellStyle name="Normal 4 9 3" xfId="14199"/>
    <cellStyle name="Normal 4 9 3 2" xfId="14200"/>
    <cellStyle name="Normal 4 9 3 2 2" xfId="14201"/>
    <cellStyle name="Normal 4 9 3 2 3" xfId="14202"/>
    <cellStyle name="Normal 4 9 3 3" xfId="14203"/>
    <cellStyle name="Normal 4 9 3 3 2" xfId="34581"/>
    <cellStyle name="Normal 4 9 3 4" xfId="14204"/>
    <cellStyle name="Normal 4 9 3 5" xfId="14205"/>
    <cellStyle name="Normal 4 9 4" xfId="14206"/>
    <cellStyle name="Normal 4 9 4 2" xfId="14207"/>
    <cellStyle name="Normal 4 9 4 3" xfId="14208"/>
    <cellStyle name="Normal 4 9 5" xfId="14209"/>
    <cellStyle name="Normal 4 9 5 2" xfId="33543"/>
    <cellStyle name="Normal 4 9 6" xfId="14210"/>
    <cellStyle name="Normal 4 9 7" xfId="14211"/>
    <cellStyle name="Normal 4 9 8" xfId="14212"/>
    <cellStyle name="Normal 4_For_Allens_Appendix" xfId="14213"/>
    <cellStyle name="Normal 40" xfId="35387"/>
    <cellStyle name="Normal 5" xfId="14214"/>
    <cellStyle name="Normal 5 10" xfId="14215"/>
    <cellStyle name="Normal 5 10 2" xfId="14216"/>
    <cellStyle name="Normal 5 10 2 2" xfId="14217"/>
    <cellStyle name="Normal 5 10 2 2 2" xfId="14218"/>
    <cellStyle name="Normal 5 10 2 2 2 2" xfId="14219"/>
    <cellStyle name="Normal 5 10 2 2 2 3" xfId="14220"/>
    <cellStyle name="Normal 5 10 2 2 3" xfId="14221"/>
    <cellStyle name="Normal 5 10 2 2 3 2" xfId="34455"/>
    <cellStyle name="Normal 5 10 2 2 4" xfId="14222"/>
    <cellStyle name="Normal 5 10 2 2 5" xfId="14223"/>
    <cellStyle name="Normal 5 10 2 3" xfId="14224"/>
    <cellStyle name="Normal 5 10 2 3 2" xfId="14225"/>
    <cellStyle name="Normal 5 10 2 3 3" xfId="14226"/>
    <cellStyle name="Normal 5 10 2 4" xfId="14227"/>
    <cellStyle name="Normal 5 10 2 4 2" xfId="33545"/>
    <cellStyle name="Normal 5 10 2 5" xfId="14228"/>
    <cellStyle name="Normal 5 10 2 6" xfId="14229"/>
    <cellStyle name="Normal 5 10 3" xfId="14230"/>
    <cellStyle name="Normal 5 10 3 2" xfId="14231"/>
    <cellStyle name="Normal 5 10 3 2 2" xfId="14232"/>
    <cellStyle name="Normal 5 10 3 2 3" xfId="14233"/>
    <cellStyle name="Normal 5 10 3 3" xfId="14234"/>
    <cellStyle name="Normal 5 10 3 4" xfId="14235"/>
    <cellStyle name="Normal 5 10 3 5" xfId="14236"/>
    <cellStyle name="Normal 5 10 4" xfId="14237"/>
    <cellStyle name="Normal 5 10 4 2" xfId="14238"/>
    <cellStyle name="Normal 5 10 4 2 2" xfId="14239"/>
    <cellStyle name="Normal 5 10 4 2 3" xfId="14240"/>
    <cellStyle name="Normal 5 10 4 3" xfId="14241"/>
    <cellStyle name="Normal 5 10 4 3 2" xfId="14242"/>
    <cellStyle name="Normal 5 10 4 3 2 2" xfId="14243"/>
    <cellStyle name="Normal 5 10 4 3 2 3" xfId="14244"/>
    <cellStyle name="Normal 5 10 4 3 3" xfId="14245"/>
    <cellStyle name="Normal 5 10 4 3 3 2" xfId="34911"/>
    <cellStyle name="Normal 5 10 4 3 4" xfId="14246"/>
    <cellStyle name="Normal 5 10 4 3 5" xfId="14247"/>
    <cellStyle name="Normal 5 10 4 4" xfId="14248"/>
    <cellStyle name="Normal 5 10 4 5" xfId="14249"/>
    <cellStyle name="Normal 5 10 5" xfId="14250"/>
    <cellStyle name="Normal 5 10 5 2" xfId="14251"/>
    <cellStyle name="Normal 5 10 5 2 2" xfId="14252"/>
    <cellStyle name="Normal 5 10 5 2 3" xfId="14253"/>
    <cellStyle name="Normal 5 10 5 3" xfId="14254"/>
    <cellStyle name="Normal 5 10 5 3 2" xfId="34062"/>
    <cellStyle name="Normal 5 10 5 4" xfId="14255"/>
    <cellStyle name="Normal 5 10 5 5" xfId="14256"/>
    <cellStyle name="Normal 5 10 6" xfId="14257"/>
    <cellStyle name="Normal 5 10 6 2" xfId="33544"/>
    <cellStyle name="Normal 5 10 7" xfId="14258"/>
    <cellStyle name="Normal 5 10 8" xfId="14259"/>
    <cellStyle name="Normal 5 10 9" xfId="14260"/>
    <cellStyle name="Normal 5 11" xfId="14261"/>
    <cellStyle name="Normal 5 11 2" xfId="14262"/>
    <cellStyle name="Normal 5 11 2 2" xfId="14263"/>
    <cellStyle name="Normal 5 11 2 2 2" xfId="14264"/>
    <cellStyle name="Normal 5 11 2 2 2 2" xfId="14265"/>
    <cellStyle name="Normal 5 11 2 2 2 3" xfId="14266"/>
    <cellStyle name="Normal 5 11 2 2 3" xfId="14267"/>
    <cellStyle name="Normal 5 11 2 2 3 2" xfId="34582"/>
    <cellStyle name="Normal 5 11 2 2 4" xfId="14268"/>
    <cellStyle name="Normal 5 11 2 2 5" xfId="14269"/>
    <cellStyle name="Normal 5 11 2 3" xfId="14270"/>
    <cellStyle name="Normal 5 11 2 3 2" xfId="14271"/>
    <cellStyle name="Normal 5 11 2 3 3" xfId="14272"/>
    <cellStyle name="Normal 5 11 2 4" xfId="14273"/>
    <cellStyle name="Normal 5 11 2 4 2" xfId="33547"/>
    <cellStyle name="Normal 5 11 2 5" xfId="14274"/>
    <cellStyle name="Normal 5 11 2 6" xfId="14275"/>
    <cellStyle name="Normal 5 11 3" xfId="14276"/>
    <cellStyle name="Normal 5 11 3 2" xfId="14277"/>
    <cellStyle name="Normal 5 11 3 2 2" xfId="14278"/>
    <cellStyle name="Normal 5 11 3 2 3" xfId="14279"/>
    <cellStyle name="Normal 5 11 3 3" xfId="14280"/>
    <cellStyle name="Normal 5 11 3 4" xfId="14281"/>
    <cellStyle name="Normal 5 11 3 5" xfId="14282"/>
    <cellStyle name="Normal 5 11 4" xfId="14283"/>
    <cellStyle name="Normal 5 11 4 2" xfId="14284"/>
    <cellStyle name="Normal 5 11 4 2 2" xfId="14285"/>
    <cellStyle name="Normal 5 11 4 2 3" xfId="14286"/>
    <cellStyle name="Normal 5 11 4 3" xfId="14287"/>
    <cellStyle name="Normal 5 11 4 3 2" xfId="14288"/>
    <cellStyle name="Normal 5 11 4 3 2 2" xfId="14289"/>
    <cellStyle name="Normal 5 11 4 3 2 3" xfId="14290"/>
    <cellStyle name="Normal 5 11 4 3 3" xfId="14291"/>
    <cellStyle name="Normal 5 11 4 3 3 2" xfId="34892"/>
    <cellStyle name="Normal 5 11 4 3 4" xfId="14292"/>
    <cellStyle name="Normal 5 11 4 3 5" xfId="14293"/>
    <cellStyle name="Normal 5 11 4 4" xfId="14294"/>
    <cellStyle name="Normal 5 11 4 5" xfId="14295"/>
    <cellStyle name="Normal 5 11 5" xfId="14296"/>
    <cellStyle name="Normal 5 11 5 2" xfId="14297"/>
    <cellStyle name="Normal 5 11 5 2 2" xfId="14298"/>
    <cellStyle name="Normal 5 11 5 2 3" xfId="14299"/>
    <cellStyle name="Normal 5 11 5 3" xfId="14300"/>
    <cellStyle name="Normal 5 11 5 3 2" xfId="34063"/>
    <cellStyle name="Normal 5 11 5 4" xfId="14301"/>
    <cellStyle name="Normal 5 11 5 5" xfId="14302"/>
    <cellStyle name="Normal 5 11 6" xfId="14303"/>
    <cellStyle name="Normal 5 11 6 2" xfId="33546"/>
    <cellStyle name="Normal 5 11 7" xfId="14304"/>
    <cellStyle name="Normal 5 11 8" xfId="14305"/>
    <cellStyle name="Normal 5 11 9" xfId="14306"/>
    <cellStyle name="Normal 5 12" xfId="14307"/>
    <cellStyle name="Normal 5 12 2" xfId="14308"/>
    <cellStyle name="Normal 5 12 2 2" xfId="14309"/>
    <cellStyle name="Normal 5 12 2 2 2" xfId="14310"/>
    <cellStyle name="Normal 5 12 2 2 2 2" xfId="14311"/>
    <cellStyle name="Normal 5 12 2 2 2 3" xfId="14312"/>
    <cellStyle name="Normal 5 12 2 2 3" xfId="14313"/>
    <cellStyle name="Normal 5 12 2 2 3 2" xfId="34824"/>
    <cellStyle name="Normal 5 12 2 2 4" xfId="14314"/>
    <cellStyle name="Normal 5 12 2 2 5" xfId="14315"/>
    <cellStyle name="Normal 5 12 2 3" xfId="14316"/>
    <cellStyle name="Normal 5 12 2 3 2" xfId="14317"/>
    <cellStyle name="Normal 5 12 2 3 3" xfId="14318"/>
    <cellStyle name="Normal 5 12 2 4" xfId="14319"/>
    <cellStyle name="Normal 5 12 2 4 2" xfId="33549"/>
    <cellStyle name="Normal 5 12 2 5" xfId="14320"/>
    <cellStyle name="Normal 5 12 2 6" xfId="14321"/>
    <cellStyle name="Normal 5 12 3" xfId="14322"/>
    <cellStyle name="Normal 5 12 3 2" xfId="14323"/>
    <cellStyle name="Normal 5 12 3 2 2" xfId="14324"/>
    <cellStyle name="Normal 5 12 3 2 3" xfId="14325"/>
    <cellStyle name="Normal 5 12 3 3" xfId="14326"/>
    <cellStyle name="Normal 5 12 3 3 2" xfId="14327"/>
    <cellStyle name="Normal 5 12 3 3 2 2" xfId="14328"/>
    <cellStyle name="Normal 5 12 3 3 2 3" xfId="14329"/>
    <cellStyle name="Normal 5 12 3 3 3" xfId="14330"/>
    <cellStyle name="Normal 5 12 3 3 3 2" xfId="34825"/>
    <cellStyle name="Normal 5 12 3 3 4" xfId="14331"/>
    <cellStyle name="Normal 5 12 3 3 5" xfId="14332"/>
    <cellStyle name="Normal 5 12 3 4" xfId="14333"/>
    <cellStyle name="Normal 5 12 3 5" xfId="14334"/>
    <cellStyle name="Normal 5 12 4" xfId="14335"/>
    <cellStyle name="Normal 5 12 4 2" xfId="14336"/>
    <cellStyle name="Normal 5 12 4 2 2" xfId="14337"/>
    <cellStyle name="Normal 5 12 4 2 3" xfId="14338"/>
    <cellStyle name="Normal 5 12 4 3" xfId="14339"/>
    <cellStyle name="Normal 5 12 4 3 2" xfId="34064"/>
    <cellStyle name="Normal 5 12 4 4" xfId="14340"/>
    <cellStyle name="Normal 5 12 4 5" xfId="14341"/>
    <cellStyle name="Normal 5 12 5" xfId="14342"/>
    <cellStyle name="Normal 5 12 5 2" xfId="33548"/>
    <cellStyle name="Normal 5 12 6" xfId="14343"/>
    <cellStyle name="Normal 5 12 7" xfId="14344"/>
    <cellStyle name="Normal 5 12 8" xfId="14345"/>
    <cellStyle name="Normal 5 13" xfId="14346"/>
    <cellStyle name="Normal 5 13 10" xfId="14347"/>
    <cellStyle name="Normal 5 13 11" xfId="14348"/>
    <cellStyle name="Normal 5 13 2" xfId="14349"/>
    <cellStyle name="Normal 5 13 2 2" xfId="14350"/>
    <cellStyle name="Normal 5 13 2 2 2" xfId="14351"/>
    <cellStyle name="Normal 5 13 2 2 2 2" xfId="14352"/>
    <cellStyle name="Normal 5 13 2 2 2 3" xfId="14353"/>
    <cellStyle name="Normal 5 13 2 2 3" xfId="14354"/>
    <cellStyle name="Normal 5 13 2 2 3 2" xfId="34891"/>
    <cellStyle name="Normal 5 13 2 2 4" xfId="14355"/>
    <cellStyle name="Normal 5 13 2 2 5" xfId="14356"/>
    <cellStyle name="Normal 5 13 2 3" xfId="14357"/>
    <cellStyle name="Normal 5 13 2 3 2" xfId="14358"/>
    <cellStyle name="Normal 5 13 2 3 2 2" xfId="14359"/>
    <cellStyle name="Normal 5 13 2 3 2 3" xfId="14360"/>
    <cellStyle name="Normal 5 13 2 3 3" xfId="14361"/>
    <cellStyle name="Normal 5 13 2 3 3 2" xfId="35076"/>
    <cellStyle name="Normal 5 13 2 3 4" xfId="14362"/>
    <cellStyle name="Normal 5 13 2 3 5" xfId="14363"/>
    <cellStyle name="Normal 5 13 2 4" xfId="14364"/>
    <cellStyle name="Normal 5 13 2 4 2" xfId="14365"/>
    <cellStyle name="Normal 5 13 2 4 3" xfId="14366"/>
    <cellStyle name="Normal 5 13 2 5" xfId="14367"/>
    <cellStyle name="Normal 5 13 2 5 2" xfId="33551"/>
    <cellStyle name="Normal 5 13 2 6" xfId="14368"/>
    <cellStyle name="Normal 5 13 2 7" xfId="14369"/>
    <cellStyle name="Normal 5 13 2 8" xfId="14370"/>
    <cellStyle name="Normal 5 13 3" xfId="14371"/>
    <cellStyle name="Normal 5 13 3 2" xfId="14372"/>
    <cellStyle name="Normal 5 13 3 2 2" xfId="14373"/>
    <cellStyle name="Normal 5 13 3 2 2 2" xfId="14374"/>
    <cellStyle name="Normal 5 13 3 2 2 3" xfId="14375"/>
    <cellStyle name="Normal 5 13 3 2 3" xfId="14376"/>
    <cellStyle name="Normal 5 13 3 2 3 2" xfId="34969"/>
    <cellStyle name="Normal 5 13 3 2 4" xfId="14377"/>
    <cellStyle name="Normal 5 13 3 2 5" xfId="14378"/>
    <cellStyle name="Normal 5 13 3 3" xfId="14379"/>
    <cellStyle name="Normal 5 13 3 3 2" xfId="14380"/>
    <cellStyle name="Normal 5 13 3 3 2 2" xfId="14381"/>
    <cellStyle name="Normal 5 13 3 3 2 3" xfId="14382"/>
    <cellStyle name="Normal 5 13 3 3 3" xfId="14383"/>
    <cellStyle name="Normal 5 13 3 3 3 2" xfId="34583"/>
    <cellStyle name="Normal 5 13 3 3 4" xfId="14384"/>
    <cellStyle name="Normal 5 13 3 3 5" xfId="14385"/>
    <cellStyle name="Normal 5 13 3 4" xfId="14386"/>
    <cellStyle name="Normal 5 13 3 4 2" xfId="14387"/>
    <cellStyle name="Normal 5 13 3 4 3" xfId="14388"/>
    <cellStyle name="Normal 5 13 3 5" xfId="14389"/>
    <cellStyle name="Normal 5 13 3 5 2" xfId="33945"/>
    <cellStyle name="Normal 5 13 3 6" xfId="14390"/>
    <cellStyle name="Normal 5 13 3 7" xfId="14391"/>
    <cellStyle name="Normal 5 13 3 8" xfId="14392"/>
    <cellStyle name="Normal 5 13 4" xfId="14393"/>
    <cellStyle name="Normal 5 13 4 2" xfId="14394"/>
    <cellStyle name="Normal 5 13 4 2 2" xfId="14395"/>
    <cellStyle name="Normal 5 13 4 2 2 2" xfId="14396"/>
    <cellStyle name="Normal 5 13 4 2 2 3" xfId="14397"/>
    <cellStyle name="Normal 5 13 4 2 3" xfId="14398"/>
    <cellStyle name="Normal 5 13 4 2 3 2" xfId="35208"/>
    <cellStyle name="Normal 5 13 4 2 4" xfId="14399"/>
    <cellStyle name="Normal 5 13 4 2 5" xfId="14400"/>
    <cellStyle name="Normal 5 13 4 3" xfId="14401"/>
    <cellStyle name="Normal 5 13 4 3 2" xfId="14402"/>
    <cellStyle name="Normal 5 13 4 3 3" xfId="14403"/>
    <cellStyle name="Normal 5 13 4 4" xfId="14404"/>
    <cellStyle name="Normal 5 13 4 4 2" xfId="34065"/>
    <cellStyle name="Normal 5 13 4 5" xfId="14405"/>
    <cellStyle name="Normal 5 13 4 6" xfId="14406"/>
    <cellStyle name="Normal 5 13 4 7" xfId="14407"/>
    <cellStyle name="Normal 5 13 5" xfId="14408"/>
    <cellStyle name="Normal 5 13 5 2" xfId="14409"/>
    <cellStyle name="Normal 5 13 5 2 2" xfId="14410"/>
    <cellStyle name="Normal 5 13 5 2 3" xfId="14411"/>
    <cellStyle name="Normal 5 13 5 3" xfId="14412"/>
    <cellStyle name="Normal 5 13 5 3 2" xfId="35329"/>
    <cellStyle name="Normal 5 13 5 4" xfId="14413"/>
    <cellStyle name="Normal 5 13 5 5" xfId="14414"/>
    <cellStyle name="Normal 5 13 5 6" xfId="14415"/>
    <cellStyle name="Normal 5 13 6" xfId="14416"/>
    <cellStyle name="Normal 5 13 6 2" xfId="14417"/>
    <cellStyle name="Normal 5 13 6 2 2" xfId="14418"/>
    <cellStyle name="Normal 5 13 6 2 3" xfId="14419"/>
    <cellStyle name="Normal 5 13 6 3" xfId="14420"/>
    <cellStyle name="Normal 5 13 6 3 2" xfId="35271"/>
    <cellStyle name="Normal 5 13 6 4" xfId="14421"/>
    <cellStyle name="Normal 5 13 6 5" xfId="14422"/>
    <cellStyle name="Normal 5 13 6 6" xfId="14423"/>
    <cellStyle name="Normal 5 13 7" xfId="14424"/>
    <cellStyle name="Normal 5 13 7 2" xfId="14425"/>
    <cellStyle name="Normal 5 13 7 3" xfId="14426"/>
    <cellStyle name="Normal 5 13 8" xfId="14427"/>
    <cellStyle name="Normal 5 13 8 2" xfId="33550"/>
    <cellStyle name="Normal 5 13 9" xfId="14428"/>
    <cellStyle name="Normal 5 14" xfId="14429"/>
    <cellStyle name="Normal 5 14 2" xfId="14430"/>
    <cellStyle name="Normal 5 14 2 2" xfId="14431"/>
    <cellStyle name="Normal 5 14 2 2 2" xfId="14432"/>
    <cellStyle name="Normal 5 14 2 2 3" xfId="14433"/>
    <cellStyle name="Normal 5 14 2 3" xfId="14434"/>
    <cellStyle name="Normal 5 14 2 3 2" xfId="33946"/>
    <cellStyle name="Normal 5 14 2 4" xfId="14435"/>
    <cellStyle name="Normal 5 14 2 5" xfId="14436"/>
    <cellStyle name="Normal 5 14 2 6" xfId="14437"/>
    <cellStyle name="Normal 5 14 3" xfId="14438"/>
    <cellStyle name="Normal 5 14 3 2" xfId="14439"/>
    <cellStyle name="Normal 5 14 3 2 2" xfId="14440"/>
    <cellStyle name="Normal 5 14 3 2 2 2" xfId="14441"/>
    <cellStyle name="Normal 5 14 3 2 2 3" xfId="14442"/>
    <cellStyle name="Normal 5 14 3 2 3" xfId="14443"/>
    <cellStyle name="Normal 5 14 3 2 3 2" xfId="35218"/>
    <cellStyle name="Normal 5 14 3 2 4" xfId="14444"/>
    <cellStyle name="Normal 5 14 3 2 5" xfId="14445"/>
    <cellStyle name="Normal 5 14 3 3" xfId="14446"/>
    <cellStyle name="Normal 5 14 3 4" xfId="14447"/>
    <cellStyle name="Normal 5 14 3 5" xfId="14448"/>
    <cellStyle name="Normal 5 14 4" xfId="14449"/>
    <cellStyle name="Normal 5 14 4 2" xfId="14450"/>
    <cellStyle name="Normal 5 14 4 2 2" xfId="14451"/>
    <cellStyle name="Normal 5 14 4 2 3" xfId="14452"/>
    <cellStyle name="Normal 5 14 4 3" xfId="14453"/>
    <cellStyle name="Normal 5 14 4 3 2" xfId="35050"/>
    <cellStyle name="Normal 5 14 4 4" xfId="14454"/>
    <cellStyle name="Normal 5 14 4 5" xfId="14455"/>
    <cellStyle name="Normal 5 14 4 6" xfId="14456"/>
    <cellStyle name="Normal 5 14 5" xfId="14457"/>
    <cellStyle name="Normal 5 14 5 2" xfId="14458"/>
    <cellStyle name="Normal 5 14 5 2 2" xfId="14459"/>
    <cellStyle name="Normal 5 14 5 2 3" xfId="14460"/>
    <cellStyle name="Normal 5 14 5 3" xfId="14461"/>
    <cellStyle name="Normal 5 14 5 3 2" xfId="35077"/>
    <cellStyle name="Normal 5 14 5 4" xfId="14462"/>
    <cellStyle name="Normal 5 14 5 5" xfId="14463"/>
    <cellStyle name="Normal 5 14 5 6" xfId="14464"/>
    <cellStyle name="Normal 5 14 6" xfId="14465"/>
    <cellStyle name="Normal 5 14 6 2" xfId="14466"/>
    <cellStyle name="Normal 5 14 6 2 2" xfId="14467"/>
    <cellStyle name="Normal 5 14 6 2 3" xfId="14468"/>
    <cellStyle name="Normal 5 14 6 3" xfId="14469"/>
    <cellStyle name="Normal 5 14 6 3 2" xfId="35078"/>
    <cellStyle name="Normal 5 14 6 4" xfId="14470"/>
    <cellStyle name="Normal 5 14 6 5" xfId="14471"/>
    <cellStyle name="Normal 5 14 6 6" xfId="14472"/>
    <cellStyle name="Normal 5 14 7" xfId="14473"/>
    <cellStyle name="Normal 5 14 8" xfId="14474"/>
    <cellStyle name="Normal 5 14 9" xfId="14475"/>
    <cellStyle name="Normal 5 15" xfId="14476"/>
    <cellStyle name="Normal 5 15 2" xfId="14477"/>
    <cellStyle name="Normal 5 15 2 2" xfId="14478"/>
    <cellStyle name="Normal 5 15 2 2 2" xfId="14479"/>
    <cellStyle name="Normal 5 15 2 2 3" xfId="14480"/>
    <cellStyle name="Normal 5 15 2 3" xfId="14481"/>
    <cellStyle name="Normal 5 15 2 4" xfId="14482"/>
    <cellStyle name="Normal 5 15 2 5" xfId="14483"/>
    <cellStyle name="Normal 5 15 3" xfId="14484"/>
    <cellStyle name="Normal 5 15 4" xfId="14485"/>
    <cellStyle name="Normal 5 15 5" xfId="14486"/>
    <cellStyle name="Normal 5 16" xfId="14487"/>
    <cellStyle name="Normal 5 16 2" xfId="14488"/>
    <cellStyle name="Normal 5 16 2 2" xfId="14489"/>
    <cellStyle name="Normal 5 16 2 2 2" xfId="14490"/>
    <cellStyle name="Normal 5 16 2 2 3" xfId="14491"/>
    <cellStyle name="Normal 5 16 2 3" xfId="14492"/>
    <cellStyle name="Normal 5 16 2 3 2" xfId="34108"/>
    <cellStyle name="Normal 5 16 2 4" xfId="14493"/>
    <cellStyle name="Normal 5 16 2 5" xfId="14494"/>
    <cellStyle name="Normal 5 16 3" xfId="14495"/>
    <cellStyle name="Normal 5 16 4" xfId="14496"/>
    <cellStyle name="Normal 5 16 5" xfId="14497"/>
    <cellStyle name="Normal 5 17" xfId="14498"/>
    <cellStyle name="Normal 5 17 2" xfId="14499"/>
    <cellStyle name="Normal 5 17 3" xfId="14500"/>
    <cellStyle name="Normal 5 18" xfId="14501"/>
    <cellStyle name="Normal 5 18 2" xfId="14502"/>
    <cellStyle name="Normal 5 18 2 2" xfId="14503"/>
    <cellStyle name="Normal 5 18 2 3" xfId="14504"/>
    <cellStyle name="Normal 5 18 3" xfId="14505"/>
    <cellStyle name="Normal 5 18 4" xfId="14506"/>
    <cellStyle name="Normal 5 18 5" xfId="14507"/>
    <cellStyle name="Normal 5 19" xfId="14508"/>
    <cellStyle name="Normal 5 19 2" xfId="14509"/>
    <cellStyle name="Normal 5 19 2 2" xfId="14510"/>
    <cellStyle name="Normal 5 19 2 3" xfId="14511"/>
    <cellStyle name="Normal 5 19 3" xfId="14512"/>
    <cellStyle name="Normal 5 19 4" xfId="14513"/>
    <cellStyle name="Normal 5 19 5" xfId="14514"/>
    <cellStyle name="Normal 5 2" xfId="14515"/>
    <cellStyle name="Normal 5 2 10" xfId="14516"/>
    <cellStyle name="Normal 5 2 10 10" xfId="14517"/>
    <cellStyle name="Normal 5 2 10 10 2" xfId="33552"/>
    <cellStyle name="Normal 5 2 10 11" xfId="14518"/>
    <cellStyle name="Normal 5 2 10 12" xfId="14519"/>
    <cellStyle name="Normal 5 2 10 13" xfId="14520"/>
    <cellStyle name="Normal 5 2 10 2" xfId="14521"/>
    <cellStyle name="Normal 5 2 10 2 10" xfId="14522"/>
    <cellStyle name="Normal 5 2 10 2 11" xfId="14523"/>
    <cellStyle name="Normal 5 2 10 2 2" xfId="14524"/>
    <cellStyle name="Normal 5 2 10 2 2 2" xfId="14525"/>
    <cellStyle name="Normal 5 2 10 2 2 2 2" xfId="14526"/>
    <cellStyle name="Normal 5 2 10 2 2 2 2 2" xfId="14527"/>
    <cellStyle name="Normal 5 2 10 2 2 2 2 3" xfId="14528"/>
    <cellStyle name="Normal 5 2 10 2 2 2 3" xfId="14529"/>
    <cellStyle name="Normal 5 2 10 2 2 2 3 2" xfId="34970"/>
    <cellStyle name="Normal 5 2 10 2 2 2 4" xfId="14530"/>
    <cellStyle name="Normal 5 2 10 2 2 2 5" xfId="14531"/>
    <cellStyle name="Normal 5 2 10 2 2 3" xfId="14532"/>
    <cellStyle name="Normal 5 2 10 2 2 3 2" xfId="14533"/>
    <cellStyle name="Normal 5 2 10 2 2 3 2 2" xfId="14534"/>
    <cellStyle name="Normal 5 2 10 2 2 3 2 3" xfId="14535"/>
    <cellStyle name="Normal 5 2 10 2 2 3 3" xfId="14536"/>
    <cellStyle name="Normal 5 2 10 2 2 3 3 2" xfId="34211"/>
    <cellStyle name="Normal 5 2 10 2 2 3 4" xfId="14537"/>
    <cellStyle name="Normal 5 2 10 2 2 3 5" xfId="14538"/>
    <cellStyle name="Normal 5 2 10 2 2 4" xfId="14539"/>
    <cellStyle name="Normal 5 2 10 2 2 4 2" xfId="14540"/>
    <cellStyle name="Normal 5 2 10 2 2 4 3" xfId="14541"/>
    <cellStyle name="Normal 5 2 10 2 2 5" xfId="14542"/>
    <cellStyle name="Normal 5 2 10 2 2 5 2" xfId="33948"/>
    <cellStyle name="Normal 5 2 10 2 2 6" xfId="14543"/>
    <cellStyle name="Normal 5 2 10 2 2 7" xfId="14544"/>
    <cellStyle name="Normal 5 2 10 2 2 8" xfId="14545"/>
    <cellStyle name="Normal 5 2 10 2 3" xfId="14546"/>
    <cellStyle name="Normal 5 2 10 2 3 2" xfId="14547"/>
    <cellStyle name="Normal 5 2 10 2 3 2 2" xfId="14548"/>
    <cellStyle name="Normal 5 2 10 2 3 2 2 2" xfId="14549"/>
    <cellStyle name="Normal 5 2 10 2 3 2 2 3" xfId="14550"/>
    <cellStyle name="Normal 5 2 10 2 3 2 3" xfId="14551"/>
    <cellStyle name="Normal 5 2 10 2 3 2 3 2" xfId="35079"/>
    <cellStyle name="Normal 5 2 10 2 3 2 4" xfId="14552"/>
    <cellStyle name="Normal 5 2 10 2 3 2 5" xfId="14553"/>
    <cellStyle name="Normal 5 2 10 2 3 3" xfId="14554"/>
    <cellStyle name="Normal 5 2 10 2 3 3 2" xfId="14555"/>
    <cellStyle name="Normal 5 2 10 2 3 3 3" xfId="14556"/>
    <cellStyle name="Normal 5 2 10 2 3 4" xfId="14557"/>
    <cellStyle name="Normal 5 2 10 2 3 4 2" xfId="34067"/>
    <cellStyle name="Normal 5 2 10 2 3 5" xfId="14558"/>
    <cellStyle name="Normal 5 2 10 2 3 6" xfId="14559"/>
    <cellStyle name="Normal 5 2 10 2 3 7" xfId="14560"/>
    <cellStyle name="Normal 5 2 10 2 4" xfId="14561"/>
    <cellStyle name="Normal 5 2 10 2 4 2" xfId="14562"/>
    <cellStyle name="Normal 5 2 10 2 4 2 2" xfId="14563"/>
    <cellStyle name="Normal 5 2 10 2 4 2 3" xfId="14564"/>
    <cellStyle name="Normal 5 2 10 2 4 3" xfId="14565"/>
    <cellStyle name="Normal 5 2 10 2 4 3 2" xfId="35209"/>
    <cellStyle name="Normal 5 2 10 2 4 4" xfId="14566"/>
    <cellStyle name="Normal 5 2 10 2 4 5" xfId="14567"/>
    <cellStyle name="Normal 5 2 10 2 4 6" xfId="14568"/>
    <cellStyle name="Normal 5 2 10 2 5" xfId="14569"/>
    <cellStyle name="Normal 5 2 10 2 5 2" xfId="14570"/>
    <cellStyle name="Normal 5 2 10 2 5 2 2" xfId="14571"/>
    <cellStyle name="Normal 5 2 10 2 5 2 3" xfId="14572"/>
    <cellStyle name="Normal 5 2 10 2 5 3" xfId="14573"/>
    <cellStyle name="Normal 5 2 10 2 5 3 2" xfId="35330"/>
    <cellStyle name="Normal 5 2 10 2 5 4" xfId="14574"/>
    <cellStyle name="Normal 5 2 10 2 5 5" xfId="14575"/>
    <cellStyle name="Normal 5 2 10 2 5 6" xfId="14576"/>
    <cellStyle name="Normal 5 2 10 2 6" xfId="14577"/>
    <cellStyle name="Normal 5 2 10 2 6 2" xfId="14578"/>
    <cellStyle name="Normal 5 2 10 2 6 2 2" xfId="14579"/>
    <cellStyle name="Normal 5 2 10 2 6 2 3" xfId="14580"/>
    <cellStyle name="Normal 5 2 10 2 6 3" xfId="14581"/>
    <cellStyle name="Normal 5 2 10 2 6 3 2" xfId="35272"/>
    <cellStyle name="Normal 5 2 10 2 6 4" xfId="14582"/>
    <cellStyle name="Normal 5 2 10 2 6 5" xfId="14583"/>
    <cellStyle name="Normal 5 2 10 2 6 6" xfId="14584"/>
    <cellStyle name="Normal 5 2 10 2 7" xfId="14585"/>
    <cellStyle name="Normal 5 2 10 2 7 2" xfId="14586"/>
    <cellStyle name="Normal 5 2 10 2 7 3" xfId="14587"/>
    <cellStyle name="Normal 5 2 10 2 8" xfId="14588"/>
    <cellStyle name="Normal 5 2 10 2 8 2" xfId="33553"/>
    <cellStyle name="Normal 5 2 10 2 9" xfId="14589"/>
    <cellStyle name="Normal 5 2 10 3" xfId="14590"/>
    <cellStyle name="Normal 5 2 10 3 10" xfId="14591"/>
    <cellStyle name="Normal 5 2 10 3 11" xfId="14592"/>
    <cellStyle name="Normal 5 2 10 3 2" xfId="14593"/>
    <cellStyle name="Normal 5 2 10 3 2 2" xfId="14594"/>
    <cellStyle name="Normal 5 2 10 3 2 2 2" xfId="14595"/>
    <cellStyle name="Normal 5 2 10 3 2 2 3" xfId="14596"/>
    <cellStyle name="Normal 5 2 10 3 2 3" xfId="14597"/>
    <cellStyle name="Normal 5 2 10 3 2 3 2" xfId="34971"/>
    <cellStyle name="Normal 5 2 10 3 2 4" xfId="14598"/>
    <cellStyle name="Normal 5 2 10 3 2 5" xfId="14599"/>
    <cellStyle name="Normal 5 2 10 3 2 6" xfId="14600"/>
    <cellStyle name="Normal 5 2 10 3 3" xfId="14601"/>
    <cellStyle name="Normal 5 2 10 3 3 2" xfId="14602"/>
    <cellStyle name="Normal 5 2 10 3 3 2 2" xfId="14603"/>
    <cellStyle name="Normal 5 2 10 3 3 2 2 2" xfId="14604"/>
    <cellStyle name="Normal 5 2 10 3 3 2 2 3" xfId="14605"/>
    <cellStyle name="Normal 5 2 10 3 3 2 3" xfId="14606"/>
    <cellStyle name="Normal 5 2 10 3 3 2 3 2" xfId="35080"/>
    <cellStyle name="Normal 5 2 10 3 3 2 4" xfId="14607"/>
    <cellStyle name="Normal 5 2 10 3 3 2 5" xfId="14608"/>
    <cellStyle name="Normal 5 2 10 3 3 3" xfId="14609"/>
    <cellStyle name="Normal 5 2 10 3 3 3 2" xfId="14610"/>
    <cellStyle name="Normal 5 2 10 3 3 3 3" xfId="14611"/>
    <cellStyle name="Normal 5 2 10 3 3 4" xfId="14612"/>
    <cellStyle name="Normal 5 2 10 3 3 4 2" xfId="34212"/>
    <cellStyle name="Normal 5 2 10 3 3 5" xfId="14613"/>
    <cellStyle name="Normal 5 2 10 3 3 6" xfId="14614"/>
    <cellStyle name="Normal 5 2 10 3 3 7" xfId="14615"/>
    <cellStyle name="Normal 5 2 10 3 4" xfId="14616"/>
    <cellStyle name="Normal 5 2 10 3 4 2" xfId="14617"/>
    <cellStyle name="Normal 5 2 10 3 4 2 2" xfId="14618"/>
    <cellStyle name="Normal 5 2 10 3 4 2 3" xfId="14619"/>
    <cellStyle name="Normal 5 2 10 3 4 3" xfId="14620"/>
    <cellStyle name="Normal 5 2 10 3 4 3 2" xfId="35081"/>
    <cellStyle name="Normal 5 2 10 3 4 4" xfId="14621"/>
    <cellStyle name="Normal 5 2 10 3 4 5" xfId="14622"/>
    <cellStyle name="Normal 5 2 10 3 4 6" xfId="14623"/>
    <cellStyle name="Normal 5 2 10 3 5" xfId="14624"/>
    <cellStyle name="Normal 5 2 10 3 5 2" xfId="14625"/>
    <cellStyle name="Normal 5 2 10 3 5 2 2" xfId="14626"/>
    <cellStyle name="Normal 5 2 10 3 5 2 3" xfId="14627"/>
    <cellStyle name="Normal 5 2 10 3 5 3" xfId="14628"/>
    <cellStyle name="Normal 5 2 10 3 5 3 2" xfId="35082"/>
    <cellStyle name="Normal 5 2 10 3 5 4" xfId="14629"/>
    <cellStyle name="Normal 5 2 10 3 5 5" xfId="14630"/>
    <cellStyle name="Normal 5 2 10 3 5 6" xfId="14631"/>
    <cellStyle name="Normal 5 2 10 3 6" xfId="14632"/>
    <cellStyle name="Normal 5 2 10 3 6 2" xfId="14633"/>
    <cellStyle name="Normal 5 2 10 3 6 2 2" xfId="14634"/>
    <cellStyle name="Normal 5 2 10 3 6 2 3" xfId="14635"/>
    <cellStyle name="Normal 5 2 10 3 6 3" xfId="14636"/>
    <cellStyle name="Normal 5 2 10 3 6 3 2" xfId="35273"/>
    <cellStyle name="Normal 5 2 10 3 6 4" xfId="14637"/>
    <cellStyle name="Normal 5 2 10 3 6 5" xfId="14638"/>
    <cellStyle name="Normal 5 2 10 3 6 6" xfId="14639"/>
    <cellStyle name="Normal 5 2 10 3 7" xfId="14640"/>
    <cellStyle name="Normal 5 2 10 3 7 2" xfId="14641"/>
    <cellStyle name="Normal 5 2 10 3 7 3" xfId="14642"/>
    <cellStyle name="Normal 5 2 10 3 8" xfId="14643"/>
    <cellStyle name="Normal 5 2 10 3 8 2" xfId="33949"/>
    <cellStyle name="Normal 5 2 10 3 9" xfId="14644"/>
    <cellStyle name="Normal 5 2 10 4" xfId="14645"/>
    <cellStyle name="Normal 5 2 10 4 2" xfId="14646"/>
    <cellStyle name="Normal 5 2 10 4 2 2" xfId="14647"/>
    <cellStyle name="Normal 5 2 10 4 2 3" xfId="14648"/>
    <cellStyle name="Normal 5 2 10 4 3" xfId="14649"/>
    <cellStyle name="Normal 5 2 10 4 3 2" xfId="33947"/>
    <cellStyle name="Normal 5 2 10 4 4" xfId="14650"/>
    <cellStyle name="Normal 5 2 10 4 5" xfId="14651"/>
    <cellStyle name="Normal 5 2 10 4 6" xfId="14652"/>
    <cellStyle name="Normal 5 2 10 5" xfId="14653"/>
    <cellStyle name="Normal 5 2 10 5 2" xfId="14654"/>
    <cellStyle name="Normal 5 2 10 5 2 2" xfId="14655"/>
    <cellStyle name="Normal 5 2 10 5 2 2 2" xfId="14656"/>
    <cellStyle name="Normal 5 2 10 5 2 2 3" xfId="14657"/>
    <cellStyle name="Normal 5 2 10 5 2 3" xfId="14658"/>
    <cellStyle name="Normal 5 2 10 5 2 3 2" xfId="35334"/>
    <cellStyle name="Normal 5 2 10 5 2 4" xfId="14659"/>
    <cellStyle name="Normal 5 2 10 5 2 5" xfId="14660"/>
    <cellStyle name="Normal 5 2 10 5 3" xfId="14661"/>
    <cellStyle name="Normal 5 2 10 5 3 2" xfId="14662"/>
    <cellStyle name="Normal 5 2 10 5 3 3" xfId="14663"/>
    <cellStyle name="Normal 5 2 10 5 4" xfId="14664"/>
    <cellStyle name="Normal 5 2 10 5 4 2" xfId="34066"/>
    <cellStyle name="Normal 5 2 10 5 5" xfId="14665"/>
    <cellStyle name="Normal 5 2 10 5 6" xfId="14666"/>
    <cellStyle name="Normal 5 2 10 5 7" xfId="14667"/>
    <cellStyle name="Normal 5 2 10 6" xfId="14668"/>
    <cellStyle name="Normal 5 2 10 6 2" xfId="14669"/>
    <cellStyle name="Normal 5 2 10 6 2 2" xfId="14670"/>
    <cellStyle name="Normal 5 2 10 6 2 3" xfId="14671"/>
    <cellStyle name="Normal 5 2 10 6 3" xfId="14672"/>
    <cellStyle name="Normal 5 2 10 6 3 2" xfId="35309"/>
    <cellStyle name="Normal 5 2 10 6 4" xfId="14673"/>
    <cellStyle name="Normal 5 2 10 6 5" xfId="14674"/>
    <cellStyle name="Normal 5 2 10 6 6" xfId="14675"/>
    <cellStyle name="Normal 5 2 10 7" xfId="14676"/>
    <cellStyle name="Normal 5 2 10 7 2" xfId="14677"/>
    <cellStyle name="Normal 5 2 10 7 2 2" xfId="14678"/>
    <cellStyle name="Normal 5 2 10 7 2 3" xfId="14679"/>
    <cellStyle name="Normal 5 2 10 7 3" xfId="14680"/>
    <cellStyle name="Normal 5 2 10 7 3 2" xfId="35213"/>
    <cellStyle name="Normal 5 2 10 7 4" xfId="14681"/>
    <cellStyle name="Normal 5 2 10 7 5" xfId="14682"/>
    <cellStyle name="Normal 5 2 10 7 6" xfId="14683"/>
    <cellStyle name="Normal 5 2 10 8" xfId="14684"/>
    <cellStyle name="Normal 5 2 10 8 2" xfId="14685"/>
    <cellStyle name="Normal 5 2 10 8 2 2" xfId="14686"/>
    <cellStyle name="Normal 5 2 10 8 2 3" xfId="14687"/>
    <cellStyle name="Normal 5 2 10 8 3" xfId="14688"/>
    <cellStyle name="Normal 5 2 10 8 3 2" xfId="35083"/>
    <cellStyle name="Normal 5 2 10 8 4" xfId="14689"/>
    <cellStyle name="Normal 5 2 10 8 5" xfId="14690"/>
    <cellStyle name="Normal 5 2 10 8 6" xfId="14691"/>
    <cellStyle name="Normal 5 2 10 9" xfId="14692"/>
    <cellStyle name="Normal 5 2 10 9 2" xfId="14693"/>
    <cellStyle name="Normal 5 2 10 9 3" xfId="14694"/>
    <cellStyle name="Normal 5 2 11" xfId="14695"/>
    <cellStyle name="Normal 5 2 11 10" xfId="14696"/>
    <cellStyle name="Normal 5 2 11 11" xfId="14697"/>
    <cellStyle name="Normal 5 2 11 2" xfId="14698"/>
    <cellStyle name="Normal 5 2 11 2 2" xfId="14699"/>
    <cellStyle name="Normal 5 2 11 2 2 2" xfId="14700"/>
    <cellStyle name="Normal 5 2 11 2 2 2 2" xfId="14701"/>
    <cellStyle name="Normal 5 2 11 2 2 2 3" xfId="14702"/>
    <cellStyle name="Normal 5 2 11 2 2 3" xfId="14703"/>
    <cellStyle name="Normal 5 2 11 2 2 3 2" xfId="34491"/>
    <cellStyle name="Normal 5 2 11 2 2 4" xfId="14704"/>
    <cellStyle name="Normal 5 2 11 2 2 5" xfId="14705"/>
    <cellStyle name="Normal 5 2 11 2 3" xfId="14706"/>
    <cellStyle name="Normal 5 2 11 2 3 2" xfId="14707"/>
    <cellStyle name="Normal 5 2 11 2 3 2 2" xfId="14708"/>
    <cellStyle name="Normal 5 2 11 2 3 2 3" xfId="14709"/>
    <cellStyle name="Normal 5 2 11 2 3 3" xfId="14710"/>
    <cellStyle name="Normal 5 2 11 2 3 3 2" xfId="35274"/>
    <cellStyle name="Normal 5 2 11 2 3 4" xfId="14711"/>
    <cellStyle name="Normal 5 2 11 2 3 5" xfId="14712"/>
    <cellStyle name="Normal 5 2 11 2 4" xfId="14713"/>
    <cellStyle name="Normal 5 2 11 2 4 2" xfId="14714"/>
    <cellStyle name="Normal 5 2 11 2 4 3" xfId="14715"/>
    <cellStyle name="Normal 5 2 11 2 5" xfId="14716"/>
    <cellStyle name="Normal 5 2 11 2 5 2" xfId="33555"/>
    <cellStyle name="Normal 5 2 11 2 6" xfId="14717"/>
    <cellStyle name="Normal 5 2 11 2 7" xfId="14718"/>
    <cellStyle name="Normal 5 2 11 2 8" xfId="14719"/>
    <cellStyle name="Normal 5 2 11 3" xfId="14720"/>
    <cellStyle name="Normal 5 2 11 3 2" xfId="14721"/>
    <cellStyle name="Normal 5 2 11 3 2 2" xfId="14722"/>
    <cellStyle name="Normal 5 2 11 3 2 2 2" xfId="14723"/>
    <cellStyle name="Normal 5 2 11 3 2 2 3" xfId="14724"/>
    <cellStyle name="Normal 5 2 11 3 2 3" xfId="14725"/>
    <cellStyle name="Normal 5 2 11 3 2 3 2" xfId="34972"/>
    <cellStyle name="Normal 5 2 11 3 2 4" xfId="14726"/>
    <cellStyle name="Normal 5 2 11 3 2 5" xfId="14727"/>
    <cellStyle name="Normal 5 2 11 3 3" xfId="14728"/>
    <cellStyle name="Normal 5 2 11 3 3 2" xfId="14729"/>
    <cellStyle name="Normal 5 2 11 3 3 2 2" xfId="14730"/>
    <cellStyle name="Normal 5 2 11 3 3 2 3" xfId="14731"/>
    <cellStyle name="Normal 5 2 11 3 3 3" xfId="14732"/>
    <cellStyle name="Normal 5 2 11 3 3 3 2" xfId="34584"/>
    <cellStyle name="Normal 5 2 11 3 3 4" xfId="14733"/>
    <cellStyle name="Normal 5 2 11 3 3 5" xfId="14734"/>
    <cellStyle name="Normal 5 2 11 3 4" xfId="14735"/>
    <cellStyle name="Normal 5 2 11 3 4 2" xfId="14736"/>
    <cellStyle name="Normal 5 2 11 3 4 3" xfId="14737"/>
    <cellStyle name="Normal 5 2 11 3 5" xfId="14738"/>
    <cellStyle name="Normal 5 2 11 3 5 2" xfId="33950"/>
    <cellStyle name="Normal 5 2 11 3 6" xfId="14739"/>
    <cellStyle name="Normal 5 2 11 3 7" xfId="14740"/>
    <cellStyle name="Normal 5 2 11 3 8" xfId="14741"/>
    <cellStyle name="Normal 5 2 11 4" xfId="14742"/>
    <cellStyle name="Normal 5 2 11 4 2" xfId="14743"/>
    <cellStyle name="Normal 5 2 11 4 2 2" xfId="14744"/>
    <cellStyle name="Normal 5 2 11 4 2 2 2" xfId="14745"/>
    <cellStyle name="Normal 5 2 11 4 2 2 3" xfId="14746"/>
    <cellStyle name="Normal 5 2 11 4 2 3" xfId="14747"/>
    <cellStyle name="Normal 5 2 11 4 2 3 2" xfId="35331"/>
    <cellStyle name="Normal 5 2 11 4 2 4" xfId="14748"/>
    <cellStyle name="Normal 5 2 11 4 2 5" xfId="14749"/>
    <cellStyle name="Normal 5 2 11 4 3" xfId="14750"/>
    <cellStyle name="Normal 5 2 11 4 3 2" xfId="14751"/>
    <cellStyle name="Normal 5 2 11 4 3 3" xfId="14752"/>
    <cellStyle name="Normal 5 2 11 4 4" xfId="14753"/>
    <cellStyle name="Normal 5 2 11 4 4 2" xfId="34068"/>
    <cellStyle name="Normal 5 2 11 4 5" xfId="14754"/>
    <cellStyle name="Normal 5 2 11 4 6" xfId="14755"/>
    <cellStyle name="Normal 5 2 11 4 7" xfId="14756"/>
    <cellStyle name="Normal 5 2 11 5" xfId="14757"/>
    <cellStyle name="Normal 5 2 11 5 2" xfId="14758"/>
    <cellStyle name="Normal 5 2 11 5 2 2" xfId="14759"/>
    <cellStyle name="Normal 5 2 11 5 2 3" xfId="14760"/>
    <cellStyle name="Normal 5 2 11 5 3" xfId="14761"/>
    <cellStyle name="Normal 5 2 11 5 3 2" xfId="35275"/>
    <cellStyle name="Normal 5 2 11 5 4" xfId="14762"/>
    <cellStyle name="Normal 5 2 11 5 5" xfId="14763"/>
    <cellStyle name="Normal 5 2 11 5 6" xfId="14764"/>
    <cellStyle name="Normal 5 2 11 6" xfId="14765"/>
    <cellStyle name="Normal 5 2 11 6 2" xfId="14766"/>
    <cellStyle name="Normal 5 2 11 6 2 2" xfId="14767"/>
    <cellStyle name="Normal 5 2 11 6 2 3" xfId="14768"/>
    <cellStyle name="Normal 5 2 11 6 3" xfId="14769"/>
    <cellStyle name="Normal 5 2 11 6 3 2" xfId="35214"/>
    <cellStyle name="Normal 5 2 11 6 4" xfId="14770"/>
    <cellStyle name="Normal 5 2 11 6 5" xfId="14771"/>
    <cellStyle name="Normal 5 2 11 6 6" xfId="14772"/>
    <cellStyle name="Normal 5 2 11 7" xfId="14773"/>
    <cellStyle name="Normal 5 2 11 7 2" xfId="14774"/>
    <cellStyle name="Normal 5 2 11 7 3" xfId="14775"/>
    <cellStyle name="Normal 5 2 11 8" xfId="14776"/>
    <cellStyle name="Normal 5 2 11 8 2" xfId="33554"/>
    <cellStyle name="Normal 5 2 11 9" xfId="14777"/>
    <cellStyle name="Normal 5 2 12" xfId="14778"/>
    <cellStyle name="Normal 5 2 12 10" xfId="14779"/>
    <cellStyle name="Normal 5 2 12 11" xfId="14780"/>
    <cellStyle name="Normal 5 2 12 2" xfId="14781"/>
    <cellStyle name="Normal 5 2 12 2 2" xfId="14782"/>
    <cellStyle name="Normal 5 2 12 2 2 2" xfId="14783"/>
    <cellStyle name="Normal 5 2 12 2 2 2 2" xfId="14784"/>
    <cellStyle name="Normal 5 2 12 2 2 2 3" xfId="14785"/>
    <cellStyle name="Normal 5 2 12 2 2 3" xfId="14786"/>
    <cellStyle name="Normal 5 2 12 2 2 3 2" xfId="34452"/>
    <cellStyle name="Normal 5 2 12 2 2 4" xfId="14787"/>
    <cellStyle name="Normal 5 2 12 2 2 5" xfId="14788"/>
    <cellStyle name="Normal 5 2 12 2 3" xfId="14789"/>
    <cellStyle name="Normal 5 2 12 2 3 2" xfId="14790"/>
    <cellStyle name="Normal 5 2 12 2 3 2 2" xfId="14791"/>
    <cellStyle name="Normal 5 2 12 2 3 2 3" xfId="14792"/>
    <cellStyle name="Normal 5 2 12 2 3 3" xfId="14793"/>
    <cellStyle name="Normal 5 2 12 2 3 3 2" xfId="35084"/>
    <cellStyle name="Normal 5 2 12 2 3 4" xfId="14794"/>
    <cellStyle name="Normal 5 2 12 2 3 5" xfId="14795"/>
    <cellStyle name="Normal 5 2 12 2 4" xfId="14796"/>
    <cellStyle name="Normal 5 2 12 2 4 2" xfId="14797"/>
    <cellStyle name="Normal 5 2 12 2 4 3" xfId="14798"/>
    <cellStyle name="Normal 5 2 12 2 5" xfId="14799"/>
    <cellStyle name="Normal 5 2 12 2 5 2" xfId="33557"/>
    <cellStyle name="Normal 5 2 12 2 6" xfId="14800"/>
    <cellStyle name="Normal 5 2 12 2 7" xfId="14801"/>
    <cellStyle name="Normal 5 2 12 2 8" xfId="14802"/>
    <cellStyle name="Normal 5 2 12 3" xfId="14803"/>
    <cellStyle name="Normal 5 2 12 3 2" xfId="14804"/>
    <cellStyle name="Normal 5 2 12 3 2 2" xfId="14805"/>
    <cellStyle name="Normal 5 2 12 3 2 2 2" xfId="14806"/>
    <cellStyle name="Normal 5 2 12 3 2 2 3" xfId="14807"/>
    <cellStyle name="Normal 5 2 12 3 2 3" xfId="14808"/>
    <cellStyle name="Normal 5 2 12 3 2 3 2" xfId="34973"/>
    <cellStyle name="Normal 5 2 12 3 2 4" xfId="14809"/>
    <cellStyle name="Normal 5 2 12 3 2 5" xfId="14810"/>
    <cellStyle name="Normal 5 2 12 3 3" xfId="14811"/>
    <cellStyle name="Normal 5 2 12 3 3 2" xfId="14812"/>
    <cellStyle name="Normal 5 2 12 3 3 2 2" xfId="14813"/>
    <cellStyle name="Normal 5 2 12 3 3 2 3" xfId="14814"/>
    <cellStyle name="Normal 5 2 12 3 3 3" xfId="14815"/>
    <cellStyle name="Normal 5 2 12 3 3 3 2" xfId="34468"/>
    <cellStyle name="Normal 5 2 12 3 3 4" xfId="14816"/>
    <cellStyle name="Normal 5 2 12 3 3 5" xfId="14817"/>
    <cellStyle name="Normal 5 2 12 3 4" xfId="14818"/>
    <cellStyle name="Normal 5 2 12 3 4 2" xfId="14819"/>
    <cellStyle name="Normal 5 2 12 3 4 3" xfId="14820"/>
    <cellStyle name="Normal 5 2 12 3 5" xfId="14821"/>
    <cellStyle name="Normal 5 2 12 3 5 2" xfId="33951"/>
    <cellStyle name="Normal 5 2 12 3 6" xfId="14822"/>
    <cellStyle name="Normal 5 2 12 3 7" xfId="14823"/>
    <cellStyle name="Normal 5 2 12 3 8" xfId="14824"/>
    <cellStyle name="Normal 5 2 12 4" xfId="14825"/>
    <cellStyle name="Normal 5 2 12 4 2" xfId="14826"/>
    <cellStyle name="Normal 5 2 12 4 2 2" xfId="14827"/>
    <cellStyle name="Normal 5 2 12 4 2 2 2" xfId="14828"/>
    <cellStyle name="Normal 5 2 12 4 2 2 3" xfId="14829"/>
    <cellStyle name="Normal 5 2 12 4 2 3" xfId="14830"/>
    <cellStyle name="Normal 5 2 12 4 2 3 2" xfId="35310"/>
    <cellStyle name="Normal 5 2 12 4 2 4" xfId="14831"/>
    <cellStyle name="Normal 5 2 12 4 2 5" xfId="14832"/>
    <cellStyle name="Normal 5 2 12 4 3" xfId="14833"/>
    <cellStyle name="Normal 5 2 12 4 3 2" xfId="14834"/>
    <cellStyle name="Normal 5 2 12 4 3 3" xfId="14835"/>
    <cellStyle name="Normal 5 2 12 4 4" xfId="14836"/>
    <cellStyle name="Normal 5 2 12 4 4 2" xfId="34069"/>
    <cellStyle name="Normal 5 2 12 4 5" xfId="14837"/>
    <cellStyle name="Normal 5 2 12 4 6" xfId="14838"/>
    <cellStyle name="Normal 5 2 12 4 7" xfId="14839"/>
    <cellStyle name="Normal 5 2 12 5" xfId="14840"/>
    <cellStyle name="Normal 5 2 12 5 2" xfId="14841"/>
    <cellStyle name="Normal 5 2 12 5 2 2" xfId="14842"/>
    <cellStyle name="Normal 5 2 12 5 2 3" xfId="14843"/>
    <cellStyle name="Normal 5 2 12 5 3" xfId="14844"/>
    <cellStyle name="Normal 5 2 12 5 3 2" xfId="35085"/>
    <cellStyle name="Normal 5 2 12 5 4" xfId="14845"/>
    <cellStyle name="Normal 5 2 12 5 5" xfId="14846"/>
    <cellStyle name="Normal 5 2 12 5 6" xfId="14847"/>
    <cellStyle name="Normal 5 2 12 6" xfId="14848"/>
    <cellStyle name="Normal 5 2 12 6 2" xfId="14849"/>
    <cellStyle name="Normal 5 2 12 6 2 2" xfId="14850"/>
    <cellStyle name="Normal 5 2 12 6 2 3" xfId="14851"/>
    <cellStyle name="Normal 5 2 12 6 3" xfId="14852"/>
    <cellStyle name="Normal 5 2 12 6 3 2" xfId="35086"/>
    <cellStyle name="Normal 5 2 12 6 4" xfId="14853"/>
    <cellStyle name="Normal 5 2 12 6 5" xfId="14854"/>
    <cellStyle name="Normal 5 2 12 6 6" xfId="14855"/>
    <cellStyle name="Normal 5 2 12 7" xfId="14856"/>
    <cellStyle name="Normal 5 2 12 7 2" xfId="14857"/>
    <cellStyle name="Normal 5 2 12 7 3" xfId="14858"/>
    <cellStyle name="Normal 5 2 12 8" xfId="14859"/>
    <cellStyle name="Normal 5 2 12 8 2" xfId="33556"/>
    <cellStyle name="Normal 5 2 12 9" xfId="14860"/>
    <cellStyle name="Normal 5 2 13" xfId="14861"/>
    <cellStyle name="Normal 5 2 13 10" xfId="14862"/>
    <cellStyle name="Normal 5 2 13 11" xfId="14863"/>
    <cellStyle name="Normal 5 2 13 2" xfId="14864"/>
    <cellStyle name="Normal 5 2 13 2 2" xfId="14865"/>
    <cellStyle name="Normal 5 2 13 2 2 2" xfId="14866"/>
    <cellStyle name="Normal 5 2 13 2 2 2 2" xfId="14867"/>
    <cellStyle name="Normal 5 2 13 2 2 2 3" xfId="14868"/>
    <cellStyle name="Normal 5 2 13 2 2 3" xfId="14869"/>
    <cellStyle name="Normal 5 2 13 2 2 3 2" xfId="34585"/>
    <cellStyle name="Normal 5 2 13 2 2 4" xfId="14870"/>
    <cellStyle name="Normal 5 2 13 2 2 5" xfId="14871"/>
    <cellStyle name="Normal 5 2 13 2 3" xfId="14872"/>
    <cellStyle name="Normal 5 2 13 2 3 2" xfId="14873"/>
    <cellStyle name="Normal 5 2 13 2 3 2 2" xfId="14874"/>
    <cellStyle name="Normal 5 2 13 2 3 2 3" xfId="14875"/>
    <cellStyle name="Normal 5 2 13 2 3 3" xfId="14876"/>
    <cellStyle name="Normal 5 2 13 2 3 3 2" xfId="35276"/>
    <cellStyle name="Normal 5 2 13 2 3 4" xfId="14877"/>
    <cellStyle name="Normal 5 2 13 2 3 5" xfId="14878"/>
    <cellStyle name="Normal 5 2 13 2 4" xfId="14879"/>
    <cellStyle name="Normal 5 2 13 2 4 2" xfId="14880"/>
    <cellStyle name="Normal 5 2 13 2 4 3" xfId="14881"/>
    <cellStyle name="Normal 5 2 13 2 5" xfId="14882"/>
    <cellStyle name="Normal 5 2 13 2 5 2" xfId="33559"/>
    <cellStyle name="Normal 5 2 13 2 6" xfId="14883"/>
    <cellStyle name="Normal 5 2 13 2 7" xfId="14884"/>
    <cellStyle name="Normal 5 2 13 2 8" xfId="14885"/>
    <cellStyle name="Normal 5 2 13 3" xfId="14886"/>
    <cellStyle name="Normal 5 2 13 3 2" xfId="14887"/>
    <cellStyle name="Normal 5 2 13 3 2 2" xfId="14888"/>
    <cellStyle name="Normal 5 2 13 3 2 2 2" xfId="14889"/>
    <cellStyle name="Normal 5 2 13 3 2 2 3" xfId="14890"/>
    <cellStyle name="Normal 5 2 13 3 2 3" xfId="14891"/>
    <cellStyle name="Normal 5 2 13 3 2 3 2" xfId="34974"/>
    <cellStyle name="Normal 5 2 13 3 2 4" xfId="14892"/>
    <cellStyle name="Normal 5 2 13 3 2 5" xfId="14893"/>
    <cellStyle name="Normal 5 2 13 3 3" xfId="14894"/>
    <cellStyle name="Normal 5 2 13 3 3 2" xfId="14895"/>
    <cellStyle name="Normal 5 2 13 3 3 2 2" xfId="14896"/>
    <cellStyle name="Normal 5 2 13 3 3 2 3" xfId="14897"/>
    <cellStyle name="Normal 5 2 13 3 3 3" xfId="14898"/>
    <cellStyle name="Normal 5 2 13 3 3 3 2" xfId="34586"/>
    <cellStyle name="Normal 5 2 13 3 3 4" xfId="14899"/>
    <cellStyle name="Normal 5 2 13 3 3 5" xfId="14900"/>
    <cellStyle name="Normal 5 2 13 3 4" xfId="14901"/>
    <cellStyle name="Normal 5 2 13 3 4 2" xfId="14902"/>
    <cellStyle name="Normal 5 2 13 3 4 3" xfId="14903"/>
    <cellStyle name="Normal 5 2 13 3 5" xfId="14904"/>
    <cellStyle name="Normal 5 2 13 3 5 2" xfId="33952"/>
    <cellStyle name="Normal 5 2 13 3 6" xfId="14905"/>
    <cellStyle name="Normal 5 2 13 3 7" xfId="14906"/>
    <cellStyle name="Normal 5 2 13 3 8" xfId="14907"/>
    <cellStyle name="Normal 5 2 13 4" xfId="14908"/>
    <cellStyle name="Normal 5 2 13 4 2" xfId="14909"/>
    <cellStyle name="Normal 5 2 13 4 2 2" xfId="14910"/>
    <cellStyle name="Normal 5 2 13 4 2 2 2" xfId="14911"/>
    <cellStyle name="Normal 5 2 13 4 2 2 3" xfId="14912"/>
    <cellStyle name="Normal 5 2 13 4 2 3" xfId="14913"/>
    <cellStyle name="Normal 5 2 13 4 2 3 2" xfId="35305"/>
    <cellStyle name="Normal 5 2 13 4 2 4" xfId="14914"/>
    <cellStyle name="Normal 5 2 13 4 2 5" xfId="14915"/>
    <cellStyle name="Normal 5 2 13 4 3" xfId="14916"/>
    <cellStyle name="Normal 5 2 13 4 3 2" xfId="14917"/>
    <cellStyle name="Normal 5 2 13 4 3 3" xfId="14918"/>
    <cellStyle name="Normal 5 2 13 4 4" xfId="14919"/>
    <cellStyle name="Normal 5 2 13 4 4 2" xfId="34070"/>
    <cellStyle name="Normal 5 2 13 4 5" xfId="14920"/>
    <cellStyle name="Normal 5 2 13 4 6" xfId="14921"/>
    <cellStyle name="Normal 5 2 13 4 7" xfId="14922"/>
    <cellStyle name="Normal 5 2 13 5" xfId="14923"/>
    <cellStyle name="Normal 5 2 13 5 2" xfId="14924"/>
    <cellStyle name="Normal 5 2 13 5 2 2" xfId="14925"/>
    <cellStyle name="Normal 5 2 13 5 2 3" xfId="14926"/>
    <cellStyle name="Normal 5 2 13 5 3" xfId="14927"/>
    <cellStyle name="Normal 5 2 13 5 3 2" xfId="35206"/>
    <cellStyle name="Normal 5 2 13 5 4" xfId="14928"/>
    <cellStyle name="Normal 5 2 13 5 5" xfId="14929"/>
    <cellStyle name="Normal 5 2 13 5 6" xfId="14930"/>
    <cellStyle name="Normal 5 2 13 6" xfId="14931"/>
    <cellStyle name="Normal 5 2 13 6 2" xfId="14932"/>
    <cellStyle name="Normal 5 2 13 6 2 2" xfId="14933"/>
    <cellStyle name="Normal 5 2 13 6 2 3" xfId="14934"/>
    <cellStyle name="Normal 5 2 13 6 3" xfId="14935"/>
    <cellStyle name="Normal 5 2 13 6 3 2" xfId="35328"/>
    <cellStyle name="Normal 5 2 13 6 4" xfId="14936"/>
    <cellStyle name="Normal 5 2 13 6 5" xfId="14937"/>
    <cellStyle name="Normal 5 2 13 6 6" xfId="14938"/>
    <cellStyle name="Normal 5 2 13 7" xfId="14939"/>
    <cellStyle name="Normal 5 2 13 7 2" xfId="14940"/>
    <cellStyle name="Normal 5 2 13 7 3" xfId="14941"/>
    <cellStyle name="Normal 5 2 13 8" xfId="14942"/>
    <cellStyle name="Normal 5 2 13 8 2" xfId="33558"/>
    <cellStyle name="Normal 5 2 13 9" xfId="14943"/>
    <cellStyle name="Normal 5 2 14" xfId="14944"/>
    <cellStyle name="Normal 5 2 14 10" xfId="14945"/>
    <cellStyle name="Normal 5 2 14 11" xfId="14946"/>
    <cellStyle name="Normal 5 2 14 2" xfId="14947"/>
    <cellStyle name="Normal 5 2 14 2 2" xfId="14948"/>
    <cellStyle name="Normal 5 2 14 2 2 2" xfId="14949"/>
    <cellStyle name="Normal 5 2 14 2 2 2 2" xfId="14950"/>
    <cellStyle name="Normal 5 2 14 2 2 2 3" xfId="14951"/>
    <cellStyle name="Normal 5 2 14 2 2 3" xfId="14952"/>
    <cellStyle name="Normal 5 2 14 2 2 3 2" xfId="34450"/>
    <cellStyle name="Normal 5 2 14 2 2 4" xfId="14953"/>
    <cellStyle name="Normal 5 2 14 2 2 5" xfId="14954"/>
    <cellStyle name="Normal 5 2 14 2 3" xfId="14955"/>
    <cellStyle name="Normal 5 2 14 2 3 2" xfId="14956"/>
    <cellStyle name="Normal 5 2 14 2 3 2 2" xfId="14957"/>
    <cellStyle name="Normal 5 2 14 2 3 2 3" xfId="14958"/>
    <cellStyle name="Normal 5 2 14 2 3 3" xfId="14959"/>
    <cellStyle name="Normal 5 2 14 2 3 3 2" xfId="35212"/>
    <cellStyle name="Normal 5 2 14 2 3 4" xfId="14960"/>
    <cellStyle name="Normal 5 2 14 2 3 5" xfId="14961"/>
    <cellStyle name="Normal 5 2 14 2 4" xfId="14962"/>
    <cellStyle name="Normal 5 2 14 2 4 2" xfId="14963"/>
    <cellStyle name="Normal 5 2 14 2 4 3" xfId="14964"/>
    <cellStyle name="Normal 5 2 14 2 5" xfId="14965"/>
    <cellStyle name="Normal 5 2 14 2 5 2" xfId="33561"/>
    <cellStyle name="Normal 5 2 14 2 6" xfId="14966"/>
    <cellStyle name="Normal 5 2 14 2 7" xfId="14967"/>
    <cellStyle name="Normal 5 2 14 2 8" xfId="14968"/>
    <cellStyle name="Normal 5 2 14 3" xfId="14969"/>
    <cellStyle name="Normal 5 2 14 3 2" xfId="14970"/>
    <cellStyle name="Normal 5 2 14 3 2 2" xfId="14971"/>
    <cellStyle name="Normal 5 2 14 3 2 2 2" xfId="14972"/>
    <cellStyle name="Normal 5 2 14 3 2 2 3" xfId="14973"/>
    <cellStyle name="Normal 5 2 14 3 2 3" xfId="14974"/>
    <cellStyle name="Normal 5 2 14 3 2 3 2" xfId="34975"/>
    <cellStyle name="Normal 5 2 14 3 2 4" xfId="14975"/>
    <cellStyle name="Normal 5 2 14 3 2 5" xfId="14976"/>
    <cellStyle name="Normal 5 2 14 3 3" xfId="14977"/>
    <cellStyle name="Normal 5 2 14 3 3 2" xfId="14978"/>
    <cellStyle name="Normal 5 2 14 3 3 2 2" xfId="14979"/>
    <cellStyle name="Normal 5 2 14 3 3 2 3" xfId="14980"/>
    <cellStyle name="Normal 5 2 14 3 3 3" xfId="14981"/>
    <cellStyle name="Normal 5 2 14 3 3 3 2" xfId="34181"/>
    <cellStyle name="Normal 5 2 14 3 3 4" xfId="14982"/>
    <cellStyle name="Normal 5 2 14 3 3 5" xfId="14983"/>
    <cellStyle name="Normal 5 2 14 3 4" xfId="14984"/>
    <cellStyle name="Normal 5 2 14 3 4 2" xfId="14985"/>
    <cellStyle name="Normal 5 2 14 3 4 3" xfId="14986"/>
    <cellStyle name="Normal 5 2 14 3 5" xfId="14987"/>
    <cellStyle name="Normal 5 2 14 3 5 2" xfId="33953"/>
    <cellStyle name="Normal 5 2 14 3 6" xfId="14988"/>
    <cellStyle name="Normal 5 2 14 3 7" xfId="14989"/>
    <cellStyle name="Normal 5 2 14 3 8" xfId="14990"/>
    <cellStyle name="Normal 5 2 14 4" xfId="14991"/>
    <cellStyle name="Normal 5 2 14 4 2" xfId="14992"/>
    <cellStyle name="Normal 5 2 14 4 2 2" xfId="14993"/>
    <cellStyle name="Normal 5 2 14 4 2 2 2" xfId="14994"/>
    <cellStyle name="Normal 5 2 14 4 2 2 3" xfId="14995"/>
    <cellStyle name="Normal 5 2 14 4 2 3" xfId="14996"/>
    <cellStyle name="Normal 5 2 14 4 2 3 2" xfId="35087"/>
    <cellStyle name="Normal 5 2 14 4 2 4" xfId="14997"/>
    <cellStyle name="Normal 5 2 14 4 2 5" xfId="14998"/>
    <cellStyle name="Normal 5 2 14 4 3" xfId="14999"/>
    <cellStyle name="Normal 5 2 14 4 3 2" xfId="15000"/>
    <cellStyle name="Normal 5 2 14 4 3 3" xfId="15001"/>
    <cellStyle name="Normal 5 2 14 4 4" xfId="15002"/>
    <cellStyle name="Normal 5 2 14 4 4 2" xfId="34071"/>
    <cellStyle name="Normal 5 2 14 4 5" xfId="15003"/>
    <cellStyle name="Normal 5 2 14 4 6" xfId="15004"/>
    <cellStyle name="Normal 5 2 14 4 7" xfId="15005"/>
    <cellStyle name="Normal 5 2 14 5" xfId="15006"/>
    <cellStyle name="Normal 5 2 14 5 2" xfId="15007"/>
    <cellStyle name="Normal 5 2 14 5 2 2" xfId="15008"/>
    <cellStyle name="Normal 5 2 14 5 2 3" xfId="15009"/>
    <cellStyle name="Normal 5 2 14 5 3" xfId="15010"/>
    <cellStyle name="Normal 5 2 14 5 3 2" xfId="35088"/>
    <cellStyle name="Normal 5 2 14 5 4" xfId="15011"/>
    <cellStyle name="Normal 5 2 14 5 5" xfId="15012"/>
    <cellStyle name="Normal 5 2 14 5 6" xfId="15013"/>
    <cellStyle name="Normal 5 2 14 6" xfId="15014"/>
    <cellStyle name="Normal 5 2 14 6 2" xfId="15015"/>
    <cellStyle name="Normal 5 2 14 6 2 2" xfId="15016"/>
    <cellStyle name="Normal 5 2 14 6 2 3" xfId="15017"/>
    <cellStyle name="Normal 5 2 14 6 3" xfId="15018"/>
    <cellStyle name="Normal 5 2 14 6 3 2" xfId="35242"/>
    <cellStyle name="Normal 5 2 14 6 4" xfId="15019"/>
    <cellStyle name="Normal 5 2 14 6 5" xfId="15020"/>
    <cellStyle name="Normal 5 2 14 6 6" xfId="15021"/>
    <cellStyle name="Normal 5 2 14 7" xfId="15022"/>
    <cellStyle name="Normal 5 2 14 7 2" xfId="15023"/>
    <cellStyle name="Normal 5 2 14 7 3" xfId="15024"/>
    <cellStyle name="Normal 5 2 14 8" xfId="15025"/>
    <cellStyle name="Normal 5 2 14 8 2" xfId="33560"/>
    <cellStyle name="Normal 5 2 14 9" xfId="15026"/>
    <cellStyle name="Normal 5 2 15" xfId="15027"/>
    <cellStyle name="Normal 5 2 15 10" xfId="15028"/>
    <cellStyle name="Normal 5 2 15 11" xfId="15029"/>
    <cellStyle name="Normal 5 2 15 2" xfId="15030"/>
    <cellStyle name="Normal 5 2 15 2 2" xfId="15031"/>
    <cellStyle name="Normal 5 2 15 2 2 2" xfId="15032"/>
    <cellStyle name="Normal 5 2 15 2 2 2 2" xfId="15033"/>
    <cellStyle name="Normal 5 2 15 2 2 2 3" xfId="15034"/>
    <cellStyle name="Normal 5 2 15 2 2 3" xfId="15035"/>
    <cellStyle name="Normal 5 2 15 2 2 3 2" xfId="34187"/>
    <cellStyle name="Normal 5 2 15 2 2 4" xfId="15036"/>
    <cellStyle name="Normal 5 2 15 2 2 5" xfId="15037"/>
    <cellStyle name="Normal 5 2 15 2 3" xfId="15038"/>
    <cellStyle name="Normal 5 2 15 2 3 2" xfId="15039"/>
    <cellStyle name="Normal 5 2 15 2 3 2 2" xfId="15040"/>
    <cellStyle name="Normal 5 2 15 2 3 2 3" xfId="15041"/>
    <cellStyle name="Normal 5 2 15 2 3 3" xfId="15042"/>
    <cellStyle name="Normal 5 2 15 2 3 3 2" xfId="35333"/>
    <cellStyle name="Normal 5 2 15 2 3 4" xfId="15043"/>
    <cellStyle name="Normal 5 2 15 2 3 5" xfId="15044"/>
    <cellStyle name="Normal 5 2 15 2 4" xfId="15045"/>
    <cellStyle name="Normal 5 2 15 2 4 2" xfId="15046"/>
    <cellStyle name="Normal 5 2 15 2 4 3" xfId="15047"/>
    <cellStyle name="Normal 5 2 15 2 5" xfId="15048"/>
    <cellStyle name="Normal 5 2 15 2 5 2" xfId="33563"/>
    <cellStyle name="Normal 5 2 15 2 6" xfId="15049"/>
    <cellStyle name="Normal 5 2 15 2 7" xfId="15050"/>
    <cellStyle name="Normal 5 2 15 2 8" xfId="15051"/>
    <cellStyle name="Normal 5 2 15 3" xfId="15052"/>
    <cellStyle name="Normal 5 2 15 3 2" xfId="15053"/>
    <cellStyle name="Normal 5 2 15 3 2 2" xfId="15054"/>
    <cellStyle name="Normal 5 2 15 3 2 2 2" xfId="15055"/>
    <cellStyle name="Normal 5 2 15 3 2 2 3" xfId="15056"/>
    <cellStyle name="Normal 5 2 15 3 2 3" xfId="15057"/>
    <cellStyle name="Normal 5 2 15 3 2 3 2" xfId="34976"/>
    <cellStyle name="Normal 5 2 15 3 2 4" xfId="15058"/>
    <cellStyle name="Normal 5 2 15 3 2 5" xfId="15059"/>
    <cellStyle name="Normal 5 2 15 3 3" xfId="15060"/>
    <cellStyle name="Normal 5 2 15 3 3 2" xfId="15061"/>
    <cellStyle name="Normal 5 2 15 3 3 2 2" xfId="15062"/>
    <cellStyle name="Normal 5 2 15 3 3 2 3" xfId="15063"/>
    <cellStyle name="Normal 5 2 15 3 3 3" xfId="15064"/>
    <cellStyle name="Normal 5 2 15 3 3 3 2" xfId="34190"/>
    <cellStyle name="Normal 5 2 15 3 3 4" xfId="15065"/>
    <cellStyle name="Normal 5 2 15 3 3 5" xfId="15066"/>
    <cellStyle name="Normal 5 2 15 3 4" xfId="15067"/>
    <cellStyle name="Normal 5 2 15 3 4 2" xfId="15068"/>
    <cellStyle name="Normal 5 2 15 3 4 3" xfId="15069"/>
    <cellStyle name="Normal 5 2 15 3 5" xfId="15070"/>
    <cellStyle name="Normal 5 2 15 3 5 2" xfId="33954"/>
    <cellStyle name="Normal 5 2 15 3 6" xfId="15071"/>
    <cellStyle name="Normal 5 2 15 3 7" xfId="15072"/>
    <cellStyle name="Normal 5 2 15 3 8" xfId="15073"/>
    <cellStyle name="Normal 5 2 15 4" xfId="15074"/>
    <cellStyle name="Normal 5 2 15 4 2" xfId="15075"/>
    <cellStyle name="Normal 5 2 15 4 2 2" xfId="15076"/>
    <cellStyle name="Normal 5 2 15 4 2 2 2" xfId="15077"/>
    <cellStyle name="Normal 5 2 15 4 2 2 3" xfId="15078"/>
    <cellStyle name="Normal 5 2 15 4 2 3" xfId="15079"/>
    <cellStyle name="Normal 5 2 15 4 2 3 2" xfId="35215"/>
    <cellStyle name="Normal 5 2 15 4 2 4" xfId="15080"/>
    <cellStyle name="Normal 5 2 15 4 2 5" xfId="15081"/>
    <cellStyle name="Normal 5 2 15 4 3" xfId="15082"/>
    <cellStyle name="Normal 5 2 15 4 3 2" xfId="15083"/>
    <cellStyle name="Normal 5 2 15 4 3 3" xfId="15084"/>
    <cellStyle name="Normal 5 2 15 4 4" xfId="15085"/>
    <cellStyle name="Normal 5 2 15 4 4 2" xfId="34072"/>
    <cellStyle name="Normal 5 2 15 4 5" xfId="15086"/>
    <cellStyle name="Normal 5 2 15 4 6" xfId="15087"/>
    <cellStyle name="Normal 5 2 15 4 7" xfId="15088"/>
    <cellStyle name="Normal 5 2 15 5" xfId="15089"/>
    <cellStyle name="Normal 5 2 15 5 2" xfId="15090"/>
    <cellStyle name="Normal 5 2 15 5 2 2" xfId="15091"/>
    <cellStyle name="Normal 5 2 15 5 2 3" xfId="15092"/>
    <cellStyle name="Normal 5 2 15 5 3" xfId="15093"/>
    <cellStyle name="Normal 5 2 15 5 3 2" xfId="35089"/>
    <cellStyle name="Normal 5 2 15 5 4" xfId="15094"/>
    <cellStyle name="Normal 5 2 15 5 5" xfId="15095"/>
    <cellStyle name="Normal 5 2 15 5 6" xfId="15096"/>
    <cellStyle name="Normal 5 2 15 6" xfId="15097"/>
    <cellStyle name="Normal 5 2 15 6 2" xfId="15098"/>
    <cellStyle name="Normal 5 2 15 6 2 2" xfId="15099"/>
    <cellStyle name="Normal 5 2 15 6 2 3" xfId="15100"/>
    <cellStyle name="Normal 5 2 15 6 3" xfId="15101"/>
    <cellStyle name="Normal 5 2 15 6 3 2" xfId="35090"/>
    <cellStyle name="Normal 5 2 15 6 4" xfId="15102"/>
    <cellStyle name="Normal 5 2 15 6 5" xfId="15103"/>
    <cellStyle name="Normal 5 2 15 6 6" xfId="15104"/>
    <cellStyle name="Normal 5 2 15 7" xfId="15105"/>
    <cellStyle name="Normal 5 2 15 7 2" xfId="15106"/>
    <cellStyle name="Normal 5 2 15 7 3" xfId="15107"/>
    <cellStyle name="Normal 5 2 15 8" xfId="15108"/>
    <cellStyle name="Normal 5 2 15 8 2" xfId="33562"/>
    <cellStyle name="Normal 5 2 15 9" xfId="15109"/>
    <cellStyle name="Normal 5 2 16" xfId="15110"/>
    <cellStyle name="Normal 5 2 16 10" xfId="15111"/>
    <cellStyle name="Normal 5 2 16 11" xfId="15112"/>
    <cellStyle name="Normal 5 2 16 2" xfId="15113"/>
    <cellStyle name="Normal 5 2 16 2 2" xfId="15114"/>
    <cellStyle name="Normal 5 2 16 2 2 2" xfId="15115"/>
    <cellStyle name="Normal 5 2 16 2 2 2 2" xfId="15116"/>
    <cellStyle name="Normal 5 2 16 2 2 2 3" xfId="15117"/>
    <cellStyle name="Normal 5 2 16 2 2 3" xfId="15118"/>
    <cellStyle name="Normal 5 2 16 2 2 3 2" xfId="34977"/>
    <cellStyle name="Normal 5 2 16 2 2 4" xfId="15119"/>
    <cellStyle name="Normal 5 2 16 2 2 5" xfId="15120"/>
    <cellStyle name="Normal 5 2 16 2 3" xfId="15121"/>
    <cellStyle name="Normal 5 2 16 2 3 2" xfId="15122"/>
    <cellStyle name="Normal 5 2 16 2 3 2 2" xfId="15123"/>
    <cellStyle name="Normal 5 2 16 2 3 2 3" xfId="15124"/>
    <cellStyle name="Normal 5 2 16 2 3 3" xfId="15125"/>
    <cellStyle name="Normal 5 2 16 2 3 3 2" xfId="34223"/>
    <cellStyle name="Normal 5 2 16 2 3 4" xfId="15126"/>
    <cellStyle name="Normal 5 2 16 2 3 5" xfId="15127"/>
    <cellStyle name="Normal 5 2 16 2 4" xfId="15128"/>
    <cellStyle name="Normal 5 2 16 2 4 2" xfId="15129"/>
    <cellStyle name="Normal 5 2 16 2 4 3" xfId="15130"/>
    <cellStyle name="Normal 5 2 16 2 5" xfId="15131"/>
    <cellStyle name="Normal 5 2 16 2 5 2" xfId="33955"/>
    <cellStyle name="Normal 5 2 16 2 6" xfId="15132"/>
    <cellStyle name="Normal 5 2 16 2 7" xfId="15133"/>
    <cellStyle name="Normal 5 2 16 2 8" xfId="15134"/>
    <cellStyle name="Normal 5 2 16 3" xfId="15135"/>
    <cellStyle name="Normal 5 2 16 3 2" xfId="15136"/>
    <cellStyle name="Normal 5 2 16 3 2 2" xfId="15137"/>
    <cellStyle name="Normal 5 2 16 3 2 2 2" xfId="15138"/>
    <cellStyle name="Normal 5 2 16 3 2 2 3" xfId="15139"/>
    <cellStyle name="Normal 5 2 16 3 2 3" xfId="15140"/>
    <cellStyle name="Normal 5 2 16 3 2 3 2" xfId="35332"/>
    <cellStyle name="Normal 5 2 16 3 2 4" xfId="15141"/>
    <cellStyle name="Normal 5 2 16 3 2 5" xfId="15142"/>
    <cellStyle name="Normal 5 2 16 3 3" xfId="15143"/>
    <cellStyle name="Normal 5 2 16 3 3 2" xfId="15144"/>
    <cellStyle name="Normal 5 2 16 3 3 3" xfId="15145"/>
    <cellStyle name="Normal 5 2 16 3 4" xfId="15146"/>
    <cellStyle name="Normal 5 2 16 3 4 2" xfId="34073"/>
    <cellStyle name="Normal 5 2 16 3 5" xfId="15147"/>
    <cellStyle name="Normal 5 2 16 3 6" xfId="15148"/>
    <cellStyle name="Normal 5 2 16 3 7" xfId="15149"/>
    <cellStyle name="Normal 5 2 16 4" xfId="15150"/>
    <cellStyle name="Normal 5 2 16 4 2" xfId="15151"/>
    <cellStyle name="Normal 5 2 16 4 2 2" xfId="15152"/>
    <cellStyle name="Normal 5 2 16 4 2 3" xfId="15153"/>
    <cellStyle name="Normal 5 2 16 4 3" xfId="15154"/>
    <cellStyle name="Normal 5 2 16 4 3 2" xfId="35277"/>
    <cellStyle name="Normal 5 2 16 4 4" xfId="15155"/>
    <cellStyle name="Normal 5 2 16 4 5" xfId="15156"/>
    <cellStyle name="Normal 5 2 16 4 6" xfId="15157"/>
    <cellStyle name="Normal 5 2 16 5" xfId="15158"/>
    <cellStyle name="Normal 5 2 16 5 2" xfId="15159"/>
    <cellStyle name="Normal 5 2 16 5 2 2" xfId="15160"/>
    <cellStyle name="Normal 5 2 16 5 2 3" xfId="15161"/>
    <cellStyle name="Normal 5 2 16 5 3" xfId="15162"/>
    <cellStyle name="Normal 5 2 16 5 3 2" xfId="35216"/>
    <cellStyle name="Normal 5 2 16 5 4" xfId="15163"/>
    <cellStyle name="Normal 5 2 16 5 5" xfId="15164"/>
    <cellStyle name="Normal 5 2 16 5 6" xfId="15165"/>
    <cellStyle name="Normal 5 2 16 6" xfId="15166"/>
    <cellStyle name="Normal 5 2 16 6 2" xfId="15167"/>
    <cellStyle name="Normal 5 2 16 6 2 2" xfId="15168"/>
    <cellStyle name="Normal 5 2 16 6 2 3" xfId="15169"/>
    <cellStyle name="Normal 5 2 16 6 3" xfId="15170"/>
    <cellStyle name="Normal 5 2 16 6 3 2" xfId="35091"/>
    <cellStyle name="Normal 5 2 16 6 4" xfId="15171"/>
    <cellStyle name="Normal 5 2 16 6 5" xfId="15172"/>
    <cellStyle name="Normal 5 2 16 6 6" xfId="15173"/>
    <cellStyle name="Normal 5 2 16 7" xfId="15174"/>
    <cellStyle name="Normal 5 2 16 7 2" xfId="15175"/>
    <cellStyle name="Normal 5 2 16 7 3" xfId="15176"/>
    <cellStyle name="Normal 5 2 16 8" xfId="15177"/>
    <cellStyle name="Normal 5 2 16 8 2" xfId="33564"/>
    <cellStyle name="Normal 5 2 16 9" xfId="15178"/>
    <cellStyle name="Normal 5 2 17" xfId="15179"/>
    <cellStyle name="Normal 5 2 17 10" xfId="15180"/>
    <cellStyle name="Normal 5 2 17 11" xfId="15181"/>
    <cellStyle name="Normal 5 2 17 2" xfId="15182"/>
    <cellStyle name="Normal 5 2 17 2 2" xfId="15183"/>
    <cellStyle name="Normal 5 2 17 2 2 2" xfId="15184"/>
    <cellStyle name="Normal 5 2 17 2 2 2 2" xfId="15185"/>
    <cellStyle name="Normal 5 2 17 2 2 2 3" xfId="15186"/>
    <cellStyle name="Normal 5 2 17 2 2 3" xfId="15187"/>
    <cellStyle name="Normal 5 2 17 2 2 3 2" xfId="34978"/>
    <cellStyle name="Normal 5 2 17 2 2 4" xfId="15188"/>
    <cellStyle name="Normal 5 2 17 2 2 5" xfId="15189"/>
    <cellStyle name="Normal 5 2 17 2 3" xfId="15190"/>
    <cellStyle name="Normal 5 2 17 2 3 2" xfId="15191"/>
    <cellStyle name="Normal 5 2 17 2 3 2 2" xfId="15192"/>
    <cellStyle name="Normal 5 2 17 2 3 2 3" xfId="15193"/>
    <cellStyle name="Normal 5 2 17 2 3 3" xfId="15194"/>
    <cellStyle name="Normal 5 2 17 2 3 3 2" xfId="34498"/>
    <cellStyle name="Normal 5 2 17 2 3 4" xfId="15195"/>
    <cellStyle name="Normal 5 2 17 2 3 5" xfId="15196"/>
    <cellStyle name="Normal 5 2 17 2 4" xfId="15197"/>
    <cellStyle name="Normal 5 2 17 2 4 2" xfId="15198"/>
    <cellStyle name="Normal 5 2 17 2 4 3" xfId="15199"/>
    <cellStyle name="Normal 5 2 17 2 5" xfId="15200"/>
    <cellStyle name="Normal 5 2 17 2 5 2" xfId="33956"/>
    <cellStyle name="Normal 5 2 17 2 6" xfId="15201"/>
    <cellStyle name="Normal 5 2 17 2 7" xfId="15202"/>
    <cellStyle name="Normal 5 2 17 2 8" xfId="15203"/>
    <cellStyle name="Normal 5 2 17 3" xfId="15204"/>
    <cellStyle name="Normal 5 2 17 3 2" xfId="15205"/>
    <cellStyle name="Normal 5 2 17 3 2 2" xfId="15206"/>
    <cellStyle name="Normal 5 2 17 3 2 2 2" xfId="15207"/>
    <cellStyle name="Normal 5 2 17 3 2 2 3" xfId="15208"/>
    <cellStyle name="Normal 5 2 17 3 2 3" xfId="15209"/>
    <cellStyle name="Normal 5 2 17 3 2 3 2" xfId="35243"/>
    <cellStyle name="Normal 5 2 17 3 2 4" xfId="15210"/>
    <cellStyle name="Normal 5 2 17 3 2 5" xfId="15211"/>
    <cellStyle name="Normal 5 2 17 3 3" xfId="15212"/>
    <cellStyle name="Normal 5 2 17 3 3 2" xfId="15213"/>
    <cellStyle name="Normal 5 2 17 3 3 3" xfId="15214"/>
    <cellStyle name="Normal 5 2 17 3 4" xfId="15215"/>
    <cellStyle name="Normal 5 2 17 3 4 2" xfId="34074"/>
    <cellStyle name="Normal 5 2 17 3 5" xfId="15216"/>
    <cellStyle name="Normal 5 2 17 3 6" xfId="15217"/>
    <cellStyle name="Normal 5 2 17 3 7" xfId="15218"/>
    <cellStyle name="Normal 5 2 17 4" xfId="15219"/>
    <cellStyle name="Normal 5 2 17 4 2" xfId="15220"/>
    <cellStyle name="Normal 5 2 17 4 2 2" xfId="15221"/>
    <cellStyle name="Normal 5 2 17 4 2 3" xfId="15222"/>
    <cellStyle name="Normal 5 2 17 4 3" xfId="15223"/>
    <cellStyle name="Normal 5 2 17 4 3 2" xfId="35092"/>
    <cellStyle name="Normal 5 2 17 4 4" xfId="15224"/>
    <cellStyle name="Normal 5 2 17 4 5" xfId="15225"/>
    <cellStyle name="Normal 5 2 17 4 6" xfId="15226"/>
    <cellStyle name="Normal 5 2 17 5" xfId="15227"/>
    <cellStyle name="Normal 5 2 17 5 2" xfId="15228"/>
    <cellStyle name="Normal 5 2 17 5 2 2" xfId="15229"/>
    <cellStyle name="Normal 5 2 17 5 2 3" xfId="15230"/>
    <cellStyle name="Normal 5 2 17 5 3" xfId="15231"/>
    <cellStyle name="Normal 5 2 17 5 3 2" xfId="35093"/>
    <cellStyle name="Normal 5 2 17 5 4" xfId="15232"/>
    <cellStyle name="Normal 5 2 17 5 5" xfId="15233"/>
    <cellStyle name="Normal 5 2 17 5 6" xfId="15234"/>
    <cellStyle name="Normal 5 2 17 6" xfId="15235"/>
    <cellStyle name="Normal 5 2 17 6 2" xfId="15236"/>
    <cellStyle name="Normal 5 2 17 6 2 2" xfId="15237"/>
    <cellStyle name="Normal 5 2 17 6 2 3" xfId="15238"/>
    <cellStyle name="Normal 5 2 17 6 3" xfId="15239"/>
    <cellStyle name="Normal 5 2 17 6 3 2" xfId="35278"/>
    <cellStyle name="Normal 5 2 17 6 4" xfId="15240"/>
    <cellStyle name="Normal 5 2 17 6 5" xfId="15241"/>
    <cellStyle name="Normal 5 2 17 6 6" xfId="15242"/>
    <cellStyle name="Normal 5 2 17 7" xfId="15243"/>
    <cellStyle name="Normal 5 2 17 7 2" xfId="15244"/>
    <cellStyle name="Normal 5 2 17 7 3" xfId="15245"/>
    <cellStyle name="Normal 5 2 17 8" xfId="15246"/>
    <cellStyle name="Normal 5 2 17 8 2" xfId="33565"/>
    <cellStyle name="Normal 5 2 17 9" xfId="15247"/>
    <cellStyle name="Normal 5 2 18" xfId="15248"/>
    <cellStyle name="Normal 5 2 18 10" xfId="15249"/>
    <cellStyle name="Normal 5 2 18 11" xfId="15250"/>
    <cellStyle name="Normal 5 2 18 2" xfId="15251"/>
    <cellStyle name="Normal 5 2 18 2 2" xfId="15252"/>
    <cellStyle name="Normal 5 2 18 2 2 2" xfId="15253"/>
    <cellStyle name="Normal 5 2 18 2 2 2 2" xfId="15254"/>
    <cellStyle name="Normal 5 2 18 2 2 2 3" xfId="15255"/>
    <cellStyle name="Normal 5 2 18 2 2 3" xfId="15256"/>
    <cellStyle name="Normal 5 2 18 2 2 3 2" xfId="34979"/>
    <cellStyle name="Normal 5 2 18 2 2 4" xfId="15257"/>
    <cellStyle name="Normal 5 2 18 2 2 5" xfId="15258"/>
    <cellStyle name="Normal 5 2 18 2 3" xfId="15259"/>
    <cellStyle name="Normal 5 2 18 2 3 2" xfId="15260"/>
    <cellStyle name="Normal 5 2 18 2 3 2 2" xfId="15261"/>
    <cellStyle name="Normal 5 2 18 2 3 2 3" xfId="15262"/>
    <cellStyle name="Normal 5 2 18 2 3 3" xfId="15263"/>
    <cellStyle name="Normal 5 2 18 2 3 3 2" xfId="34676"/>
    <cellStyle name="Normal 5 2 18 2 3 4" xfId="15264"/>
    <cellStyle name="Normal 5 2 18 2 3 5" xfId="15265"/>
    <cellStyle name="Normal 5 2 18 2 4" xfId="15266"/>
    <cellStyle name="Normal 5 2 18 2 4 2" xfId="15267"/>
    <cellStyle name="Normal 5 2 18 2 4 3" xfId="15268"/>
    <cellStyle name="Normal 5 2 18 2 5" xfId="15269"/>
    <cellStyle name="Normal 5 2 18 2 5 2" xfId="33957"/>
    <cellStyle name="Normal 5 2 18 2 6" xfId="15270"/>
    <cellStyle name="Normal 5 2 18 2 7" xfId="15271"/>
    <cellStyle name="Normal 5 2 18 2 8" xfId="15272"/>
    <cellStyle name="Normal 5 2 18 3" xfId="15273"/>
    <cellStyle name="Normal 5 2 18 3 2" xfId="15274"/>
    <cellStyle name="Normal 5 2 18 3 2 2" xfId="15275"/>
    <cellStyle name="Normal 5 2 18 3 2 2 2" xfId="15276"/>
    <cellStyle name="Normal 5 2 18 3 2 2 3" xfId="15277"/>
    <cellStyle name="Normal 5 2 18 3 2 3" xfId="15278"/>
    <cellStyle name="Normal 5 2 18 3 2 3 2" xfId="35311"/>
    <cellStyle name="Normal 5 2 18 3 2 4" xfId="15279"/>
    <cellStyle name="Normal 5 2 18 3 2 5" xfId="15280"/>
    <cellStyle name="Normal 5 2 18 3 3" xfId="15281"/>
    <cellStyle name="Normal 5 2 18 3 3 2" xfId="15282"/>
    <cellStyle name="Normal 5 2 18 3 3 3" xfId="15283"/>
    <cellStyle name="Normal 5 2 18 3 4" xfId="15284"/>
    <cellStyle name="Normal 5 2 18 3 4 2" xfId="34075"/>
    <cellStyle name="Normal 5 2 18 3 5" xfId="15285"/>
    <cellStyle name="Normal 5 2 18 3 6" xfId="15286"/>
    <cellStyle name="Normal 5 2 18 3 7" xfId="15287"/>
    <cellStyle name="Normal 5 2 18 4" xfId="15288"/>
    <cellStyle name="Normal 5 2 18 4 2" xfId="15289"/>
    <cellStyle name="Normal 5 2 18 4 2 2" xfId="15290"/>
    <cellStyle name="Normal 5 2 18 4 2 3" xfId="15291"/>
    <cellStyle name="Normal 5 2 18 4 3" xfId="15292"/>
    <cellStyle name="Normal 5 2 18 4 3 2" xfId="35205"/>
    <cellStyle name="Normal 5 2 18 4 4" xfId="15293"/>
    <cellStyle name="Normal 5 2 18 4 5" xfId="15294"/>
    <cellStyle name="Normal 5 2 18 4 6" xfId="15295"/>
    <cellStyle name="Normal 5 2 18 5" xfId="15296"/>
    <cellStyle name="Normal 5 2 18 5 2" xfId="15297"/>
    <cellStyle name="Normal 5 2 18 5 2 2" xfId="15298"/>
    <cellStyle name="Normal 5 2 18 5 2 3" xfId="15299"/>
    <cellStyle name="Normal 5 2 18 5 3" xfId="15300"/>
    <cellStyle name="Normal 5 2 18 5 3 2" xfId="35327"/>
    <cellStyle name="Normal 5 2 18 5 4" xfId="15301"/>
    <cellStyle name="Normal 5 2 18 5 5" xfId="15302"/>
    <cellStyle name="Normal 5 2 18 5 6" xfId="15303"/>
    <cellStyle name="Normal 5 2 18 6" xfId="15304"/>
    <cellStyle name="Normal 5 2 18 6 2" xfId="15305"/>
    <cellStyle name="Normal 5 2 18 6 2 2" xfId="15306"/>
    <cellStyle name="Normal 5 2 18 6 2 3" xfId="15307"/>
    <cellStyle name="Normal 5 2 18 6 3" xfId="15308"/>
    <cellStyle name="Normal 5 2 18 6 3 2" xfId="35319"/>
    <cellStyle name="Normal 5 2 18 6 4" xfId="15309"/>
    <cellStyle name="Normal 5 2 18 6 5" xfId="15310"/>
    <cellStyle name="Normal 5 2 18 6 6" xfId="15311"/>
    <cellStyle name="Normal 5 2 18 7" xfId="15312"/>
    <cellStyle name="Normal 5 2 18 7 2" xfId="15313"/>
    <cellStyle name="Normal 5 2 18 7 3" xfId="15314"/>
    <cellStyle name="Normal 5 2 18 8" xfId="15315"/>
    <cellStyle name="Normal 5 2 18 8 2" xfId="33566"/>
    <cellStyle name="Normal 5 2 18 9" xfId="15316"/>
    <cellStyle name="Normal 5 2 19" xfId="15317"/>
    <cellStyle name="Normal 5 2 19 2" xfId="15318"/>
    <cellStyle name="Normal 5 2 19 2 2" xfId="15319"/>
    <cellStyle name="Normal 5 2 19 2 2 2" xfId="15320"/>
    <cellStyle name="Normal 5 2 19 2 2 2 2" xfId="15321"/>
    <cellStyle name="Normal 5 2 19 2 2 2 3" xfId="15322"/>
    <cellStyle name="Normal 5 2 19 2 2 3" xfId="15323"/>
    <cellStyle name="Normal 5 2 19 2 2 4" xfId="15324"/>
    <cellStyle name="Normal 5 2 19 2 2 5" xfId="15325"/>
    <cellStyle name="Normal 5 2 19 2 3" xfId="15326"/>
    <cellStyle name="Normal 5 2 19 2 3 2" xfId="15327"/>
    <cellStyle name="Normal 5 2 19 2 3 2 2" xfId="15328"/>
    <cellStyle name="Normal 5 2 19 2 3 2 3" xfId="15329"/>
    <cellStyle name="Normal 5 2 19 2 3 3" xfId="15330"/>
    <cellStyle name="Normal 5 2 19 2 3 3 2" xfId="34677"/>
    <cellStyle name="Normal 5 2 19 2 3 4" xfId="15331"/>
    <cellStyle name="Normal 5 2 19 2 3 5" xfId="15332"/>
    <cellStyle name="Normal 5 2 19 2 4" xfId="15333"/>
    <cellStyle name="Normal 5 2 19 2 4 2" xfId="15334"/>
    <cellStyle name="Normal 5 2 19 2 4 3" xfId="15335"/>
    <cellStyle name="Normal 5 2 19 2 5" xfId="15336"/>
    <cellStyle name="Normal 5 2 19 2 6" xfId="15337"/>
    <cellStyle name="Normal 5 2 19 2 7" xfId="15338"/>
    <cellStyle name="Normal 5 2 19 3" xfId="15339"/>
    <cellStyle name="Normal 5 2 19 3 2" xfId="15340"/>
    <cellStyle name="Normal 5 2 19 3 3" xfId="15341"/>
    <cellStyle name="Normal 5 2 19 4" xfId="15342"/>
    <cellStyle name="Normal 5 2 19 4 2" xfId="33567"/>
    <cellStyle name="Normal 5 2 19 5" xfId="15343"/>
    <cellStyle name="Normal 5 2 19 6" xfId="15344"/>
    <cellStyle name="Normal 5 2 19 7" xfId="15345"/>
    <cellStyle name="Normal 5 2 2" xfId="15346"/>
    <cellStyle name="Normal 5 2 2 10" xfId="15347"/>
    <cellStyle name="Normal 5 2 2 10 2" xfId="33568"/>
    <cellStyle name="Normal 5 2 2 11" xfId="15348"/>
    <cellStyle name="Normal 5 2 2 11 2" xfId="15349"/>
    <cellStyle name="Normal 5 2 2 12" xfId="15350"/>
    <cellStyle name="Normal 5 2 2 2" xfId="15351"/>
    <cellStyle name="Normal 5 2 2 2 2" xfId="15352"/>
    <cellStyle name="Normal 5 2 2 2 2 2" xfId="15353"/>
    <cellStyle name="Normal 5 2 2 2 2 2 2" xfId="15354"/>
    <cellStyle name="Normal 5 2 2 2 2 2 2 2" xfId="15355"/>
    <cellStyle name="Normal 5 2 2 2 2 2 2 3" xfId="15356"/>
    <cellStyle name="Normal 5 2 2 2 2 2 3" xfId="15357"/>
    <cellStyle name="Normal 5 2 2 2 2 2 3 2" xfId="34678"/>
    <cellStyle name="Normal 5 2 2 2 2 2 4" xfId="15358"/>
    <cellStyle name="Normal 5 2 2 2 2 2 5" xfId="15359"/>
    <cellStyle name="Normal 5 2 2 2 2 3" xfId="15360"/>
    <cellStyle name="Normal 5 2 2 2 2 3 2" xfId="15361"/>
    <cellStyle name="Normal 5 2 2 2 2 3 3" xfId="15362"/>
    <cellStyle name="Normal 5 2 2 2 2 4" xfId="15363"/>
    <cellStyle name="Normal 5 2 2 2 2 4 2" xfId="33570"/>
    <cellStyle name="Normal 5 2 2 2 2 5" xfId="15364"/>
    <cellStyle name="Normal 5 2 2 2 2 6" xfId="15365"/>
    <cellStyle name="Normal 5 2 2 2 3" xfId="15366"/>
    <cellStyle name="Normal 5 2 2 2 3 2" xfId="15367"/>
    <cellStyle name="Normal 5 2 2 2 3 2 2" xfId="15368"/>
    <cellStyle name="Normal 5 2 2 2 3 2 3" xfId="15369"/>
    <cellStyle name="Normal 5 2 2 2 3 3" xfId="15370"/>
    <cellStyle name="Normal 5 2 2 2 3 3 2" xfId="34587"/>
    <cellStyle name="Normal 5 2 2 2 3 4" xfId="15371"/>
    <cellStyle name="Normal 5 2 2 2 3 5" xfId="15372"/>
    <cellStyle name="Normal 5 2 2 2 4" xfId="15373"/>
    <cellStyle name="Normal 5 2 2 2 4 2" xfId="15374"/>
    <cellStyle name="Normal 5 2 2 2 4 2 2" xfId="15375"/>
    <cellStyle name="Normal 5 2 2 2 4 2 3" xfId="15376"/>
    <cellStyle name="Normal 5 2 2 2 4 3" xfId="15377"/>
    <cellStyle name="Normal 5 2 2 2 4 3 2" xfId="35094"/>
    <cellStyle name="Normal 5 2 2 2 4 4" xfId="15378"/>
    <cellStyle name="Normal 5 2 2 2 4 5" xfId="15379"/>
    <cellStyle name="Normal 5 2 2 2 5" xfId="15380"/>
    <cellStyle name="Normal 5 2 2 2 5 2" xfId="15381"/>
    <cellStyle name="Normal 5 2 2 2 5 3" xfId="15382"/>
    <cellStyle name="Normal 5 2 2 2 6" xfId="15383"/>
    <cellStyle name="Normal 5 2 2 2 6 2" xfId="33569"/>
    <cellStyle name="Normal 5 2 2 2 7" xfId="15384"/>
    <cellStyle name="Normal 5 2 2 2 8" xfId="15385"/>
    <cellStyle name="Normal 5 2 2 2 9" xfId="15386"/>
    <cellStyle name="Normal 5 2 2 3" xfId="15387"/>
    <cellStyle name="Normal 5 2 2 3 2" xfId="15388"/>
    <cellStyle name="Normal 5 2 2 3 2 2" xfId="15389"/>
    <cellStyle name="Normal 5 2 2 3 2 2 2" xfId="15390"/>
    <cellStyle name="Normal 5 2 2 3 2 2 3" xfId="15391"/>
    <cellStyle name="Normal 5 2 2 3 2 3" xfId="15392"/>
    <cellStyle name="Normal 5 2 2 3 2 3 2" xfId="34588"/>
    <cellStyle name="Normal 5 2 2 3 2 4" xfId="15393"/>
    <cellStyle name="Normal 5 2 2 3 2 5" xfId="15394"/>
    <cellStyle name="Normal 5 2 2 3 3" xfId="15395"/>
    <cellStyle name="Normal 5 2 2 3 3 2" xfId="15396"/>
    <cellStyle name="Normal 5 2 2 3 3 2 2" xfId="15397"/>
    <cellStyle name="Normal 5 2 2 3 3 2 3" xfId="15398"/>
    <cellStyle name="Normal 5 2 2 3 3 3" xfId="15399"/>
    <cellStyle name="Normal 5 2 2 3 3 3 2" xfId="35095"/>
    <cellStyle name="Normal 5 2 2 3 3 4" xfId="15400"/>
    <cellStyle name="Normal 5 2 2 3 3 5" xfId="15401"/>
    <cellStyle name="Normal 5 2 2 3 4" xfId="15402"/>
    <cellStyle name="Normal 5 2 2 3 4 2" xfId="15403"/>
    <cellStyle name="Normal 5 2 2 3 4 3" xfId="15404"/>
    <cellStyle name="Normal 5 2 2 3 5" xfId="15405"/>
    <cellStyle name="Normal 5 2 2 3 5 2" xfId="33571"/>
    <cellStyle name="Normal 5 2 2 3 6" xfId="15406"/>
    <cellStyle name="Normal 5 2 2 3 7" xfId="15407"/>
    <cellStyle name="Normal 5 2 2 3 8" xfId="15408"/>
    <cellStyle name="Normal 5 2 2 4" xfId="15409"/>
    <cellStyle name="Normal 5 2 2 4 2" xfId="15410"/>
    <cellStyle name="Normal 5 2 2 4 2 2" xfId="15411"/>
    <cellStyle name="Normal 5 2 2 4 2 2 2" xfId="15412"/>
    <cellStyle name="Normal 5 2 2 4 2 2 3" xfId="15413"/>
    <cellStyle name="Normal 5 2 2 4 2 3" xfId="15414"/>
    <cellStyle name="Normal 5 2 2 4 2 3 2" xfId="34273"/>
    <cellStyle name="Normal 5 2 2 4 2 4" xfId="15415"/>
    <cellStyle name="Normal 5 2 2 4 2 5" xfId="15416"/>
    <cellStyle name="Normal 5 2 2 4 3" xfId="15417"/>
    <cellStyle name="Normal 5 2 2 4 3 2" xfId="15418"/>
    <cellStyle name="Normal 5 2 2 4 3 2 2" xfId="15419"/>
    <cellStyle name="Normal 5 2 2 4 3 2 3" xfId="15420"/>
    <cellStyle name="Normal 5 2 2 4 3 3" xfId="15421"/>
    <cellStyle name="Normal 5 2 2 4 3 3 2" xfId="35279"/>
    <cellStyle name="Normal 5 2 2 4 3 4" xfId="15422"/>
    <cellStyle name="Normal 5 2 2 4 3 5" xfId="15423"/>
    <cellStyle name="Normal 5 2 2 4 4" xfId="15424"/>
    <cellStyle name="Normal 5 2 2 4 4 2" xfId="15425"/>
    <cellStyle name="Normal 5 2 2 4 4 3" xfId="15426"/>
    <cellStyle name="Normal 5 2 2 4 5" xfId="15427"/>
    <cellStyle name="Normal 5 2 2 4 5 2" xfId="33572"/>
    <cellStyle name="Normal 5 2 2 4 6" xfId="15428"/>
    <cellStyle name="Normal 5 2 2 4 7" xfId="15429"/>
    <cellStyle name="Normal 5 2 2 4 8" xfId="15430"/>
    <cellStyle name="Normal 5 2 2 5" xfId="15431"/>
    <cellStyle name="Normal 5 2 2 5 2" xfId="15432"/>
    <cellStyle name="Normal 5 2 2 5 2 2" xfId="15433"/>
    <cellStyle name="Normal 5 2 2 5 2 2 2" xfId="15434"/>
    <cellStyle name="Normal 5 2 2 5 2 2 3" xfId="15435"/>
    <cellStyle name="Normal 5 2 2 5 2 3" xfId="15436"/>
    <cellStyle name="Normal 5 2 2 5 2 3 2" xfId="34589"/>
    <cellStyle name="Normal 5 2 2 5 2 4" xfId="15437"/>
    <cellStyle name="Normal 5 2 2 5 2 5" xfId="15438"/>
    <cellStyle name="Normal 5 2 2 5 3" xfId="15439"/>
    <cellStyle name="Normal 5 2 2 5 3 2" xfId="15440"/>
    <cellStyle name="Normal 5 2 2 5 3 2 2" xfId="15441"/>
    <cellStyle name="Normal 5 2 2 5 3 2 3" xfId="15442"/>
    <cellStyle name="Normal 5 2 2 5 3 3" xfId="15443"/>
    <cellStyle name="Normal 5 2 2 5 3 3 2" xfId="35280"/>
    <cellStyle name="Normal 5 2 2 5 3 4" xfId="15444"/>
    <cellStyle name="Normal 5 2 2 5 3 5" xfId="15445"/>
    <cellStyle name="Normal 5 2 2 5 4" xfId="15446"/>
    <cellStyle name="Normal 5 2 2 5 4 2" xfId="15447"/>
    <cellStyle name="Normal 5 2 2 5 4 3" xfId="15448"/>
    <cellStyle name="Normal 5 2 2 5 5" xfId="15449"/>
    <cellStyle name="Normal 5 2 2 5 5 2" xfId="33573"/>
    <cellStyle name="Normal 5 2 2 5 6" xfId="15450"/>
    <cellStyle name="Normal 5 2 2 5 7" xfId="15451"/>
    <cellStyle name="Normal 5 2 2 5 8" xfId="15452"/>
    <cellStyle name="Normal 5 2 2 6" xfId="15453"/>
    <cellStyle name="Normal 5 2 2 6 2" xfId="15454"/>
    <cellStyle name="Normal 5 2 2 6 2 2" xfId="15455"/>
    <cellStyle name="Normal 5 2 2 6 2 2 2" xfId="15456"/>
    <cellStyle name="Normal 5 2 2 6 2 2 3" xfId="15457"/>
    <cellStyle name="Normal 5 2 2 6 2 3" xfId="15458"/>
    <cellStyle name="Normal 5 2 2 6 2 3 2" xfId="35096"/>
    <cellStyle name="Normal 5 2 2 6 2 4" xfId="15459"/>
    <cellStyle name="Normal 5 2 2 6 2 5" xfId="15460"/>
    <cellStyle name="Normal 5 2 2 6 3" xfId="15461"/>
    <cellStyle name="Normal 5 2 2 6 3 2" xfId="15462"/>
    <cellStyle name="Normal 5 2 2 6 3 3" xfId="15463"/>
    <cellStyle name="Normal 5 2 2 6 4" xfId="15464"/>
    <cellStyle name="Normal 5 2 2 6 5" xfId="15465"/>
    <cellStyle name="Normal 5 2 2 6 6" xfId="15466"/>
    <cellStyle name="Normal 5 2 2 6 7" xfId="15467"/>
    <cellStyle name="Normal 5 2 2 7" xfId="15468"/>
    <cellStyle name="Normal 5 2 2 7 2" xfId="15469"/>
    <cellStyle name="Normal 5 2 2 7 2 2" xfId="15470"/>
    <cellStyle name="Normal 5 2 2 7 2 2 2" xfId="15471"/>
    <cellStyle name="Normal 5 2 2 7 2 2 3" xfId="15472"/>
    <cellStyle name="Normal 5 2 2 7 2 3" xfId="15473"/>
    <cellStyle name="Normal 5 2 2 7 2 3 2" xfId="34980"/>
    <cellStyle name="Normal 5 2 2 7 2 4" xfId="15474"/>
    <cellStyle name="Normal 5 2 2 7 2 5" xfId="15475"/>
    <cellStyle name="Normal 5 2 2 7 3" xfId="15476"/>
    <cellStyle name="Normal 5 2 2 7 3 2" xfId="15477"/>
    <cellStyle name="Normal 5 2 2 7 3 2 2" xfId="15478"/>
    <cellStyle name="Normal 5 2 2 7 3 2 3" xfId="15479"/>
    <cellStyle name="Normal 5 2 2 7 3 3" xfId="15480"/>
    <cellStyle name="Normal 5 2 2 7 3 3 2" xfId="34469"/>
    <cellStyle name="Normal 5 2 2 7 3 4" xfId="15481"/>
    <cellStyle name="Normal 5 2 2 7 3 5" xfId="15482"/>
    <cellStyle name="Normal 5 2 2 7 4" xfId="15483"/>
    <cellStyle name="Normal 5 2 2 7 4 2" xfId="15484"/>
    <cellStyle name="Normal 5 2 2 7 4 3" xfId="15485"/>
    <cellStyle name="Normal 5 2 2 7 5" xfId="15486"/>
    <cellStyle name="Normal 5 2 2 7 5 2" xfId="33958"/>
    <cellStyle name="Normal 5 2 2 7 6" xfId="15487"/>
    <cellStyle name="Normal 5 2 2 7 7" xfId="15488"/>
    <cellStyle name="Normal 5 2 2 7 8" xfId="15489"/>
    <cellStyle name="Normal 5 2 2 8" xfId="15490"/>
    <cellStyle name="Normal 5 2 2 8 2" xfId="15491"/>
    <cellStyle name="Normal 5 2 2 8 2 2" xfId="15492"/>
    <cellStyle name="Normal 5 2 2 8 2 3" xfId="15493"/>
    <cellStyle name="Normal 5 2 2 8 3" xfId="15494"/>
    <cellStyle name="Normal 5 2 2 8 3 2" xfId="34076"/>
    <cellStyle name="Normal 5 2 2 8 4" xfId="15495"/>
    <cellStyle name="Normal 5 2 2 8 5" xfId="15496"/>
    <cellStyle name="Normal 5 2 2 9" xfId="15497"/>
    <cellStyle name="Normal 5 2 2 9 2" xfId="15498"/>
    <cellStyle name="Normal 5 2 2 9 3" xfId="15499"/>
    <cellStyle name="Normal 5 2 20" xfId="15500"/>
    <cellStyle name="Normal 5 2 20 2" xfId="15501"/>
    <cellStyle name="Normal 5 2 20 2 2" xfId="15502"/>
    <cellStyle name="Normal 5 2 20 2 2 2" xfId="15503"/>
    <cellStyle name="Normal 5 2 20 2 2 2 2" xfId="15504"/>
    <cellStyle name="Normal 5 2 20 2 2 2 3" xfId="15505"/>
    <cellStyle name="Normal 5 2 20 2 2 3" xfId="15506"/>
    <cellStyle name="Normal 5 2 20 2 2 4" xfId="15507"/>
    <cellStyle name="Normal 5 2 20 2 2 5" xfId="15508"/>
    <cellStyle name="Normal 5 2 20 2 3" xfId="15509"/>
    <cellStyle name="Normal 5 2 20 2 3 2" xfId="15510"/>
    <cellStyle name="Normal 5 2 20 2 3 2 2" xfId="15511"/>
    <cellStyle name="Normal 5 2 20 2 3 2 3" xfId="15512"/>
    <cellStyle name="Normal 5 2 20 2 3 3" xfId="15513"/>
    <cellStyle name="Normal 5 2 20 2 3 3 2" xfId="34590"/>
    <cellStyle name="Normal 5 2 20 2 3 4" xfId="15514"/>
    <cellStyle name="Normal 5 2 20 2 3 5" xfId="15515"/>
    <cellStyle name="Normal 5 2 20 2 4" xfId="15516"/>
    <cellStyle name="Normal 5 2 20 2 4 2" xfId="15517"/>
    <cellStyle name="Normal 5 2 20 2 4 3" xfId="15518"/>
    <cellStyle name="Normal 5 2 20 2 5" xfId="15519"/>
    <cellStyle name="Normal 5 2 20 2 6" xfId="15520"/>
    <cellStyle name="Normal 5 2 20 2 7" xfId="15521"/>
    <cellStyle name="Normal 5 2 20 3" xfId="15522"/>
    <cellStyle name="Normal 5 2 20 3 2" xfId="15523"/>
    <cellStyle name="Normal 5 2 20 3 3" xfId="15524"/>
    <cellStyle name="Normal 5 2 20 4" xfId="15525"/>
    <cellStyle name="Normal 5 2 20 4 2" xfId="33574"/>
    <cellStyle name="Normal 5 2 20 5" xfId="15526"/>
    <cellStyle name="Normal 5 2 20 6" xfId="15527"/>
    <cellStyle name="Normal 5 2 20 7" xfId="15528"/>
    <cellStyle name="Normal 5 2 21" xfId="15529"/>
    <cellStyle name="Normal 5 2 21 2" xfId="15530"/>
    <cellStyle name="Normal 5 2 21 2 2" xfId="15531"/>
    <cellStyle name="Normal 5 2 21 2 2 2" xfId="15532"/>
    <cellStyle name="Normal 5 2 21 2 2 3" xfId="15533"/>
    <cellStyle name="Normal 5 2 21 2 3" xfId="15534"/>
    <cellStyle name="Normal 5 2 21 2 3 2" xfId="34679"/>
    <cellStyle name="Normal 5 2 21 2 4" xfId="15535"/>
    <cellStyle name="Normal 5 2 21 2 5" xfId="15536"/>
    <cellStyle name="Normal 5 2 21 3" xfId="15537"/>
    <cellStyle name="Normal 5 2 21 3 2" xfId="15538"/>
    <cellStyle name="Normal 5 2 21 3 2 2" xfId="15539"/>
    <cellStyle name="Normal 5 2 21 3 2 3" xfId="15540"/>
    <cellStyle name="Normal 5 2 21 3 3" xfId="15541"/>
    <cellStyle name="Normal 5 2 21 3 4" xfId="15542"/>
    <cellStyle name="Normal 5 2 21 3 5" xfId="15543"/>
    <cellStyle name="Normal 5 2 21 4" xfId="15544"/>
    <cellStyle name="Normal 5 2 21 4 2" xfId="15545"/>
    <cellStyle name="Normal 5 2 21 4 3" xfId="15546"/>
    <cellStyle name="Normal 5 2 21 5" xfId="15547"/>
    <cellStyle name="Normal 5 2 21 5 2" xfId="33575"/>
    <cellStyle name="Normal 5 2 21 6" xfId="15548"/>
    <cellStyle name="Normal 5 2 21 7" xfId="15549"/>
    <cellStyle name="Normal 5 2 21 8" xfId="15550"/>
    <cellStyle name="Normal 5 2 22" xfId="15551"/>
    <cellStyle name="Normal 5 2 22 2" xfId="15552"/>
    <cellStyle name="Normal 5 2 22 2 2" xfId="15553"/>
    <cellStyle name="Normal 5 2 22 2 2 2" xfId="15554"/>
    <cellStyle name="Normal 5 2 22 2 2 3" xfId="15555"/>
    <cellStyle name="Normal 5 2 22 2 3" xfId="15556"/>
    <cellStyle name="Normal 5 2 22 2 3 2" xfId="34680"/>
    <cellStyle name="Normal 5 2 22 2 4" xfId="15557"/>
    <cellStyle name="Normal 5 2 22 2 5" xfId="15558"/>
    <cellStyle name="Normal 5 2 22 3" xfId="15559"/>
    <cellStyle name="Normal 5 2 22 3 2" xfId="15560"/>
    <cellStyle name="Normal 5 2 22 3 3" xfId="15561"/>
    <cellStyle name="Normal 5 2 22 4" xfId="15562"/>
    <cellStyle name="Normal 5 2 22 4 2" xfId="33576"/>
    <cellStyle name="Normal 5 2 22 5" xfId="15563"/>
    <cellStyle name="Normal 5 2 22 6" xfId="15564"/>
    <cellStyle name="Normal 5 2 22 7" xfId="15565"/>
    <cellStyle name="Normal 5 2 23" xfId="15566"/>
    <cellStyle name="Normal 5 2 23 2" xfId="15567"/>
    <cellStyle name="Normal 5 2 23 2 2" xfId="15568"/>
    <cellStyle name="Normal 5 2 23 2 2 2" xfId="15569"/>
    <cellStyle name="Normal 5 2 23 2 2 3" xfId="15570"/>
    <cellStyle name="Normal 5 2 23 2 3" xfId="15571"/>
    <cellStyle name="Normal 5 2 23 2 3 2" xfId="34681"/>
    <cellStyle name="Normal 5 2 23 2 4" xfId="15572"/>
    <cellStyle name="Normal 5 2 23 2 5" xfId="15573"/>
    <cellStyle name="Normal 5 2 23 3" xfId="15574"/>
    <cellStyle name="Normal 5 2 23 3 2" xfId="15575"/>
    <cellStyle name="Normal 5 2 23 3 3" xfId="15576"/>
    <cellStyle name="Normal 5 2 23 4" xfId="15577"/>
    <cellStyle name="Normal 5 2 23 4 2" xfId="33577"/>
    <cellStyle name="Normal 5 2 23 5" xfId="15578"/>
    <cellStyle name="Normal 5 2 23 6" xfId="15579"/>
    <cellStyle name="Normal 5 2 24" xfId="15580"/>
    <cellStyle name="Normal 5 2 24 2" xfId="15581"/>
    <cellStyle name="Normal 5 2 24 2 2" xfId="15582"/>
    <cellStyle name="Normal 5 2 24 2 2 2" xfId="15583"/>
    <cellStyle name="Normal 5 2 24 2 2 3" xfId="15584"/>
    <cellStyle name="Normal 5 2 24 2 3" xfId="15585"/>
    <cellStyle name="Normal 5 2 24 2 4" xfId="15586"/>
    <cellStyle name="Normal 5 2 24 2 5" xfId="15587"/>
    <cellStyle name="Normal 5 2 24 3" xfId="15588"/>
    <cellStyle name="Normal 5 2 24 3 2" xfId="15589"/>
    <cellStyle name="Normal 5 2 24 3 2 2" xfId="15590"/>
    <cellStyle name="Normal 5 2 24 3 2 3" xfId="15591"/>
    <cellStyle name="Normal 5 2 24 3 3" xfId="15592"/>
    <cellStyle name="Normal 5 2 24 3 3 2" xfId="34682"/>
    <cellStyle name="Normal 5 2 24 3 4" xfId="15593"/>
    <cellStyle name="Normal 5 2 24 3 5" xfId="15594"/>
    <cellStyle name="Normal 5 2 24 4" xfId="15595"/>
    <cellStyle name="Normal 5 2 24 4 2" xfId="15596"/>
    <cellStyle name="Normal 5 2 24 4 3" xfId="15597"/>
    <cellStyle name="Normal 5 2 24 5" xfId="15598"/>
    <cellStyle name="Normal 5 2 24 6" xfId="15599"/>
    <cellStyle name="Normal 5 2 24 7" xfId="15600"/>
    <cellStyle name="Normal 5 2 25" xfId="15601"/>
    <cellStyle name="Normal 5 2 25 2" xfId="15602"/>
    <cellStyle name="Normal 5 2 25 2 2" xfId="15603"/>
    <cellStyle name="Normal 5 2 25 2 3" xfId="15604"/>
    <cellStyle name="Normal 5 2 25 3" xfId="15605"/>
    <cellStyle name="Normal 5 2 25 3 2" xfId="34018"/>
    <cellStyle name="Normal 5 2 25 4" xfId="15606"/>
    <cellStyle name="Normal 5 2 25 5" xfId="15607"/>
    <cellStyle name="Normal 5 2 26" xfId="15608"/>
    <cellStyle name="Normal 5 2 26 2" xfId="15609"/>
    <cellStyle name="Normal 5 2 26 3" xfId="15610"/>
    <cellStyle name="Normal 5 2 27" xfId="15611"/>
    <cellStyle name="Normal 5 2 27 2" xfId="32645"/>
    <cellStyle name="Normal 5 2 28" xfId="15612"/>
    <cellStyle name="Normal 5 2 28 2" xfId="15613"/>
    <cellStyle name="Normal 5 2 29" xfId="15614"/>
    <cellStyle name="Normal 5 2 3" xfId="15615"/>
    <cellStyle name="Normal 5 2 3 10" xfId="15616"/>
    <cellStyle name="Normal 5 2 3 11" xfId="15617"/>
    <cellStyle name="Normal 5 2 3 2" xfId="15618"/>
    <cellStyle name="Normal 5 2 3 2 2" xfId="15619"/>
    <cellStyle name="Normal 5 2 3 2 2 2" xfId="15620"/>
    <cellStyle name="Normal 5 2 3 2 2 2 2" xfId="15621"/>
    <cellStyle name="Normal 5 2 3 2 2 2 2 2" xfId="15622"/>
    <cellStyle name="Normal 5 2 3 2 2 2 2 3" xfId="15623"/>
    <cellStyle name="Normal 5 2 3 2 2 2 3" xfId="15624"/>
    <cellStyle name="Normal 5 2 3 2 2 2 3 2" xfId="34683"/>
    <cellStyle name="Normal 5 2 3 2 2 2 4" xfId="15625"/>
    <cellStyle name="Normal 5 2 3 2 2 2 5" xfId="15626"/>
    <cellStyle name="Normal 5 2 3 2 2 3" xfId="15627"/>
    <cellStyle name="Normal 5 2 3 2 2 3 2" xfId="15628"/>
    <cellStyle name="Normal 5 2 3 2 2 3 3" xfId="15629"/>
    <cellStyle name="Normal 5 2 3 2 2 4" xfId="15630"/>
    <cellStyle name="Normal 5 2 3 2 2 4 2" xfId="33580"/>
    <cellStyle name="Normal 5 2 3 2 2 5" xfId="15631"/>
    <cellStyle name="Normal 5 2 3 2 2 6" xfId="15632"/>
    <cellStyle name="Normal 5 2 3 2 3" xfId="15633"/>
    <cellStyle name="Normal 5 2 3 2 3 2" xfId="15634"/>
    <cellStyle name="Normal 5 2 3 2 3 2 2" xfId="15635"/>
    <cellStyle name="Normal 5 2 3 2 3 2 3" xfId="15636"/>
    <cellStyle name="Normal 5 2 3 2 3 3" xfId="15637"/>
    <cellStyle name="Normal 5 2 3 2 3 3 2" xfId="34591"/>
    <cellStyle name="Normal 5 2 3 2 3 4" xfId="15638"/>
    <cellStyle name="Normal 5 2 3 2 3 5" xfId="15639"/>
    <cellStyle name="Normal 5 2 3 2 4" xfId="15640"/>
    <cellStyle name="Normal 5 2 3 2 4 2" xfId="15641"/>
    <cellStyle name="Normal 5 2 3 2 4 2 2" xfId="15642"/>
    <cellStyle name="Normal 5 2 3 2 4 2 3" xfId="15643"/>
    <cellStyle name="Normal 5 2 3 2 4 3" xfId="15644"/>
    <cellStyle name="Normal 5 2 3 2 4 3 2" xfId="35097"/>
    <cellStyle name="Normal 5 2 3 2 4 4" xfId="15645"/>
    <cellStyle name="Normal 5 2 3 2 4 5" xfId="15646"/>
    <cellStyle name="Normal 5 2 3 2 5" xfId="15647"/>
    <cellStyle name="Normal 5 2 3 2 5 2" xfId="15648"/>
    <cellStyle name="Normal 5 2 3 2 5 3" xfId="15649"/>
    <cellStyle name="Normal 5 2 3 2 6" xfId="15650"/>
    <cellStyle name="Normal 5 2 3 2 6 2" xfId="33579"/>
    <cellStyle name="Normal 5 2 3 2 7" xfId="15651"/>
    <cellStyle name="Normal 5 2 3 2 8" xfId="15652"/>
    <cellStyle name="Normal 5 2 3 2 9" xfId="15653"/>
    <cellStyle name="Normal 5 2 3 3" xfId="15654"/>
    <cellStyle name="Normal 5 2 3 3 2" xfId="15655"/>
    <cellStyle name="Normal 5 2 3 3 2 2" xfId="15656"/>
    <cellStyle name="Normal 5 2 3 3 2 2 2" xfId="15657"/>
    <cellStyle name="Normal 5 2 3 3 2 2 3" xfId="15658"/>
    <cellStyle name="Normal 5 2 3 3 2 3" xfId="15659"/>
    <cellStyle name="Normal 5 2 3 3 2 3 2" xfId="34592"/>
    <cellStyle name="Normal 5 2 3 3 2 4" xfId="15660"/>
    <cellStyle name="Normal 5 2 3 3 2 5" xfId="15661"/>
    <cellStyle name="Normal 5 2 3 3 3" xfId="15662"/>
    <cellStyle name="Normal 5 2 3 3 3 2" xfId="15663"/>
    <cellStyle name="Normal 5 2 3 3 3 2 2" xfId="15664"/>
    <cellStyle name="Normal 5 2 3 3 3 2 3" xfId="15665"/>
    <cellStyle name="Normal 5 2 3 3 3 3" xfId="15666"/>
    <cellStyle name="Normal 5 2 3 3 3 3 2" xfId="35098"/>
    <cellStyle name="Normal 5 2 3 3 3 4" xfId="15667"/>
    <cellStyle name="Normal 5 2 3 3 3 5" xfId="15668"/>
    <cellStyle name="Normal 5 2 3 3 4" xfId="15669"/>
    <cellStyle name="Normal 5 2 3 3 4 2" xfId="15670"/>
    <cellStyle name="Normal 5 2 3 3 4 3" xfId="15671"/>
    <cellStyle name="Normal 5 2 3 3 5" xfId="15672"/>
    <cellStyle name="Normal 5 2 3 3 5 2" xfId="33581"/>
    <cellStyle name="Normal 5 2 3 3 6" xfId="15673"/>
    <cellStyle name="Normal 5 2 3 3 7" xfId="15674"/>
    <cellStyle name="Normal 5 2 3 3 8" xfId="15675"/>
    <cellStyle name="Normal 5 2 3 4" xfId="15676"/>
    <cellStyle name="Normal 5 2 3 4 2" xfId="15677"/>
    <cellStyle name="Normal 5 2 3 4 2 2" xfId="15678"/>
    <cellStyle name="Normal 5 2 3 4 2 2 2" xfId="15679"/>
    <cellStyle name="Normal 5 2 3 4 2 2 3" xfId="15680"/>
    <cellStyle name="Normal 5 2 3 4 2 3" xfId="15681"/>
    <cellStyle name="Normal 5 2 3 4 2 3 2" xfId="34981"/>
    <cellStyle name="Normal 5 2 3 4 2 4" xfId="15682"/>
    <cellStyle name="Normal 5 2 3 4 2 5" xfId="15683"/>
    <cellStyle name="Normal 5 2 3 4 3" xfId="15684"/>
    <cellStyle name="Normal 5 2 3 4 3 2" xfId="15685"/>
    <cellStyle name="Normal 5 2 3 4 3 2 2" xfId="15686"/>
    <cellStyle name="Normal 5 2 3 4 3 2 3" xfId="15687"/>
    <cellStyle name="Normal 5 2 3 4 3 3" xfId="15688"/>
    <cellStyle name="Normal 5 2 3 4 3 3 2" xfId="34593"/>
    <cellStyle name="Normal 5 2 3 4 3 4" xfId="15689"/>
    <cellStyle name="Normal 5 2 3 4 3 5" xfId="15690"/>
    <cellStyle name="Normal 5 2 3 4 4" xfId="15691"/>
    <cellStyle name="Normal 5 2 3 4 4 2" xfId="15692"/>
    <cellStyle name="Normal 5 2 3 4 4 3" xfId="15693"/>
    <cellStyle name="Normal 5 2 3 4 5" xfId="15694"/>
    <cellStyle name="Normal 5 2 3 4 5 2" xfId="33959"/>
    <cellStyle name="Normal 5 2 3 4 6" xfId="15695"/>
    <cellStyle name="Normal 5 2 3 4 7" xfId="15696"/>
    <cellStyle name="Normal 5 2 3 4 8" xfId="15697"/>
    <cellStyle name="Normal 5 2 3 5" xfId="15698"/>
    <cellStyle name="Normal 5 2 3 5 2" xfId="15699"/>
    <cellStyle name="Normal 5 2 3 5 2 2" xfId="15700"/>
    <cellStyle name="Normal 5 2 3 5 2 2 2" xfId="15701"/>
    <cellStyle name="Normal 5 2 3 5 2 2 3" xfId="15702"/>
    <cellStyle name="Normal 5 2 3 5 2 3" xfId="15703"/>
    <cellStyle name="Normal 5 2 3 5 2 3 2" xfId="35320"/>
    <cellStyle name="Normal 5 2 3 5 2 4" xfId="15704"/>
    <cellStyle name="Normal 5 2 3 5 2 5" xfId="15705"/>
    <cellStyle name="Normal 5 2 3 5 3" xfId="15706"/>
    <cellStyle name="Normal 5 2 3 5 3 2" xfId="15707"/>
    <cellStyle name="Normal 5 2 3 5 3 3" xfId="15708"/>
    <cellStyle name="Normal 5 2 3 5 4" xfId="15709"/>
    <cellStyle name="Normal 5 2 3 5 4 2" xfId="34077"/>
    <cellStyle name="Normal 5 2 3 5 5" xfId="15710"/>
    <cellStyle name="Normal 5 2 3 5 6" xfId="15711"/>
    <cellStyle name="Normal 5 2 3 5 7" xfId="15712"/>
    <cellStyle name="Normal 5 2 3 6" xfId="15713"/>
    <cellStyle name="Normal 5 2 3 6 2" xfId="15714"/>
    <cellStyle name="Normal 5 2 3 6 2 2" xfId="15715"/>
    <cellStyle name="Normal 5 2 3 6 2 3" xfId="15716"/>
    <cellStyle name="Normal 5 2 3 6 3" xfId="15717"/>
    <cellStyle name="Normal 5 2 3 6 3 2" xfId="35099"/>
    <cellStyle name="Normal 5 2 3 6 4" xfId="15718"/>
    <cellStyle name="Normal 5 2 3 6 5" xfId="15719"/>
    <cellStyle name="Normal 5 2 3 6 6" xfId="15720"/>
    <cellStyle name="Normal 5 2 3 7" xfId="15721"/>
    <cellStyle name="Normal 5 2 3 7 2" xfId="15722"/>
    <cellStyle name="Normal 5 2 3 7 3" xfId="15723"/>
    <cellStyle name="Normal 5 2 3 8" xfId="15724"/>
    <cellStyle name="Normal 5 2 3 8 2" xfId="33578"/>
    <cellStyle name="Normal 5 2 3 9" xfId="15725"/>
    <cellStyle name="Normal 5 2 4" xfId="15726"/>
    <cellStyle name="Normal 5 2 4 10" xfId="15727"/>
    <cellStyle name="Normal 5 2 4 11" xfId="15728"/>
    <cellStyle name="Normal 5 2 4 2" xfId="15729"/>
    <cellStyle name="Normal 5 2 4 2 2" xfId="15730"/>
    <cellStyle name="Normal 5 2 4 2 2 2" xfId="15731"/>
    <cellStyle name="Normal 5 2 4 2 2 2 2" xfId="15732"/>
    <cellStyle name="Normal 5 2 4 2 2 2 2 2" xfId="15733"/>
    <cellStyle name="Normal 5 2 4 2 2 2 2 3" xfId="15734"/>
    <cellStyle name="Normal 5 2 4 2 2 2 3" xfId="15735"/>
    <cellStyle name="Normal 5 2 4 2 2 2 3 2" xfId="34684"/>
    <cellStyle name="Normal 5 2 4 2 2 2 4" xfId="15736"/>
    <cellStyle name="Normal 5 2 4 2 2 2 5" xfId="15737"/>
    <cellStyle name="Normal 5 2 4 2 2 3" xfId="15738"/>
    <cellStyle name="Normal 5 2 4 2 2 3 2" xfId="15739"/>
    <cellStyle name="Normal 5 2 4 2 2 3 3" xfId="15740"/>
    <cellStyle name="Normal 5 2 4 2 2 4" xfId="15741"/>
    <cellStyle name="Normal 5 2 4 2 2 4 2" xfId="33584"/>
    <cellStyle name="Normal 5 2 4 2 2 5" xfId="15742"/>
    <cellStyle name="Normal 5 2 4 2 2 6" xfId="15743"/>
    <cellStyle name="Normal 5 2 4 2 3" xfId="15744"/>
    <cellStyle name="Normal 5 2 4 2 3 2" xfId="15745"/>
    <cellStyle name="Normal 5 2 4 2 3 2 2" xfId="15746"/>
    <cellStyle name="Normal 5 2 4 2 3 2 3" xfId="15747"/>
    <cellStyle name="Normal 5 2 4 2 3 3" xfId="15748"/>
    <cellStyle name="Normal 5 2 4 2 3 3 2" xfId="34685"/>
    <cellStyle name="Normal 5 2 4 2 3 4" xfId="15749"/>
    <cellStyle name="Normal 5 2 4 2 3 5" xfId="15750"/>
    <cellStyle name="Normal 5 2 4 2 4" xfId="15751"/>
    <cellStyle name="Normal 5 2 4 2 4 2" xfId="15752"/>
    <cellStyle name="Normal 5 2 4 2 4 2 2" xfId="15753"/>
    <cellStyle name="Normal 5 2 4 2 4 2 3" xfId="15754"/>
    <cellStyle name="Normal 5 2 4 2 4 3" xfId="15755"/>
    <cellStyle name="Normal 5 2 4 2 4 3 2" xfId="35281"/>
    <cellStyle name="Normal 5 2 4 2 4 4" xfId="15756"/>
    <cellStyle name="Normal 5 2 4 2 4 5" xfId="15757"/>
    <cellStyle name="Normal 5 2 4 2 5" xfId="15758"/>
    <cellStyle name="Normal 5 2 4 2 5 2" xfId="15759"/>
    <cellStyle name="Normal 5 2 4 2 5 3" xfId="15760"/>
    <cellStyle name="Normal 5 2 4 2 6" xfId="15761"/>
    <cellStyle name="Normal 5 2 4 2 6 2" xfId="33583"/>
    <cellStyle name="Normal 5 2 4 2 7" xfId="15762"/>
    <cellStyle name="Normal 5 2 4 2 8" xfId="15763"/>
    <cellStyle name="Normal 5 2 4 2 9" xfId="15764"/>
    <cellStyle name="Normal 5 2 4 3" xfId="15765"/>
    <cellStyle name="Normal 5 2 4 3 2" xfId="15766"/>
    <cellStyle name="Normal 5 2 4 3 2 2" xfId="15767"/>
    <cellStyle name="Normal 5 2 4 3 2 2 2" xfId="15768"/>
    <cellStyle name="Normal 5 2 4 3 2 2 3" xfId="15769"/>
    <cellStyle name="Normal 5 2 4 3 2 3" xfId="15770"/>
    <cellStyle name="Normal 5 2 4 3 2 3 2" xfId="34686"/>
    <cellStyle name="Normal 5 2 4 3 2 4" xfId="15771"/>
    <cellStyle name="Normal 5 2 4 3 2 5" xfId="15772"/>
    <cellStyle name="Normal 5 2 4 3 3" xfId="15773"/>
    <cellStyle name="Normal 5 2 4 3 3 2" xfId="15774"/>
    <cellStyle name="Normal 5 2 4 3 3 2 2" xfId="15775"/>
    <cellStyle name="Normal 5 2 4 3 3 2 3" xfId="15776"/>
    <cellStyle name="Normal 5 2 4 3 3 3" xfId="15777"/>
    <cellStyle name="Normal 5 2 4 3 3 3 2" xfId="35318"/>
    <cellStyle name="Normal 5 2 4 3 3 4" xfId="15778"/>
    <cellStyle name="Normal 5 2 4 3 3 5" xfId="15779"/>
    <cellStyle name="Normal 5 2 4 3 4" xfId="15780"/>
    <cellStyle name="Normal 5 2 4 3 4 2" xfId="15781"/>
    <cellStyle name="Normal 5 2 4 3 4 3" xfId="15782"/>
    <cellStyle name="Normal 5 2 4 3 5" xfId="15783"/>
    <cellStyle name="Normal 5 2 4 3 5 2" xfId="33585"/>
    <cellStyle name="Normal 5 2 4 3 6" xfId="15784"/>
    <cellStyle name="Normal 5 2 4 3 7" xfId="15785"/>
    <cellStyle name="Normal 5 2 4 3 8" xfId="15786"/>
    <cellStyle name="Normal 5 2 4 4" xfId="15787"/>
    <cellStyle name="Normal 5 2 4 4 2" xfId="15788"/>
    <cellStyle name="Normal 5 2 4 4 2 2" xfId="15789"/>
    <cellStyle name="Normal 5 2 4 4 2 2 2" xfId="15790"/>
    <cellStyle name="Normal 5 2 4 4 2 2 3" xfId="15791"/>
    <cellStyle name="Normal 5 2 4 4 2 3" xfId="15792"/>
    <cellStyle name="Normal 5 2 4 4 2 3 2" xfId="34982"/>
    <cellStyle name="Normal 5 2 4 4 2 4" xfId="15793"/>
    <cellStyle name="Normal 5 2 4 4 2 5" xfId="15794"/>
    <cellStyle name="Normal 5 2 4 4 3" xfId="15795"/>
    <cellStyle name="Normal 5 2 4 4 3 2" xfId="15796"/>
    <cellStyle name="Normal 5 2 4 4 3 2 2" xfId="15797"/>
    <cellStyle name="Normal 5 2 4 4 3 2 3" xfId="15798"/>
    <cellStyle name="Normal 5 2 4 4 3 3" xfId="15799"/>
    <cellStyle name="Normal 5 2 4 4 3 3 2" xfId="34687"/>
    <cellStyle name="Normal 5 2 4 4 3 4" xfId="15800"/>
    <cellStyle name="Normal 5 2 4 4 3 5" xfId="15801"/>
    <cellStyle name="Normal 5 2 4 4 4" xfId="15802"/>
    <cellStyle name="Normal 5 2 4 4 4 2" xfId="15803"/>
    <cellStyle name="Normal 5 2 4 4 4 3" xfId="15804"/>
    <cellStyle name="Normal 5 2 4 4 5" xfId="15805"/>
    <cellStyle name="Normal 5 2 4 4 5 2" xfId="33960"/>
    <cellStyle name="Normal 5 2 4 4 6" xfId="15806"/>
    <cellStyle name="Normal 5 2 4 4 7" xfId="15807"/>
    <cellStyle name="Normal 5 2 4 4 8" xfId="15808"/>
    <cellStyle name="Normal 5 2 4 5" xfId="15809"/>
    <cellStyle name="Normal 5 2 4 5 2" xfId="15810"/>
    <cellStyle name="Normal 5 2 4 5 2 2" xfId="15811"/>
    <cellStyle name="Normal 5 2 4 5 2 2 2" xfId="15812"/>
    <cellStyle name="Normal 5 2 4 5 2 2 3" xfId="15813"/>
    <cellStyle name="Normal 5 2 4 5 2 3" xfId="15814"/>
    <cellStyle name="Normal 5 2 4 5 2 3 2" xfId="35244"/>
    <cellStyle name="Normal 5 2 4 5 2 4" xfId="15815"/>
    <cellStyle name="Normal 5 2 4 5 2 5" xfId="15816"/>
    <cellStyle name="Normal 5 2 4 5 3" xfId="15817"/>
    <cellStyle name="Normal 5 2 4 5 3 2" xfId="15818"/>
    <cellStyle name="Normal 5 2 4 5 3 3" xfId="15819"/>
    <cellStyle name="Normal 5 2 4 5 4" xfId="15820"/>
    <cellStyle name="Normal 5 2 4 5 4 2" xfId="34078"/>
    <cellStyle name="Normal 5 2 4 5 5" xfId="15821"/>
    <cellStyle name="Normal 5 2 4 5 6" xfId="15822"/>
    <cellStyle name="Normal 5 2 4 5 7" xfId="15823"/>
    <cellStyle name="Normal 5 2 4 6" xfId="15824"/>
    <cellStyle name="Normal 5 2 4 6 2" xfId="15825"/>
    <cellStyle name="Normal 5 2 4 6 2 2" xfId="15826"/>
    <cellStyle name="Normal 5 2 4 6 2 3" xfId="15827"/>
    <cellStyle name="Normal 5 2 4 6 3" xfId="15828"/>
    <cellStyle name="Normal 5 2 4 6 3 2" xfId="35282"/>
    <cellStyle name="Normal 5 2 4 6 4" xfId="15829"/>
    <cellStyle name="Normal 5 2 4 6 5" xfId="15830"/>
    <cellStyle name="Normal 5 2 4 6 6" xfId="15831"/>
    <cellStyle name="Normal 5 2 4 7" xfId="15832"/>
    <cellStyle name="Normal 5 2 4 7 2" xfId="15833"/>
    <cellStyle name="Normal 5 2 4 7 3" xfId="15834"/>
    <cellStyle name="Normal 5 2 4 8" xfId="15835"/>
    <cellStyle name="Normal 5 2 4 8 2" xfId="33582"/>
    <cellStyle name="Normal 5 2 4 9" xfId="15836"/>
    <cellStyle name="Normal 5 2 5" xfId="15837"/>
    <cellStyle name="Normal 5 2 5 10" xfId="15838"/>
    <cellStyle name="Normal 5 2 5 11" xfId="15839"/>
    <cellStyle name="Normal 5 2 5 2" xfId="15840"/>
    <cellStyle name="Normal 5 2 5 2 2" xfId="15841"/>
    <cellStyle name="Normal 5 2 5 2 2 2" xfId="15842"/>
    <cellStyle name="Normal 5 2 5 2 2 2 2" xfId="15843"/>
    <cellStyle name="Normal 5 2 5 2 2 2 2 2" xfId="15844"/>
    <cellStyle name="Normal 5 2 5 2 2 2 2 3" xfId="15845"/>
    <cellStyle name="Normal 5 2 5 2 2 2 3" xfId="15846"/>
    <cellStyle name="Normal 5 2 5 2 2 2 3 2" xfId="34688"/>
    <cellStyle name="Normal 5 2 5 2 2 2 4" xfId="15847"/>
    <cellStyle name="Normal 5 2 5 2 2 2 5" xfId="15848"/>
    <cellStyle name="Normal 5 2 5 2 2 3" xfId="15849"/>
    <cellStyle name="Normal 5 2 5 2 2 3 2" xfId="15850"/>
    <cellStyle name="Normal 5 2 5 2 2 3 3" xfId="15851"/>
    <cellStyle name="Normal 5 2 5 2 2 4" xfId="15852"/>
    <cellStyle name="Normal 5 2 5 2 2 4 2" xfId="33588"/>
    <cellStyle name="Normal 5 2 5 2 2 5" xfId="15853"/>
    <cellStyle name="Normal 5 2 5 2 2 6" xfId="15854"/>
    <cellStyle name="Normal 5 2 5 2 3" xfId="15855"/>
    <cellStyle name="Normal 5 2 5 2 3 2" xfId="15856"/>
    <cellStyle name="Normal 5 2 5 2 3 2 2" xfId="15857"/>
    <cellStyle name="Normal 5 2 5 2 3 2 3" xfId="15858"/>
    <cellStyle name="Normal 5 2 5 2 3 3" xfId="15859"/>
    <cellStyle name="Normal 5 2 5 2 3 3 2" xfId="34689"/>
    <cellStyle name="Normal 5 2 5 2 3 4" xfId="15860"/>
    <cellStyle name="Normal 5 2 5 2 3 5" xfId="15861"/>
    <cellStyle name="Normal 5 2 5 2 4" xfId="15862"/>
    <cellStyle name="Normal 5 2 5 2 4 2" xfId="15863"/>
    <cellStyle name="Normal 5 2 5 2 4 2 2" xfId="15864"/>
    <cellStyle name="Normal 5 2 5 2 4 2 3" xfId="15865"/>
    <cellStyle name="Normal 5 2 5 2 4 3" xfId="15866"/>
    <cellStyle name="Normal 5 2 5 2 4 3 2" xfId="35100"/>
    <cellStyle name="Normal 5 2 5 2 4 4" xfId="15867"/>
    <cellStyle name="Normal 5 2 5 2 4 5" xfId="15868"/>
    <cellStyle name="Normal 5 2 5 2 5" xfId="15869"/>
    <cellStyle name="Normal 5 2 5 2 5 2" xfId="15870"/>
    <cellStyle name="Normal 5 2 5 2 5 3" xfId="15871"/>
    <cellStyle name="Normal 5 2 5 2 6" xfId="15872"/>
    <cellStyle name="Normal 5 2 5 2 6 2" xfId="33587"/>
    <cellStyle name="Normal 5 2 5 2 7" xfId="15873"/>
    <cellStyle name="Normal 5 2 5 2 8" xfId="15874"/>
    <cellStyle name="Normal 5 2 5 2 9" xfId="15875"/>
    <cellStyle name="Normal 5 2 5 3" xfId="15876"/>
    <cellStyle name="Normal 5 2 5 3 2" xfId="15877"/>
    <cellStyle name="Normal 5 2 5 3 2 2" xfId="15878"/>
    <cellStyle name="Normal 5 2 5 3 2 2 2" xfId="15879"/>
    <cellStyle name="Normal 5 2 5 3 2 2 3" xfId="15880"/>
    <cellStyle name="Normal 5 2 5 3 2 3" xfId="15881"/>
    <cellStyle name="Normal 5 2 5 3 2 3 2" xfId="34690"/>
    <cellStyle name="Normal 5 2 5 3 2 4" xfId="15882"/>
    <cellStyle name="Normal 5 2 5 3 2 5" xfId="15883"/>
    <cellStyle name="Normal 5 2 5 3 3" xfId="15884"/>
    <cellStyle name="Normal 5 2 5 3 3 2" xfId="15885"/>
    <cellStyle name="Normal 5 2 5 3 3 2 2" xfId="15886"/>
    <cellStyle name="Normal 5 2 5 3 3 2 3" xfId="15887"/>
    <cellStyle name="Normal 5 2 5 3 3 3" xfId="15888"/>
    <cellStyle name="Normal 5 2 5 3 3 3 2" xfId="35101"/>
    <cellStyle name="Normal 5 2 5 3 3 4" xfId="15889"/>
    <cellStyle name="Normal 5 2 5 3 3 5" xfId="15890"/>
    <cellStyle name="Normal 5 2 5 3 4" xfId="15891"/>
    <cellStyle name="Normal 5 2 5 3 4 2" xfId="15892"/>
    <cellStyle name="Normal 5 2 5 3 4 3" xfId="15893"/>
    <cellStyle name="Normal 5 2 5 3 5" xfId="15894"/>
    <cellStyle name="Normal 5 2 5 3 5 2" xfId="33589"/>
    <cellStyle name="Normal 5 2 5 3 6" xfId="15895"/>
    <cellStyle name="Normal 5 2 5 3 7" xfId="15896"/>
    <cellStyle name="Normal 5 2 5 3 8" xfId="15897"/>
    <cellStyle name="Normal 5 2 5 4" xfId="15898"/>
    <cellStyle name="Normal 5 2 5 4 2" xfId="15899"/>
    <cellStyle name="Normal 5 2 5 4 2 2" xfId="15900"/>
    <cellStyle name="Normal 5 2 5 4 2 2 2" xfId="15901"/>
    <cellStyle name="Normal 5 2 5 4 2 2 3" xfId="15902"/>
    <cellStyle name="Normal 5 2 5 4 2 3" xfId="15903"/>
    <cellStyle name="Normal 5 2 5 4 2 3 2" xfId="34983"/>
    <cellStyle name="Normal 5 2 5 4 2 4" xfId="15904"/>
    <cellStyle name="Normal 5 2 5 4 2 5" xfId="15905"/>
    <cellStyle name="Normal 5 2 5 4 3" xfId="15906"/>
    <cellStyle name="Normal 5 2 5 4 3 2" xfId="15907"/>
    <cellStyle name="Normal 5 2 5 4 3 2 2" xfId="15908"/>
    <cellStyle name="Normal 5 2 5 4 3 2 3" xfId="15909"/>
    <cellStyle name="Normal 5 2 5 4 3 3" xfId="15910"/>
    <cellStyle name="Normal 5 2 5 4 3 3 2" xfId="34691"/>
    <cellStyle name="Normal 5 2 5 4 3 4" xfId="15911"/>
    <cellStyle name="Normal 5 2 5 4 3 5" xfId="15912"/>
    <cellStyle name="Normal 5 2 5 4 4" xfId="15913"/>
    <cellStyle name="Normal 5 2 5 4 4 2" xfId="15914"/>
    <cellStyle name="Normal 5 2 5 4 4 3" xfId="15915"/>
    <cellStyle name="Normal 5 2 5 4 5" xfId="15916"/>
    <cellStyle name="Normal 5 2 5 4 5 2" xfId="33961"/>
    <cellStyle name="Normal 5 2 5 4 6" xfId="15917"/>
    <cellStyle name="Normal 5 2 5 4 7" xfId="15918"/>
    <cellStyle name="Normal 5 2 5 4 8" xfId="15919"/>
    <cellStyle name="Normal 5 2 5 5" xfId="15920"/>
    <cellStyle name="Normal 5 2 5 5 2" xfId="15921"/>
    <cellStyle name="Normal 5 2 5 5 2 2" xfId="15922"/>
    <cellStyle name="Normal 5 2 5 5 2 2 2" xfId="15923"/>
    <cellStyle name="Normal 5 2 5 5 2 2 3" xfId="15924"/>
    <cellStyle name="Normal 5 2 5 5 2 3" xfId="15925"/>
    <cellStyle name="Normal 5 2 5 5 2 3 2" xfId="35245"/>
    <cellStyle name="Normal 5 2 5 5 2 4" xfId="15926"/>
    <cellStyle name="Normal 5 2 5 5 2 5" xfId="15927"/>
    <cellStyle name="Normal 5 2 5 5 3" xfId="15928"/>
    <cellStyle name="Normal 5 2 5 5 3 2" xfId="15929"/>
    <cellStyle name="Normal 5 2 5 5 3 3" xfId="15930"/>
    <cellStyle name="Normal 5 2 5 5 4" xfId="15931"/>
    <cellStyle name="Normal 5 2 5 5 4 2" xfId="34079"/>
    <cellStyle name="Normal 5 2 5 5 5" xfId="15932"/>
    <cellStyle name="Normal 5 2 5 5 6" xfId="15933"/>
    <cellStyle name="Normal 5 2 5 5 7" xfId="15934"/>
    <cellStyle name="Normal 5 2 5 6" xfId="15935"/>
    <cellStyle name="Normal 5 2 5 6 2" xfId="15936"/>
    <cellStyle name="Normal 5 2 5 6 2 2" xfId="15937"/>
    <cellStyle name="Normal 5 2 5 6 2 3" xfId="15938"/>
    <cellStyle name="Normal 5 2 5 6 3" xfId="15939"/>
    <cellStyle name="Normal 5 2 5 6 3 2" xfId="35102"/>
    <cellStyle name="Normal 5 2 5 6 4" xfId="15940"/>
    <cellStyle name="Normal 5 2 5 6 5" xfId="15941"/>
    <cellStyle name="Normal 5 2 5 6 6" xfId="15942"/>
    <cellStyle name="Normal 5 2 5 7" xfId="15943"/>
    <cellStyle name="Normal 5 2 5 7 2" xfId="15944"/>
    <cellStyle name="Normal 5 2 5 7 3" xfId="15945"/>
    <cellStyle name="Normal 5 2 5 8" xfId="15946"/>
    <cellStyle name="Normal 5 2 5 8 2" xfId="33586"/>
    <cellStyle name="Normal 5 2 5 9" xfId="15947"/>
    <cellStyle name="Normal 5 2 6" xfId="15948"/>
    <cellStyle name="Normal 5 2 6 10" xfId="15949"/>
    <cellStyle name="Normal 5 2 6 11" xfId="15950"/>
    <cellStyle name="Normal 5 2 6 2" xfId="15951"/>
    <cellStyle name="Normal 5 2 6 2 2" xfId="15952"/>
    <cellStyle name="Normal 5 2 6 2 2 2" xfId="15953"/>
    <cellStyle name="Normal 5 2 6 2 2 2 2" xfId="15954"/>
    <cellStyle name="Normal 5 2 6 2 2 2 3" xfId="15955"/>
    <cellStyle name="Normal 5 2 6 2 2 3" xfId="15956"/>
    <cellStyle name="Normal 5 2 6 2 2 3 2" xfId="34692"/>
    <cellStyle name="Normal 5 2 6 2 2 4" xfId="15957"/>
    <cellStyle name="Normal 5 2 6 2 2 5" xfId="15958"/>
    <cellStyle name="Normal 5 2 6 2 3" xfId="15959"/>
    <cellStyle name="Normal 5 2 6 2 3 2" xfId="15960"/>
    <cellStyle name="Normal 5 2 6 2 3 2 2" xfId="15961"/>
    <cellStyle name="Normal 5 2 6 2 3 2 3" xfId="15962"/>
    <cellStyle name="Normal 5 2 6 2 3 3" xfId="15963"/>
    <cellStyle name="Normal 5 2 6 2 3 3 2" xfId="35246"/>
    <cellStyle name="Normal 5 2 6 2 3 4" xfId="15964"/>
    <cellStyle name="Normal 5 2 6 2 3 5" xfId="15965"/>
    <cellStyle name="Normal 5 2 6 2 4" xfId="15966"/>
    <cellStyle name="Normal 5 2 6 2 4 2" xfId="15967"/>
    <cellStyle name="Normal 5 2 6 2 4 3" xfId="15968"/>
    <cellStyle name="Normal 5 2 6 2 5" xfId="15969"/>
    <cellStyle name="Normal 5 2 6 2 5 2" xfId="33591"/>
    <cellStyle name="Normal 5 2 6 2 6" xfId="15970"/>
    <cellStyle name="Normal 5 2 6 2 7" xfId="15971"/>
    <cellStyle name="Normal 5 2 6 2 8" xfId="15972"/>
    <cellStyle name="Normal 5 2 6 3" xfId="15973"/>
    <cellStyle name="Normal 5 2 6 3 2" xfId="15974"/>
    <cellStyle name="Normal 5 2 6 3 2 2" xfId="15975"/>
    <cellStyle name="Normal 5 2 6 3 2 2 2" xfId="15976"/>
    <cellStyle name="Normal 5 2 6 3 2 2 3" xfId="15977"/>
    <cellStyle name="Normal 5 2 6 3 2 3" xfId="15978"/>
    <cellStyle name="Normal 5 2 6 3 2 3 2" xfId="34984"/>
    <cellStyle name="Normal 5 2 6 3 2 4" xfId="15979"/>
    <cellStyle name="Normal 5 2 6 3 2 5" xfId="15980"/>
    <cellStyle name="Normal 5 2 6 3 3" xfId="15981"/>
    <cellStyle name="Normal 5 2 6 3 3 2" xfId="15982"/>
    <cellStyle name="Normal 5 2 6 3 3 2 2" xfId="15983"/>
    <cellStyle name="Normal 5 2 6 3 3 2 3" xfId="15984"/>
    <cellStyle name="Normal 5 2 6 3 3 3" xfId="15985"/>
    <cellStyle name="Normal 5 2 6 3 3 3 2" xfId="34693"/>
    <cellStyle name="Normal 5 2 6 3 3 4" xfId="15986"/>
    <cellStyle name="Normal 5 2 6 3 3 5" xfId="15987"/>
    <cellStyle name="Normal 5 2 6 3 4" xfId="15988"/>
    <cellStyle name="Normal 5 2 6 3 4 2" xfId="15989"/>
    <cellStyle name="Normal 5 2 6 3 4 3" xfId="15990"/>
    <cellStyle name="Normal 5 2 6 3 5" xfId="15991"/>
    <cellStyle name="Normal 5 2 6 3 5 2" xfId="33962"/>
    <cellStyle name="Normal 5 2 6 3 6" xfId="15992"/>
    <cellStyle name="Normal 5 2 6 3 7" xfId="15993"/>
    <cellStyle name="Normal 5 2 6 3 8" xfId="15994"/>
    <cellStyle name="Normal 5 2 6 4" xfId="15995"/>
    <cellStyle name="Normal 5 2 6 4 2" xfId="15996"/>
    <cellStyle name="Normal 5 2 6 4 2 2" xfId="15997"/>
    <cellStyle name="Normal 5 2 6 4 2 2 2" xfId="15998"/>
    <cellStyle name="Normal 5 2 6 4 2 2 3" xfId="15999"/>
    <cellStyle name="Normal 5 2 6 4 2 3" xfId="16000"/>
    <cellStyle name="Normal 5 2 6 4 2 3 2" xfId="35103"/>
    <cellStyle name="Normal 5 2 6 4 2 4" xfId="16001"/>
    <cellStyle name="Normal 5 2 6 4 2 5" xfId="16002"/>
    <cellStyle name="Normal 5 2 6 4 3" xfId="16003"/>
    <cellStyle name="Normal 5 2 6 4 3 2" xfId="16004"/>
    <cellStyle name="Normal 5 2 6 4 3 3" xfId="16005"/>
    <cellStyle name="Normal 5 2 6 4 4" xfId="16006"/>
    <cellStyle name="Normal 5 2 6 4 4 2" xfId="34080"/>
    <cellStyle name="Normal 5 2 6 4 5" xfId="16007"/>
    <cellStyle name="Normal 5 2 6 4 6" xfId="16008"/>
    <cellStyle name="Normal 5 2 6 4 7" xfId="16009"/>
    <cellStyle name="Normal 5 2 6 5" xfId="16010"/>
    <cellStyle name="Normal 5 2 6 5 2" xfId="16011"/>
    <cellStyle name="Normal 5 2 6 5 2 2" xfId="16012"/>
    <cellStyle name="Normal 5 2 6 5 2 3" xfId="16013"/>
    <cellStyle name="Normal 5 2 6 5 3" xfId="16014"/>
    <cellStyle name="Normal 5 2 6 5 3 2" xfId="35104"/>
    <cellStyle name="Normal 5 2 6 5 4" xfId="16015"/>
    <cellStyle name="Normal 5 2 6 5 5" xfId="16016"/>
    <cellStyle name="Normal 5 2 6 5 6" xfId="16017"/>
    <cellStyle name="Normal 5 2 6 6" xfId="16018"/>
    <cellStyle name="Normal 5 2 6 6 2" xfId="16019"/>
    <cellStyle name="Normal 5 2 6 6 2 2" xfId="16020"/>
    <cellStyle name="Normal 5 2 6 6 2 3" xfId="16021"/>
    <cellStyle name="Normal 5 2 6 6 3" xfId="16022"/>
    <cellStyle name="Normal 5 2 6 6 3 2" xfId="35283"/>
    <cellStyle name="Normal 5 2 6 6 4" xfId="16023"/>
    <cellStyle name="Normal 5 2 6 6 5" xfId="16024"/>
    <cellStyle name="Normal 5 2 6 6 6" xfId="16025"/>
    <cellStyle name="Normal 5 2 6 7" xfId="16026"/>
    <cellStyle name="Normal 5 2 6 7 2" xfId="16027"/>
    <cellStyle name="Normal 5 2 6 7 3" xfId="16028"/>
    <cellStyle name="Normal 5 2 6 8" xfId="16029"/>
    <cellStyle name="Normal 5 2 6 8 2" xfId="33590"/>
    <cellStyle name="Normal 5 2 6 9" xfId="16030"/>
    <cellStyle name="Normal 5 2 7" xfId="16031"/>
    <cellStyle name="Normal 5 2 7 10" xfId="16032"/>
    <cellStyle name="Normal 5 2 7 11" xfId="16033"/>
    <cellStyle name="Normal 5 2 7 2" xfId="16034"/>
    <cellStyle name="Normal 5 2 7 2 2" xfId="16035"/>
    <cellStyle name="Normal 5 2 7 2 2 2" xfId="16036"/>
    <cellStyle name="Normal 5 2 7 2 2 2 2" xfId="16037"/>
    <cellStyle name="Normal 5 2 7 2 2 2 3" xfId="16038"/>
    <cellStyle name="Normal 5 2 7 2 2 3" xfId="16039"/>
    <cellStyle name="Normal 5 2 7 2 2 3 2" xfId="34694"/>
    <cellStyle name="Normal 5 2 7 2 2 4" xfId="16040"/>
    <cellStyle name="Normal 5 2 7 2 2 5" xfId="16041"/>
    <cellStyle name="Normal 5 2 7 2 3" xfId="16042"/>
    <cellStyle name="Normal 5 2 7 2 3 2" xfId="16043"/>
    <cellStyle name="Normal 5 2 7 2 3 2 2" xfId="16044"/>
    <cellStyle name="Normal 5 2 7 2 3 2 3" xfId="16045"/>
    <cellStyle name="Normal 5 2 7 2 3 3" xfId="16046"/>
    <cellStyle name="Normal 5 2 7 2 3 3 2" xfId="35105"/>
    <cellStyle name="Normal 5 2 7 2 3 4" xfId="16047"/>
    <cellStyle name="Normal 5 2 7 2 3 5" xfId="16048"/>
    <cellStyle name="Normal 5 2 7 2 4" xfId="16049"/>
    <cellStyle name="Normal 5 2 7 2 4 2" xfId="16050"/>
    <cellStyle name="Normal 5 2 7 2 4 3" xfId="16051"/>
    <cellStyle name="Normal 5 2 7 2 5" xfId="16052"/>
    <cellStyle name="Normal 5 2 7 2 5 2" xfId="33593"/>
    <cellStyle name="Normal 5 2 7 2 6" xfId="16053"/>
    <cellStyle name="Normal 5 2 7 2 7" xfId="16054"/>
    <cellStyle name="Normal 5 2 7 2 8" xfId="16055"/>
    <cellStyle name="Normal 5 2 7 3" xfId="16056"/>
    <cellStyle name="Normal 5 2 7 3 2" xfId="16057"/>
    <cellStyle name="Normal 5 2 7 3 2 2" xfId="16058"/>
    <cellStyle name="Normal 5 2 7 3 2 2 2" xfId="16059"/>
    <cellStyle name="Normal 5 2 7 3 2 2 3" xfId="16060"/>
    <cellStyle name="Normal 5 2 7 3 2 3" xfId="16061"/>
    <cellStyle name="Normal 5 2 7 3 2 3 2" xfId="34985"/>
    <cellStyle name="Normal 5 2 7 3 2 4" xfId="16062"/>
    <cellStyle name="Normal 5 2 7 3 2 5" xfId="16063"/>
    <cellStyle name="Normal 5 2 7 3 3" xfId="16064"/>
    <cellStyle name="Normal 5 2 7 3 3 2" xfId="16065"/>
    <cellStyle name="Normal 5 2 7 3 3 2 2" xfId="16066"/>
    <cellStyle name="Normal 5 2 7 3 3 2 3" xfId="16067"/>
    <cellStyle name="Normal 5 2 7 3 3 3" xfId="16068"/>
    <cellStyle name="Normal 5 2 7 3 3 3 2" xfId="34695"/>
    <cellStyle name="Normal 5 2 7 3 3 4" xfId="16069"/>
    <cellStyle name="Normal 5 2 7 3 3 5" xfId="16070"/>
    <cellStyle name="Normal 5 2 7 3 4" xfId="16071"/>
    <cellStyle name="Normal 5 2 7 3 4 2" xfId="16072"/>
    <cellStyle name="Normal 5 2 7 3 4 3" xfId="16073"/>
    <cellStyle name="Normal 5 2 7 3 5" xfId="16074"/>
    <cellStyle name="Normal 5 2 7 3 5 2" xfId="33963"/>
    <cellStyle name="Normal 5 2 7 3 6" xfId="16075"/>
    <cellStyle name="Normal 5 2 7 3 7" xfId="16076"/>
    <cellStyle name="Normal 5 2 7 3 8" xfId="16077"/>
    <cellStyle name="Normal 5 2 7 4" xfId="16078"/>
    <cellStyle name="Normal 5 2 7 4 2" xfId="16079"/>
    <cellStyle name="Normal 5 2 7 4 2 2" xfId="16080"/>
    <cellStyle name="Normal 5 2 7 4 2 2 2" xfId="16081"/>
    <cellStyle name="Normal 5 2 7 4 2 2 3" xfId="16082"/>
    <cellStyle name="Normal 5 2 7 4 2 3" xfId="16083"/>
    <cellStyle name="Normal 5 2 7 4 2 3 2" xfId="35247"/>
    <cellStyle name="Normal 5 2 7 4 2 4" xfId="16084"/>
    <cellStyle name="Normal 5 2 7 4 2 5" xfId="16085"/>
    <cellStyle name="Normal 5 2 7 4 3" xfId="16086"/>
    <cellStyle name="Normal 5 2 7 4 3 2" xfId="16087"/>
    <cellStyle name="Normal 5 2 7 4 3 3" xfId="16088"/>
    <cellStyle name="Normal 5 2 7 4 4" xfId="16089"/>
    <cellStyle name="Normal 5 2 7 4 4 2" xfId="34081"/>
    <cellStyle name="Normal 5 2 7 4 5" xfId="16090"/>
    <cellStyle name="Normal 5 2 7 4 6" xfId="16091"/>
    <cellStyle name="Normal 5 2 7 4 7" xfId="16092"/>
    <cellStyle name="Normal 5 2 7 5" xfId="16093"/>
    <cellStyle name="Normal 5 2 7 5 2" xfId="16094"/>
    <cellStyle name="Normal 5 2 7 5 2 2" xfId="16095"/>
    <cellStyle name="Normal 5 2 7 5 2 3" xfId="16096"/>
    <cellStyle name="Normal 5 2 7 5 3" xfId="16097"/>
    <cellStyle name="Normal 5 2 7 5 3 2" xfId="35284"/>
    <cellStyle name="Normal 5 2 7 5 4" xfId="16098"/>
    <cellStyle name="Normal 5 2 7 5 5" xfId="16099"/>
    <cellStyle name="Normal 5 2 7 5 6" xfId="16100"/>
    <cellStyle name="Normal 5 2 7 6" xfId="16101"/>
    <cellStyle name="Normal 5 2 7 6 2" xfId="16102"/>
    <cellStyle name="Normal 5 2 7 6 2 2" xfId="16103"/>
    <cellStyle name="Normal 5 2 7 6 2 3" xfId="16104"/>
    <cellStyle name="Normal 5 2 7 6 3" xfId="16105"/>
    <cellStyle name="Normal 5 2 7 6 3 2" xfId="35106"/>
    <cellStyle name="Normal 5 2 7 6 4" xfId="16106"/>
    <cellStyle name="Normal 5 2 7 6 5" xfId="16107"/>
    <cellStyle name="Normal 5 2 7 6 6" xfId="16108"/>
    <cellStyle name="Normal 5 2 7 7" xfId="16109"/>
    <cellStyle name="Normal 5 2 7 7 2" xfId="16110"/>
    <cellStyle name="Normal 5 2 7 7 3" xfId="16111"/>
    <cellStyle name="Normal 5 2 7 8" xfId="16112"/>
    <cellStyle name="Normal 5 2 7 8 2" xfId="33592"/>
    <cellStyle name="Normal 5 2 7 9" xfId="16113"/>
    <cellStyle name="Normal 5 2 8" xfId="16114"/>
    <cellStyle name="Normal 5 2 8 10" xfId="16115"/>
    <cellStyle name="Normal 5 2 8 10 2" xfId="16116"/>
    <cellStyle name="Normal 5 2 8 10 3" xfId="16117"/>
    <cellStyle name="Normal 5 2 8 11" xfId="16118"/>
    <cellStyle name="Normal 5 2 8 12" xfId="16119"/>
    <cellStyle name="Normal 5 2 8 13" xfId="16120"/>
    <cellStyle name="Normal 5 2 8 14" xfId="16121"/>
    <cellStyle name="Normal 5 2 8 2" xfId="16122"/>
    <cellStyle name="Normal 5 2 8 2 10" xfId="16123"/>
    <cellStyle name="Normal 5 2 8 2 10 2" xfId="33594"/>
    <cellStyle name="Normal 5 2 8 2 11" xfId="16124"/>
    <cellStyle name="Normal 5 2 8 2 12" xfId="16125"/>
    <cellStyle name="Normal 5 2 8 2 13" xfId="16126"/>
    <cellStyle name="Normal 5 2 8 2 2" xfId="16127"/>
    <cellStyle name="Normal 5 2 8 2 2 10" xfId="16128"/>
    <cellStyle name="Normal 5 2 8 2 2 2" xfId="16129"/>
    <cellStyle name="Normal 5 2 8 2 2 2 2" xfId="16130"/>
    <cellStyle name="Normal 5 2 8 2 2 2 2 2" xfId="16131"/>
    <cellStyle name="Normal 5 2 8 2 2 2 2 2 2" xfId="16132"/>
    <cellStyle name="Normal 5 2 8 2 2 2 2 2 2 2" xfId="16133"/>
    <cellStyle name="Normal 5 2 8 2 2 2 2 2 2 2 2" xfId="16134"/>
    <cellStyle name="Normal 5 2 8 2 2 2 2 2 2 2 3" xfId="16135"/>
    <cellStyle name="Normal 5 2 8 2 2 2 2 2 2 3" xfId="16136"/>
    <cellStyle name="Normal 5 2 8 2 2 2 2 2 2 3 2" xfId="34492"/>
    <cellStyle name="Normal 5 2 8 2 2 2 2 2 2 4" xfId="16137"/>
    <cellStyle name="Normal 5 2 8 2 2 2 2 2 2 5" xfId="16138"/>
    <cellStyle name="Normal 5 2 8 2 2 2 2 2 3" xfId="16139"/>
    <cellStyle name="Normal 5 2 8 2 2 2 2 2 3 2" xfId="16140"/>
    <cellStyle name="Normal 5 2 8 2 2 2 2 2 3 3" xfId="16141"/>
    <cellStyle name="Normal 5 2 8 2 2 2 2 2 4" xfId="16142"/>
    <cellStyle name="Normal 5 2 8 2 2 2 2 2 4 2" xfId="33597"/>
    <cellStyle name="Normal 5 2 8 2 2 2 2 2 5" xfId="16143"/>
    <cellStyle name="Normal 5 2 8 2 2 2 2 2 6" xfId="16144"/>
    <cellStyle name="Normal 5 2 8 2 2 2 2 3" xfId="16145"/>
    <cellStyle name="Normal 5 2 8 2 2 2 2 3 2" xfId="16146"/>
    <cellStyle name="Normal 5 2 8 2 2 2 2 3 3" xfId="16147"/>
    <cellStyle name="Normal 5 2 8 2 2 2 2 4" xfId="16148"/>
    <cellStyle name="Normal 5 2 8 2 2 2 2 5" xfId="16149"/>
    <cellStyle name="Normal 5 2 8 2 2 2 2 6" xfId="16150"/>
    <cellStyle name="Normal 5 2 8 2 2 2 3" xfId="16151"/>
    <cellStyle name="Normal 5 2 8 2 2 2 3 2" xfId="16152"/>
    <cellStyle name="Normal 5 2 8 2 2 2 3 2 2" xfId="16153"/>
    <cellStyle name="Normal 5 2 8 2 2 2 3 2 2 2" xfId="16154"/>
    <cellStyle name="Normal 5 2 8 2 2 2 3 2 2 3" xfId="16155"/>
    <cellStyle name="Normal 5 2 8 2 2 2 3 2 3" xfId="16156"/>
    <cellStyle name="Normal 5 2 8 2 2 2 3 2 3 2" xfId="34213"/>
    <cellStyle name="Normal 5 2 8 2 2 2 3 2 4" xfId="16157"/>
    <cellStyle name="Normal 5 2 8 2 2 2 3 2 5" xfId="16158"/>
    <cellStyle name="Normal 5 2 8 2 2 2 3 3" xfId="16159"/>
    <cellStyle name="Normal 5 2 8 2 2 2 3 3 2" xfId="16160"/>
    <cellStyle name="Normal 5 2 8 2 2 2 3 3 3" xfId="16161"/>
    <cellStyle name="Normal 5 2 8 2 2 2 3 4" xfId="16162"/>
    <cellStyle name="Normal 5 2 8 2 2 2 3 4 2" xfId="33598"/>
    <cellStyle name="Normal 5 2 8 2 2 2 3 5" xfId="16163"/>
    <cellStyle name="Normal 5 2 8 2 2 2 3 6" xfId="16164"/>
    <cellStyle name="Normal 5 2 8 2 2 2 4" xfId="16165"/>
    <cellStyle name="Normal 5 2 8 2 2 2 4 2" xfId="16166"/>
    <cellStyle name="Normal 5 2 8 2 2 2 4 2 2" xfId="16167"/>
    <cellStyle name="Normal 5 2 8 2 2 2 4 2 3" xfId="16168"/>
    <cellStyle name="Normal 5 2 8 2 2 2 4 3" xfId="16169"/>
    <cellStyle name="Normal 5 2 8 2 2 2 4 3 2" xfId="34594"/>
    <cellStyle name="Normal 5 2 8 2 2 2 4 4" xfId="16170"/>
    <cellStyle name="Normal 5 2 8 2 2 2 4 5" xfId="16171"/>
    <cellStyle name="Normal 5 2 8 2 2 2 5" xfId="16172"/>
    <cellStyle name="Normal 5 2 8 2 2 2 5 2" xfId="16173"/>
    <cellStyle name="Normal 5 2 8 2 2 2 5 3" xfId="16174"/>
    <cellStyle name="Normal 5 2 8 2 2 2 6" xfId="16175"/>
    <cellStyle name="Normal 5 2 8 2 2 2 6 2" xfId="33596"/>
    <cellStyle name="Normal 5 2 8 2 2 2 7" xfId="16176"/>
    <cellStyle name="Normal 5 2 8 2 2 2 8" xfId="16177"/>
    <cellStyle name="Normal 5 2 8 2 2 3" xfId="16178"/>
    <cellStyle name="Normal 5 2 8 2 2 3 2" xfId="16179"/>
    <cellStyle name="Normal 5 2 8 2 2 3 2 2" xfId="16180"/>
    <cellStyle name="Normal 5 2 8 2 2 3 2 2 2" xfId="16181"/>
    <cellStyle name="Normal 5 2 8 2 2 3 2 2 3" xfId="16182"/>
    <cellStyle name="Normal 5 2 8 2 2 3 2 3" xfId="16183"/>
    <cellStyle name="Normal 5 2 8 2 2 3 2 3 2" xfId="34470"/>
    <cellStyle name="Normal 5 2 8 2 2 3 2 4" xfId="16184"/>
    <cellStyle name="Normal 5 2 8 2 2 3 2 5" xfId="16185"/>
    <cellStyle name="Normal 5 2 8 2 2 3 3" xfId="16186"/>
    <cellStyle name="Normal 5 2 8 2 2 3 3 2" xfId="16187"/>
    <cellStyle name="Normal 5 2 8 2 2 3 3 3" xfId="16188"/>
    <cellStyle name="Normal 5 2 8 2 2 3 4" xfId="16189"/>
    <cellStyle name="Normal 5 2 8 2 2 3 4 2" xfId="33599"/>
    <cellStyle name="Normal 5 2 8 2 2 3 5" xfId="16190"/>
    <cellStyle name="Normal 5 2 8 2 2 3 6" xfId="16191"/>
    <cellStyle name="Normal 5 2 8 2 2 4" xfId="16192"/>
    <cellStyle name="Normal 5 2 8 2 2 4 2" xfId="16193"/>
    <cellStyle name="Normal 5 2 8 2 2 4 2 2" xfId="16194"/>
    <cellStyle name="Normal 5 2 8 2 2 4 2 2 2" xfId="16195"/>
    <cellStyle name="Normal 5 2 8 2 2 4 2 2 3" xfId="16196"/>
    <cellStyle name="Normal 5 2 8 2 2 4 2 3" xfId="16197"/>
    <cellStyle name="Normal 5 2 8 2 2 4 2 4" xfId="16198"/>
    <cellStyle name="Normal 5 2 8 2 2 4 2 5" xfId="16199"/>
    <cellStyle name="Normal 5 2 8 2 2 4 3" xfId="16200"/>
    <cellStyle name="Normal 5 2 8 2 2 4 3 2" xfId="16201"/>
    <cellStyle name="Normal 5 2 8 2 2 4 3 2 2" xfId="16202"/>
    <cellStyle name="Normal 5 2 8 2 2 4 3 2 3" xfId="16203"/>
    <cellStyle name="Normal 5 2 8 2 2 4 3 3" xfId="16204"/>
    <cellStyle name="Normal 5 2 8 2 2 4 3 3 2" xfId="34906"/>
    <cellStyle name="Normal 5 2 8 2 2 4 3 4" xfId="16205"/>
    <cellStyle name="Normal 5 2 8 2 2 4 3 5" xfId="16206"/>
    <cellStyle name="Normal 5 2 8 2 2 4 4" xfId="16207"/>
    <cellStyle name="Normal 5 2 8 2 2 4 4 2" xfId="16208"/>
    <cellStyle name="Normal 5 2 8 2 2 4 4 3" xfId="16209"/>
    <cellStyle name="Normal 5 2 8 2 2 4 5" xfId="16210"/>
    <cellStyle name="Normal 5 2 8 2 2 4 5 2" xfId="33600"/>
    <cellStyle name="Normal 5 2 8 2 2 4 6" xfId="16211"/>
    <cellStyle name="Normal 5 2 8 2 2 4 7" xfId="16212"/>
    <cellStyle name="Normal 5 2 8 2 2 5" xfId="16213"/>
    <cellStyle name="Normal 5 2 8 2 2 5 2" xfId="16214"/>
    <cellStyle name="Normal 5 2 8 2 2 5 2 2" xfId="16215"/>
    <cellStyle name="Normal 5 2 8 2 2 5 2 3" xfId="16216"/>
    <cellStyle name="Normal 5 2 8 2 2 5 3" xfId="16217"/>
    <cellStyle name="Normal 5 2 8 2 2 5 4" xfId="16218"/>
    <cellStyle name="Normal 5 2 8 2 2 5 5" xfId="16219"/>
    <cellStyle name="Normal 5 2 8 2 2 6" xfId="16220"/>
    <cellStyle name="Normal 5 2 8 2 2 6 2" xfId="16221"/>
    <cellStyle name="Normal 5 2 8 2 2 6 2 2" xfId="16222"/>
    <cellStyle name="Normal 5 2 8 2 2 6 2 3" xfId="16223"/>
    <cellStyle name="Normal 5 2 8 2 2 6 3" xfId="16224"/>
    <cellStyle name="Normal 5 2 8 2 2 6 3 2" xfId="34471"/>
    <cellStyle name="Normal 5 2 8 2 2 6 4" xfId="16225"/>
    <cellStyle name="Normal 5 2 8 2 2 6 5" xfId="16226"/>
    <cellStyle name="Normal 5 2 8 2 2 7" xfId="16227"/>
    <cellStyle name="Normal 5 2 8 2 2 7 2" xfId="16228"/>
    <cellStyle name="Normal 5 2 8 2 2 7 3" xfId="16229"/>
    <cellStyle name="Normal 5 2 8 2 2 8" xfId="16230"/>
    <cellStyle name="Normal 5 2 8 2 2 8 2" xfId="33595"/>
    <cellStyle name="Normal 5 2 8 2 2 9" xfId="16231"/>
    <cellStyle name="Normal 5 2 8 2 3" xfId="16232"/>
    <cellStyle name="Normal 5 2 8 2 3 2" xfId="16233"/>
    <cellStyle name="Normal 5 2 8 2 3 2 2" xfId="16234"/>
    <cellStyle name="Normal 5 2 8 2 3 2 2 2" xfId="16235"/>
    <cellStyle name="Normal 5 2 8 2 3 2 2 2 2" xfId="16236"/>
    <cellStyle name="Normal 5 2 8 2 3 2 2 2 3" xfId="16237"/>
    <cellStyle name="Normal 5 2 8 2 3 2 2 3" xfId="16238"/>
    <cellStyle name="Normal 5 2 8 2 3 2 2 3 2" xfId="34595"/>
    <cellStyle name="Normal 5 2 8 2 3 2 2 4" xfId="16239"/>
    <cellStyle name="Normal 5 2 8 2 3 2 2 5" xfId="16240"/>
    <cellStyle name="Normal 5 2 8 2 3 2 3" xfId="16241"/>
    <cellStyle name="Normal 5 2 8 2 3 2 3 2" xfId="16242"/>
    <cellStyle name="Normal 5 2 8 2 3 2 3 3" xfId="16243"/>
    <cellStyle name="Normal 5 2 8 2 3 2 4" xfId="16244"/>
    <cellStyle name="Normal 5 2 8 2 3 2 4 2" xfId="33601"/>
    <cellStyle name="Normal 5 2 8 2 3 2 5" xfId="16245"/>
    <cellStyle name="Normal 5 2 8 2 3 2 6" xfId="16246"/>
    <cellStyle name="Normal 5 2 8 2 3 3" xfId="16247"/>
    <cellStyle name="Normal 5 2 8 2 3 3 2" xfId="16248"/>
    <cellStyle name="Normal 5 2 8 2 3 3 3" xfId="16249"/>
    <cellStyle name="Normal 5 2 8 2 3 4" xfId="16250"/>
    <cellStyle name="Normal 5 2 8 2 3 5" xfId="16251"/>
    <cellStyle name="Normal 5 2 8 2 3 6" xfId="16252"/>
    <cellStyle name="Normal 5 2 8 2 4" xfId="16253"/>
    <cellStyle name="Normal 5 2 8 2 4 2" xfId="16254"/>
    <cellStyle name="Normal 5 2 8 2 4 2 2" xfId="16255"/>
    <cellStyle name="Normal 5 2 8 2 4 2 2 2" xfId="16256"/>
    <cellStyle name="Normal 5 2 8 2 4 2 2 3" xfId="16257"/>
    <cellStyle name="Normal 5 2 8 2 4 2 3" xfId="16258"/>
    <cellStyle name="Normal 5 2 8 2 4 2 3 2" xfId="34472"/>
    <cellStyle name="Normal 5 2 8 2 4 2 4" xfId="16259"/>
    <cellStyle name="Normal 5 2 8 2 4 2 5" xfId="16260"/>
    <cellStyle name="Normal 5 2 8 2 4 3" xfId="16261"/>
    <cellStyle name="Normal 5 2 8 2 4 3 2" xfId="16262"/>
    <cellStyle name="Normal 5 2 8 2 4 3 3" xfId="16263"/>
    <cellStyle name="Normal 5 2 8 2 4 4" xfId="16264"/>
    <cellStyle name="Normal 5 2 8 2 4 4 2" xfId="33602"/>
    <cellStyle name="Normal 5 2 8 2 4 5" xfId="16265"/>
    <cellStyle name="Normal 5 2 8 2 4 6" xfId="16266"/>
    <cellStyle name="Normal 5 2 8 2 5" xfId="16267"/>
    <cellStyle name="Normal 5 2 8 2 5 2" xfId="16268"/>
    <cellStyle name="Normal 5 2 8 2 5 2 2" xfId="16269"/>
    <cellStyle name="Normal 5 2 8 2 5 2 2 2" xfId="16270"/>
    <cellStyle name="Normal 5 2 8 2 5 2 2 2 2" xfId="16271"/>
    <cellStyle name="Normal 5 2 8 2 5 2 2 2 3" xfId="16272"/>
    <cellStyle name="Normal 5 2 8 2 5 2 2 3" xfId="16273"/>
    <cellStyle name="Normal 5 2 8 2 5 2 2 4" xfId="16274"/>
    <cellStyle name="Normal 5 2 8 2 5 2 2 5" xfId="16275"/>
    <cellStyle name="Normal 5 2 8 2 5 2 3" xfId="16276"/>
    <cellStyle name="Normal 5 2 8 2 5 2 3 2" xfId="16277"/>
    <cellStyle name="Normal 5 2 8 2 5 2 3 2 2" xfId="16278"/>
    <cellStyle name="Normal 5 2 8 2 5 2 3 2 3" xfId="16279"/>
    <cellStyle name="Normal 5 2 8 2 5 2 3 3" xfId="16280"/>
    <cellStyle name="Normal 5 2 8 2 5 2 3 3 2" xfId="34473"/>
    <cellStyle name="Normal 5 2 8 2 5 2 3 4" xfId="16281"/>
    <cellStyle name="Normal 5 2 8 2 5 2 3 5" xfId="16282"/>
    <cellStyle name="Normal 5 2 8 2 5 2 4" xfId="16283"/>
    <cellStyle name="Normal 5 2 8 2 5 2 4 2" xfId="16284"/>
    <cellStyle name="Normal 5 2 8 2 5 2 4 3" xfId="16285"/>
    <cellStyle name="Normal 5 2 8 2 5 2 5" xfId="16286"/>
    <cellStyle name="Normal 5 2 8 2 5 2 5 2" xfId="33603"/>
    <cellStyle name="Normal 5 2 8 2 5 2 6" xfId="16287"/>
    <cellStyle name="Normal 5 2 8 2 5 2 7" xfId="16288"/>
    <cellStyle name="Normal 5 2 8 2 5 3" xfId="16289"/>
    <cellStyle name="Normal 5 2 8 2 5 3 2" xfId="16290"/>
    <cellStyle name="Normal 5 2 8 2 5 3 2 2" xfId="16291"/>
    <cellStyle name="Normal 5 2 8 2 5 3 2 3" xfId="16292"/>
    <cellStyle name="Normal 5 2 8 2 5 3 3" xfId="16293"/>
    <cellStyle name="Normal 5 2 8 2 5 3 4" xfId="16294"/>
    <cellStyle name="Normal 5 2 8 2 5 3 5" xfId="16295"/>
    <cellStyle name="Normal 5 2 8 2 5 4" xfId="16296"/>
    <cellStyle name="Normal 5 2 8 2 5 4 2" xfId="16297"/>
    <cellStyle name="Normal 5 2 8 2 5 4 3" xfId="16298"/>
    <cellStyle name="Normal 5 2 8 2 5 5" xfId="16299"/>
    <cellStyle name="Normal 5 2 8 2 5 6" xfId="16300"/>
    <cellStyle name="Normal 5 2 8 2 5 7" xfId="16301"/>
    <cellStyle name="Normal 5 2 8 2 6" xfId="16302"/>
    <cellStyle name="Normal 5 2 8 2 6 2" xfId="16303"/>
    <cellStyle name="Normal 5 2 8 2 6 2 2" xfId="16304"/>
    <cellStyle name="Normal 5 2 8 2 6 2 2 2" xfId="16305"/>
    <cellStyle name="Normal 5 2 8 2 6 2 2 2 2" xfId="16306"/>
    <cellStyle name="Normal 5 2 8 2 6 2 2 2 3" xfId="16307"/>
    <cellStyle name="Normal 5 2 8 2 6 2 2 3" xfId="16308"/>
    <cellStyle name="Normal 5 2 8 2 6 2 2 3 2" xfId="34826"/>
    <cellStyle name="Normal 5 2 8 2 6 2 2 4" xfId="16309"/>
    <cellStyle name="Normal 5 2 8 2 6 2 2 5" xfId="16310"/>
    <cellStyle name="Normal 5 2 8 2 6 2 3" xfId="16311"/>
    <cellStyle name="Normal 5 2 8 2 6 2 3 2" xfId="16312"/>
    <cellStyle name="Normal 5 2 8 2 6 2 3 3" xfId="16313"/>
    <cellStyle name="Normal 5 2 8 2 6 2 4" xfId="16314"/>
    <cellStyle name="Normal 5 2 8 2 6 2 4 2" xfId="33604"/>
    <cellStyle name="Normal 5 2 8 2 6 2 5" xfId="16315"/>
    <cellStyle name="Normal 5 2 8 2 6 2 6" xfId="16316"/>
    <cellStyle name="Normal 5 2 8 2 6 3" xfId="16317"/>
    <cellStyle name="Normal 5 2 8 2 6 3 2" xfId="16318"/>
    <cellStyle name="Normal 5 2 8 2 6 3 3" xfId="16319"/>
    <cellStyle name="Normal 5 2 8 2 6 4" xfId="16320"/>
    <cellStyle name="Normal 5 2 8 2 6 5" xfId="16321"/>
    <cellStyle name="Normal 5 2 8 2 6 6" xfId="16322"/>
    <cellStyle name="Normal 5 2 8 2 7" xfId="16323"/>
    <cellStyle name="Normal 5 2 8 2 7 2" xfId="16324"/>
    <cellStyle name="Normal 5 2 8 2 7 2 2" xfId="16325"/>
    <cellStyle name="Normal 5 2 8 2 7 2 3" xfId="16326"/>
    <cellStyle name="Normal 5 2 8 2 7 3" xfId="16327"/>
    <cellStyle name="Normal 5 2 8 2 7 3 2" xfId="34863"/>
    <cellStyle name="Normal 5 2 8 2 7 4" xfId="16328"/>
    <cellStyle name="Normal 5 2 8 2 7 5" xfId="16329"/>
    <cellStyle name="Normal 5 2 8 2 8" xfId="16330"/>
    <cellStyle name="Normal 5 2 8 2 8 2" xfId="16331"/>
    <cellStyle name="Normal 5 2 8 2 8 2 2" xfId="16332"/>
    <cellStyle name="Normal 5 2 8 2 8 2 3" xfId="16333"/>
    <cellStyle name="Normal 5 2 8 2 8 3" xfId="16334"/>
    <cellStyle name="Normal 5 2 8 2 8 3 2" xfId="35285"/>
    <cellStyle name="Normal 5 2 8 2 8 4" xfId="16335"/>
    <cellStyle name="Normal 5 2 8 2 8 5" xfId="16336"/>
    <cellStyle name="Normal 5 2 8 2 9" xfId="16337"/>
    <cellStyle name="Normal 5 2 8 2 9 2" xfId="16338"/>
    <cellStyle name="Normal 5 2 8 2 9 3" xfId="16339"/>
    <cellStyle name="Normal 5 2 8 3" xfId="16340"/>
    <cellStyle name="Normal 5 2 8 3 2" xfId="16341"/>
    <cellStyle name="Normal 5 2 8 3 2 2" xfId="16342"/>
    <cellStyle name="Normal 5 2 8 3 2 2 2" xfId="16343"/>
    <cellStyle name="Normal 5 2 8 3 2 2 2 2" xfId="16344"/>
    <cellStyle name="Normal 5 2 8 3 2 2 2 3" xfId="16345"/>
    <cellStyle name="Normal 5 2 8 3 2 2 3" xfId="16346"/>
    <cellStyle name="Normal 5 2 8 3 2 2 3 2" xfId="34926"/>
    <cellStyle name="Normal 5 2 8 3 2 2 4" xfId="16347"/>
    <cellStyle name="Normal 5 2 8 3 2 2 5" xfId="16348"/>
    <cellStyle name="Normal 5 2 8 3 2 3" xfId="16349"/>
    <cellStyle name="Normal 5 2 8 3 2 3 2" xfId="16350"/>
    <cellStyle name="Normal 5 2 8 3 2 3 3" xfId="16351"/>
    <cellStyle name="Normal 5 2 8 3 2 4" xfId="16352"/>
    <cellStyle name="Normal 5 2 8 3 2 4 2" xfId="33606"/>
    <cellStyle name="Normal 5 2 8 3 2 5" xfId="16353"/>
    <cellStyle name="Normal 5 2 8 3 2 6" xfId="16354"/>
    <cellStyle name="Normal 5 2 8 3 3" xfId="16355"/>
    <cellStyle name="Normal 5 2 8 3 3 2" xfId="16356"/>
    <cellStyle name="Normal 5 2 8 3 3 2 2" xfId="16357"/>
    <cellStyle name="Normal 5 2 8 3 3 2 3" xfId="16358"/>
    <cellStyle name="Normal 5 2 8 3 3 3" xfId="16359"/>
    <cellStyle name="Normal 5 2 8 3 3 3 2" xfId="34495"/>
    <cellStyle name="Normal 5 2 8 3 3 4" xfId="16360"/>
    <cellStyle name="Normal 5 2 8 3 3 5" xfId="16361"/>
    <cellStyle name="Normal 5 2 8 3 4" xfId="16362"/>
    <cellStyle name="Normal 5 2 8 3 4 2" xfId="16363"/>
    <cellStyle name="Normal 5 2 8 3 4 2 2" xfId="16364"/>
    <cellStyle name="Normal 5 2 8 3 4 2 3" xfId="16365"/>
    <cellStyle name="Normal 5 2 8 3 4 3" xfId="16366"/>
    <cellStyle name="Normal 5 2 8 3 4 3 2" xfId="35107"/>
    <cellStyle name="Normal 5 2 8 3 4 4" xfId="16367"/>
    <cellStyle name="Normal 5 2 8 3 4 5" xfId="16368"/>
    <cellStyle name="Normal 5 2 8 3 5" xfId="16369"/>
    <cellStyle name="Normal 5 2 8 3 5 2" xfId="16370"/>
    <cellStyle name="Normal 5 2 8 3 5 3" xfId="16371"/>
    <cellStyle name="Normal 5 2 8 3 6" xfId="16372"/>
    <cellStyle name="Normal 5 2 8 3 6 2" xfId="33605"/>
    <cellStyle name="Normal 5 2 8 3 7" xfId="16373"/>
    <cellStyle name="Normal 5 2 8 3 8" xfId="16374"/>
    <cellStyle name="Normal 5 2 8 3 9" xfId="16375"/>
    <cellStyle name="Normal 5 2 8 4" xfId="16376"/>
    <cellStyle name="Normal 5 2 8 4 10" xfId="16377"/>
    <cellStyle name="Normal 5 2 8 4 11" xfId="16378"/>
    <cellStyle name="Normal 5 2 8 4 2" xfId="16379"/>
    <cellStyle name="Normal 5 2 8 4 2 2" xfId="16380"/>
    <cellStyle name="Normal 5 2 8 4 2 2 2" xfId="16381"/>
    <cellStyle name="Normal 5 2 8 4 2 2 2 2" xfId="16382"/>
    <cellStyle name="Normal 5 2 8 4 2 2 2 2 2" xfId="16383"/>
    <cellStyle name="Normal 5 2 8 4 2 2 2 2 3" xfId="16384"/>
    <cellStyle name="Normal 5 2 8 4 2 2 2 3" xfId="16385"/>
    <cellStyle name="Normal 5 2 8 4 2 2 2 4" xfId="16386"/>
    <cellStyle name="Normal 5 2 8 4 2 2 2 5" xfId="16387"/>
    <cellStyle name="Normal 5 2 8 4 2 2 3" xfId="16388"/>
    <cellStyle name="Normal 5 2 8 4 2 2 3 2" xfId="16389"/>
    <cellStyle name="Normal 5 2 8 4 2 2 3 2 2" xfId="16390"/>
    <cellStyle name="Normal 5 2 8 4 2 2 3 2 3" xfId="16391"/>
    <cellStyle name="Normal 5 2 8 4 2 2 3 3" xfId="16392"/>
    <cellStyle name="Normal 5 2 8 4 2 2 3 3 2" xfId="34827"/>
    <cellStyle name="Normal 5 2 8 4 2 2 3 4" xfId="16393"/>
    <cellStyle name="Normal 5 2 8 4 2 2 3 5" xfId="16394"/>
    <cellStyle name="Normal 5 2 8 4 2 2 4" xfId="16395"/>
    <cellStyle name="Normal 5 2 8 4 2 2 4 2" xfId="16396"/>
    <cellStyle name="Normal 5 2 8 4 2 2 4 3" xfId="16397"/>
    <cellStyle name="Normal 5 2 8 4 2 2 5" xfId="16398"/>
    <cellStyle name="Normal 5 2 8 4 2 2 5 2" xfId="33608"/>
    <cellStyle name="Normal 5 2 8 4 2 2 6" xfId="16399"/>
    <cellStyle name="Normal 5 2 8 4 2 2 7" xfId="16400"/>
    <cellStyle name="Normal 5 2 8 4 2 3" xfId="16401"/>
    <cellStyle name="Normal 5 2 8 4 2 3 2" xfId="16402"/>
    <cellStyle name="Normal 5 2 8 4 2 3 2 2" xfId="16403"/>
    <cellStyle name="Normal 5 2 8 4 2 3 2 3" xfId="16404"/>
    <cellStyle name="Normal 5 2 8 4 2 3 3" xfId="16405"/>
    <cellStyle name="Normal 5 2 8 4 2 3 4" xfId="16406"/>
    <cellStyle name="Normal 5 2 8 4 2 3 5" xfId="16407"/>
    <cellStyle name="Normal 5 2 8 4 2 4" xfId="16408"/>
    <cellStyle name="Normal 5 2 8 4 2 4 2" xfId="16409"/>
    <cellStyle name="Normal 5 2 8 4 2 4 3" xfId="16410"/>
    <cellStyle name="Normal 5 2 8 4 2 5" xfId="16411"/>
    <cellStyle name="Normal 5 2 8 4 2 6" xfId="16412"/>
    <cellStyle name="Normal 5 2 8 4 2 7" xfId="16413"/>
    <cellStyle name="Normal 5 2 8 4 3" xfId="16414"/>
    <cellStyle name="Normal 5 2 8 4 3 2" xfId="16415"/>
    <cellStyle name="Normal 5 2 8 4 3 2 2" xfId="16416"/>
    <cellStyle name="Normal 5 2 8 4 3 2 3" xfId="16417"/>
    <cellStyle name="Normal 5 2 8 4 3 3" xfId="16418"/>
    <cellStyle name="Normal 5 2 8 4 3 4" xfId="16419"/>
    <cellStyle name="Normal 5 2 8 4 3 5" xfId="16420"/>
    <cellStyle name="Normal 5 2 8 4 4" xfId="16421"/>
    <cellStyle name="Normal 5 2 8 4 4 2" xfId="16422"/>
    <cellStyle name="Normal 5 2 8 4 4 2 2" xfId="16423"/>
    <cellStyle name="Normal 5 2 8 4 4 2 2 2" xfId="16424"/>
    <cellStyle name="Normal 5 2 8 4 4 2 2 2 2" xfId="16425"/>
    <cellStyle name="Normal 5 2 8 4 4 2 2 2 3" xfId="16426"/>
    <cellStyle name="Normal 5 2 8 4 4 2 2 3" xfId="16427"/>
    <cellStyle name="Normal 5 2 8 4 4 2 2 3 2" xfId="34696"/>
    <cellStyle name="Normal 5 2 8 4 4 2 2 4" xfId="16428"/>
    <cellStyle name="Normal 5 2 8 4 4 2 2 5" xfId="16429"/>
    <cellStyle name="Normal 5 2 8 4 4 2 3" xfId="16430"/>
    <cellStyle name="Normal 5 2 8 4 4 2 3 2" xfId="16431"/>
    <cellStyle name="Normal 5 2 8 4 4 2 3 3" xfId="16432"/>
    <cellStyle name="Normal 5 2 8 4 4 2 4" xfId="16433"/>
    <cellStyle name="Normal 5 2 8 4 4 2 4 2" xfId="33609"/>
    <cellStyle name="Normal 5 2 8 4 4 2 5" xfId="16434"/>
    <cellStyle name="Normal 5 2 8 4 4 2 6" xfId="16435"/>
    <cellStyle name="Normal 5 2 8 4 4 3" xfId="16436"/>
    <cellStyle name="Normal 5 2 8 4 4 3 2" xfId="16437"/>
    <cellStyle name="Normal 5 2 8 4 4 3 3" xfId="16438"/>
    <cellStyle name="Normal 5 2 8 4 4 4" xfId="16439"/>
    <cellStyle name="Normal 5 2 8 4 4 5" xfId="16440"/>
    <cellStyle name="Normal 5 2 8 4 4 6" xfId="16441"/>
    <cellStyle name="Normal 5 2 8 4 5" xfId="16442"/>
    <cellStyle name="Normal 5 2 8 4 5 2" xfId="16443"/>
    <cellStyle name="Normal 5 2 8 4 5 2 2" xfId="16444"/>
    <cellStyle name="Normal 5 2 8 4 5 2 3" xfId="16445"/>
    <cellStyle name="Normal 5 2 8 4 5 3" xfId="16446"/>
    <cellStyle name="Normal 5 2 8 4 5 3 2" xfId="34697"/>
    <cellStyle name="Normal 5 2 8 4 5 4" xfId="16447"/>
    <cellStyle name="Normal 5 2 8 4 5 5" xfId="16448"/>
    <cellStyle name="Normal 5 2 8 4 6" xfId="16449"/>
    <cellStyle name="Normal 5 2 8 4 6 2" xfId="16450"/>
    <cellStyle name="Normal 5 2 8 4 6 2 2" xfId="16451"/>
    <cellStyle name="Normal 5 2 8 4 6 2 3" xfId="16452"/>
    <cellStyle name="Normal 5 2 8 4 6 3" xfId="16453"/>
    <cellStyle name="Normal 5 2 8 4 6 3 2" xfId="35108"/>
    <cellStyle name="Normal 5 2 8 4 6 4" xfId="16454"/>
    <cellStyle name="Normal 5 2 8 4 6 5" xfId="16455"/>
    <cellStyle name="Normal 5 2 8 4 7" xfId="16456"/>
    <cellStyle name="Normal 5 2 8 4 7 2" xfId="16457"/>
    <cellStyle name="Normal 5 2 8 4 7 3" xfId="16458"/>
    <cellStyle name="Normal 5 2 8 4 8" xfId="16459"/>
    <cellStyle name="Normal 5 2 8 4 8 2" xfId="33607"/>
    <cellStyle name="Normal 5 2 8 4 9" xfId="16460"/>
    <cellStyle name="Normal 5 2 8 5" xfId="16461"/>
    <cellStyle name="Normal 5 2 8 5 2" xfId="16462"/>
    <cellStyle name="Normal 5 2 8 5 2 2" xfId="16463"/>
    <cellStyle name="Normal 5 2 8 5 2 2 2" xfId="16464"/>
    <cellStyle name="Normal 5 2 8 5 2 2 3" xfId="16465"/>
    <cellStyle name="Normal 5 2 8 5 2 3" xfId="16466"/>
    <cellStyle name="Normal 5 2 8 5 2 3 2" xfId="35109"/>
    <cellStyle name="Normal 5 2 8 5 2 4" xfId="16467"/>
    <cellStyle name="Normal 5 2 8 5 2 5" xfId="16468"/>
    <cellStyle name="Normal 5 2 8 5 3" xfId="16469"/>
    <cellStyle name="Normal 5 2 8 5 3 2" xfId="16470"/>
    <cellStyle name="Normal 5 2 8 5 3 3" xfId="16471"/>
    <cellStyle name="Normal 5 2 8 5 4" xfId="16472"/>
    <cellStyle name="Normal 5 2 8 5 5" xfId="16473"/>
    <cellStyle name="Normal 5 2 8 5 6" xfId="16474"/>
    <cellStyle name="Normal 5 2 8 5 7" xfId="16475"/>
    <cellStyle name="Normal 5 2 8 6" xfId="16476"/>
    <cellStyle name="Normal 5 2 8 6 10" xfId="16477"/>
    <cellStyle name="Normal 5 2 8 6 2" xfId="16478"/>
    <cellStyle name="Normal 5 2 8 6 2 2" xfId="16479"/>
    <cellStyle name="Normal 5 2 8 6 2 2 2" xfId="16480"/>
    <cellStyle name="Normal 5 2 8 6 2 2 2 2" xfId="16481"/>
    <cellStyle name="Normal 5 2 8 6 2 2 2 2 2" xfId="16482"/>
    <cellStyle name="Normal 5 2 8 6 2 2 2 2 3" xfId="16483"/>
    <cellStyle name="Normal 5 2 8 6 2 2 2 3" xfId="16484"/>
    <cellStyle name="Normal 5 2 8 6 2 2 2 3 2" xfId="34905"/>
    <cellStyle name="Normal 5 2 8 6 2 2 2 4" xfId="16485"/>
    <cellStyle name="Normal 5 2 8 6 2 2 2 5" xfId="16486"/>
    <cellStyle name="Normal 5 2 8 6 2 2 3" xfId="16487"/>
    <cellStyle name="Normal 5 2 8 6 2 2 3 2" xfId="16488"/>
    <cellStyle name="Normal 5 2 8 6 2 2 3 3" xfId="16489"/>
    <cellStyle name="Normal 5 2 8 6 2 2 4" xfId="16490"/>
    <cellStyle name="Normal 5 2 8 6 2 2 4 2" xfId="33611"/>
    <cellStyle name="Normal 5 2 8 6 2 2 5" xfId="16491"/>
    <cellStyle name="Normal 5 2 8 6 2 2 6" xfId="16492"/>
    <cellStyle name="Normal 5 2 8 6 2 3" xfId="16493"/>
    <cellStyle name="Normal 5 2 8 6 2 3 2" xfId="16494"/>
    <cellStyle name="Normal 5 2 8 6 2 3 3" xfId="16495"/>
    <cellStyle name="Normal 5 2 8 6 2 4" xfId="16496"/>
    <cellStyle name="Normal 5 2 8 6 2 5" xfId="16497"/>
    <cellStyle name="Normal 5 2 8 6 2 6" xfId="16498"/>
    <cellStyle name="Normal 5 2 8 6 3" xfId="16499"/>
    <cellStyle name="Normal 5 2 8 6 3 2" xfId="16500"/>
    <cellStyle name="Normal 5 2 8 6 3 2 2" xfId="16501"/>
    <cellStyle name="Normal 5 2 8 6 3 2 2 2" xfId="16502"/>
    <cellStyle name="Normal 5 2 8 6 3 2 2 3" xfId="16503"/>
    <cellStyle name="Normal 5 2 8 6 3 2 3" xfId="16504"/>
    <cellStyle name="Normal 5 2 8 6 3 2 3 2" xfId="34698"/>
    <cellStyle name="Normal 5 2 8 6 3 2 4" xfId="16505"/>
    <cellStyle name="Normal 5 2 8 6 3 2 5" xfId="16506"/>
    <cellStyle name="Normal 5 2 8 6 3 3" xfId="16507"/>
    <cellStyle name="Normal 5 2 8 6 3 3 2" xfId="16508"/>
    <cellStyle name="Normal 5 2 8 6 3 3 3" xfId="16509"/>
    <cellStyle name="Normal 5 2 8 6 3 4" xfId="16510"/>
    <cellStyle name="Normal 5 2 8 6 3 4 2" xfId="33612"/>
    <cellStyle name="Normal 5 2 8 6 3 5" xfId="16511"/>
    <cellStyle name="Normal 5 2 8 6 3 6" xfId="16512"/>
    <cellStyle name="Normal 5 2 8 6 4" xfId="16513"/>
    <cellStyle name="Normal 5 2 8 6 4 2" xfId="16514"/>
    <cellStyle name="Normal 5 2 8 6 4 2 2" xfId="16515"/>
    <cellStyle name="Normal 5 2 8 6 4 2 3" xfId="16516"/>
    <cellStyle name="Normal 5 2 8 6 4 3" xfId="16517"/>
    <cellStyle name="Normal 5 2 8 6 4 3 2" xfId="34596"/>
    <cellStyle name="Normal 5 2 8 6 4 4" xfId="16518"/>
    <cellStyle name="Normal 5 2 8 6 4 5" xfId="16519"/>
    <cellStyle name="Normal 5 2 8 6 5" xfId="16520"/>
    <cellStyle name="Normal 5 2 8 6 5 2" xfId="16521"/>
    <cellStyle name="Normal 5 2 8 6 5 2 2" xfId="16522"/>
    <cellStyle name="Normal 5 2 8 6 5 2 3" xfId="16523"/>
    <cellStyle name="Normal 5 2 8 6 5 3" xfId="16524"/>
    <cellStyle name="Normal 5 2 8 6 5 3 2" xfId="35220"/>
    <cellStyle name="Normal 5 2 8 6 5 4" xfId="16525"/>
    <cellStyle name="Normal 5 2 8 6 5 5" xfId="16526"/>
    <cellStyle name="Normal 5 2 8 6 6" xfId="16527"/>
    <cellStyle name="Normal 5 2 8 6 6 2" xfId="16528"/>
    <cellStyle name="Normal 5 2 8 6 6 3" xfId="16529"/>
    <cellStyle name="Normal 5 2 8 6 7" xfId="16530"/>
    <cellStyle name="Normal 5 2 8 6 7 2" xfId="33610"/>
    <cellStyle name="Normal 5 2 8 6 8" xfId="16531"/>
    <cellStyle name="Normal 5 2 8 6 9" xfId="16532"/>
    <cellStyle name="Normal 5 2 8 7" xfId="16533"/>
    <cellStyle name="Normal 5 2 8 7 2" xfId="16534"/>
    <cellStyle name="Normal 5 2 8 7 2 2" xfId="16535"/>
    <cellStyle name="Normal 5 2 8 7 2 2 2" xfId="16536"/>
    <cellStyle name="Normal 5 2 8 7 2 2 3" xfId="16537"/>
    <cellStyle name="Normal 5 2 8 7 2 3" xfId="16538"/>
    <cellStyle name="Normal 5 2 8 7 2 4" xfId="16539"/>
    <cellStyle name="Normal 5 2 8 7 2 5" xfId="16540"/>
    <cellStyle name="Normal 5 2 8 7 3" xfId="16541"/>
    <cellStyle name="Normal 5 2 8 7 3 2" xfId="16542"/>
    <cellStyle name="Normal 5 2 8 7 3 2 2" xfId="16543"/>
    <cellStyle name="Normal 5 2 8 7 3 2 3" xfId="16544"/>
    <cellStyle name="Normal 5 2 8 7 3 3" xfId="16545"/>
    <cellStyle name="Normal 5 2 8 7 3 3 2" xfId="34876"/>
    <cellStyle name="Normal 5 2 8 7 3 4" xfId="16546"/>
    <cellStyle name="Normal 5 2 8 7 3 5" xfId="16547"/>
    <cellStyle name="Normal 5 2 8 7 4" xfId="16548"/>
    <cellStyle name="Normal 5 2 8 7 4 2" xfId="16549"/>
    <cellStyle name="Normal 5 2 8 7 4 3" xfId="16550"/>
    <cellStyle name="Normal 5 2 8 7 5" xfId="16551"/>
    <cellStyle name="Normal 5 2 8 7 5 2" xfId="33613"/>
    <cellStyle name="Normal 5 2 8 7 6" xfId="16552"/>
    <cellStyle name="Normal 5 2 8 7 7" xfId="16553"/>
    <cellStyle name="Normal 5 2 8 8" xfId="16554"/>
    <cellStyle name="Normal 5 2 8 8 2" xfId="16555"/>
    <cellStyle name="Normal 5 2 8 8 2 2" xfId="16556"/>
    <cellStyle name="Normal 5 2 8 8 2 3" xfId="16557"/>
    <cellStyle name="Normal 5 2 8 8 3" xfId="16558"/>
    <cellStyle name="Normal 5 2 8 8 3 2" xfId="33964"/>
    <cellStyle name="Normal 5 2 8 8 4" xfId="16559"/>
    <cellStyle name="Normal 5 2 8 8 5" xfId="16560"/>
    <cellStyle name="Normal 5 2 8 9" xfId="16561"/>
    <cellStyle name="Normal 5 2 8 9 2" xfId="16562"/>
    <cellStyle name="Normal 5 2 8 9 2 2" xfId="16563"/>
    <cellStyle name="Normal 5 2 8 9 2 3" xfId="16564"/>
    <cellStyle name="Normal 5 2 8 9 3" xfId="16565"/>
    <cellStyle name="Normal 5 2 8 9 4" xfId="16566"/>
    <cellStyle name="Normal 5 2 8 9 5" xfId="16567"/>
    <cellStyle name="Normal 5 2 9" xfId="16568"/>
    <cellStyle name="Normal 5 2 9 10" xfId="16569"/>
    <cellStyle name="Normal 5 2 9 11" xfId="16570"/>
    <cellStyle name="Normal 5 2 9 12" xfId="16571"/>
    <cellStyle name="Normal 5 2 9 13" xfId="16572"/>
    <cellStyle name="Normal 5 2 9 2" xfId="16573"/>
    <cellStyle name="Normal 5 2 9 2 10" xfId="16574"/>
    <cellStyle name="Normal 5 2 9 2 11" xfId="16575"/>
    <cellStyle name="Normal 5 2 9 2 2" xfId="16576"/>
    <cellStyle name="Normal 5 2 9 2 2 2" xfId="16577"/>
    <cellStyle name="Normal 5 2 9 2 2 2 2" xfId="16578"/>
    <cellStyle name="Normal 5 2 9 2 2 2 2 2" xfId="16579"/>
    <cellStyle name="Normal 5 2 9 2 2 2 2 2 2" xfId="16580"/>
    <cellStyle name="Normal 5 2 9 2 2 2 2 2 3" xfId="16581"/>
    <cellStyle name="Normal 5 2 9 2 2 2 2 3" xfId="16582"/>
    <cellStyle name="Normal 5 2 9 2 2 2 2 4" xfId="16583"/>
    <cellStyle name="Normal 5 2 9 2 2 2 2 5" xfId="16584"/>
    <cellStyle name="Normal 5 2 9 2 2 2 3" xfId="16585"/>
    <cellStyle name="Normal 5 2 9 2 2 2 3 2" xfId="16586"/>
    <cellStyle name="Normal 5 2 9 2 2 2 3 2 2" xfId="16587"/>
    <cellStyle name="Normal 5 2 9 2 2 2 3 2 3" xfId="16588"/>
    <cellStyle name="Normal 5 2 9 2 2 2 3 3" xfId="16589"/>
    <cellStyle name="Normal 5 2 9 2 2 2 3 3 2" xfId="34842"/>
    <cellStyle name="Normal 5 2 9 2 2 2 3 4" xfId="16590"/>
    <cellStyle name="Normal 5 2 9 2 2 2 3 5" xfId="16591"/>
    <cellStyle name="Normal 5 2 9 2 2 2 4" xfId="16592"/>
    <cellStyle name="Normal 5 2 9 2 2 2 4 2" xfId="16593"/>
    <cellStyle name="Normal 5 2 9 2 2 2 4 3" xfId="16594"/>
    <cellStyle name="Normal 5 2 9 2 2 2 5" xfId="16595"/>
    <cellStyle name="Normal 5 2 9 2 2 2 5 2" xfId="33614"/>
    <cellStyle name="Normal 5 2 9 2 2 2 6" xfId="16596"/>
    <cellStyle name="Normal 5 2 9 2 2 2 7" xfId="16597"/>
    <cellStyle name="Normal 5 2 9 2 2 3" xfId="16598"/>
    <cellStyle name="Normal 5 2 9 2 2 3 2" xfId="16599"/>
    <cellStyle name="Normal 5 2 9 2 2 3 2 2" xfId="16600"/>
    <cellStyle name="Normal 5 2 9 2 2 3 2 3" xfId="16601"/>
    <cellStyle name="Normal 5 2 9 2 2 3 3" xfId="16602"/>
    <cellStyle name="Normal 5 2 9 2 2 3 4" xfId="16603"/>
    <cellStyle name="Normal 5 2 9 2 2 3 5" xfId="16604"/>
    <cellStyle name="Normal 5 2 9 2 2 4" xfId="16605"/>
    <cellStyle name="Normal 5 2 9 2 2 4 2" xfId="16606"/>
    <cellStyle name="Normal 5 2 9 2 2 4 3" xfId="16607"/>
    <cellStyle name="Normal 5 2 9 2 2 5" xfId="16608"/>
    <cellStyle name="Normal 5 2 9 2 2 6" xfId="16609"/>
    <cellStyle name="Normal 5 2 9 2 2 7" xfId="16610"/>
    <cellStyle name="Normal 5 2 9 2 3" xfId="16611"/>
    <cellStyle name="Normal 5 2 9 2 3 2" xfId="16612"/>
    <cellStyle name="Normal 5 2 9 2 3 2 2" xfId="16613"/>
    <cellStyle name="Normal 5 2 9 2 3 2 3" xfId="16614"/>
    <cellStyle name="Normal 5 2 9 2 3 3" xfId="16615"/>
    <cellStyle name="Normal 5 2 9 2 3 4" xfId="16616"/>
    <cellStyle name="Normal 5 2 9 2 3 5" xfId="16617"/>
    <cellStyle name="Normal 5 2 9 2 4" xfId="16618"/>
    <cellStyle name="Normal 5 2 9 2 4 2" xfId="16619"/>
    <cellStyle name="Normal 5 2 9 2 4 2 2" xfId="16620"/>
    <cellStyle name="Normal 5 2 9 2 4 2 2 2" xfId="16621"/>
    <cellStyle name="Normal 5 2 9 2 4 2 2 2 2" xfId="16622"/>
    <cellStyle name="Normal 5 2 9 2 4 2 2 2 3" xfId="16623"/>
    <cellStyle name="Normal 5 2 9 2 4 2 2 3" xfId="16624"/>
    <cellStyle name="Normal 5 2 9 2 4 2 2 3 2" xfId="34597"/>
    <cellStyle name="Normal 5 2 9 2 4 2 2 4" xfId="16625"/>
    <cellStyle name="Normal 5 2 9 2 4 2 2 5" xfId="16626"/>
    <cellStyle name="Normal 5 2 9 2 4 2 3" xfId="16627"/>
    <cellStyle name="Normal 5 2 9 2 4 2 3 2" xfId="16628"/>
    <cellStyle name="Normal 5 2 9 2 4 2 3 3" xfId="16629"/>
    <cellStyle name="Normal 5 2 9 2 4 2 4" xfId="16630"/>
    <cellStyle name="Normal 5 2 9 2 4 2 4 2" xfId="33615"/>
    <cellStyle name="Normal 5 2 9 2 4 2 5" xfId="16631"/>
    <cellStyle name="Normal 5 2 9 2 4 2 6" xfId="16632"/>
    <cellStyle name="Normal 5 2 9 2 4 3" xfId="16633"/>
    <cellStyle name="Normal 5 2 9 2 4 3 2" xfId="16634"/>
    <cellStyle name="Normal 5 2 9 2 4 3 3" xfId="16635"/>
    <cellStyle name="Normal 5 2 9 2 4 4" xfId="16636"/>
    <cellStyle name="Normal 5 2 9 2 4 5" xfId="16637"/>
    <cellStyle name="Normal 5 2 9 2 4 6" xfId="16638"/>
    <cellStyle name="Normal 5 2 9 2 5" xfId="16639"/>
    <cellStyle name="Normal 5 2 9 2 5 2" xfId="16640"/>
    <cellStyle name="Normal 5 2 9 2 5 2 2" xfId="16641"/>
    <cellStyle name="Normal 5 2 9 2 5 2 2 2" xfId="16642"/>
    <cellStyle name="Normal 5 2 9 2 5 2 2 3" xfId="16643"/>
    <cellStyle name="Normal 5 2 9 2 5 2 3" xfId="16644"/>
    <cellStyle name="Normal 5 2 9 2 5 2 3 2" xfId="34214"/>
    <cellStyle name="Normal 5 2 9 2 5 2 4" xfId="16645"/>
    <cellStyle name="Normal 5 2 9 2 5 2 5" xfId="16646"/>
    <cellStyle name="Normal 5 2 9 2 5 3" xfId="16647"/>
    <cellStyle name="Normal 5 2 9 2 5 3 2" xfId="16648"/>
    <cellStyle name="Normal 5 2 9 2 5 3 3" xfId="16649"/>
    <cellStyle name="Normal 5 2 9 2 5 4" xfId="16650"/>
    <cellStyle name="Normal 5 2 9 2 5 4 2" xfId="33616"/>
    <cellStyle name="Normal 5 2 9 2 5 5" xfId="16651"/>
    <cellStyle name="Normal 5 2 9 2 5 6" xfId="16652"/>
    <cellStyle name="Normal 5 2 9 2 6" xfId="16653"/>
    <cellStyle name="Normal 5 2 9 2 6 2" xfId="16654"/>
    <cellStyle name="Normal 5 2 9 2 6 2 2" xfId="16655"/>
    <cellStyle name="Normal 5 2 9 2 6 2 3" xfId="16656"/>
    <cellStyle name="Normal 5 2 9 2 6 3" xfId="16657"/>
    <cellStyle name="Normal 5 2 9 2 6 3 2" xfId="35286"/>
    <cellStyle name="Normal 5 2 9 2 6 4" xfId="16658"/>
    <cellStyle name="Normal 5 2 9 2 6 5" xfId="16659"/>
    <cellStyle name="Normal 5 2 9 2 7" xfId="16660"/>
    <cellStyle name="Normal 5 2 9 2 7 2" xfId="16661"/>
    <cellStyle name="Normal 5 2 9 2 7 3" xfId="16662"/>
    <cellStyle name="Normal 5 2 9 2 8" xfId="16663"/>
    <cellStyle name="Normal 5 2 9 2 9" xfId="16664"/>
    <cellStyle name="Normal 5 2 9 3" xfId="16665"/>
    <cellStyle name="Normal 5 2 9 3 2" xfId="16666"/>
    <cellStyle name="Normal 5 2 9 3 2 2" xfId="16667"/>
    <cellStyle name="Normal 5 2 9 3 2 2 2" xfId="16668"/>
    <cellStyle name="Normal 5 2 9 3 2 2 3" xfId="16669"/>
    <cellStyle name="Normal 5 2 9 3 2 3" xfId="16670"/>
    <cellStyle name="Normal 5 2 9 3 2 4" xfId="16671"/>
    <cellStyle name="Normal 5 2 9 3 2 5" xfId="16672"/>
    <cellStyle name="Normal 5 2 9 3 3" xfId="16673"/>
    <cellStyle name="Normal 5 2 9 3 3 2" xfId="16674"/>
    <cellStyle name="Normal 5 2 9 3 3 2 2" xfId="16675"/>
    <cellStyle name="Normal 5 2 9 3 3 2 3" xfId="16676"/>
    <cellStyle name="Normal 5 2 9 3 3 3" xfId="16677"/>
    <cellStyle name="Normal 5 2 9 3 3 3 2" xfId="34215"/>
    <cellStyle name="Normal 5 2 9 3 3 4" xfId="16678"/>
    <cellStyle name="Normal 5 2 9 3 3 5" xfId="16679"/>
    <cellStyle name="Normal 5 2 9 3 4" xfId="16680"/>
    <cellStyle name="Normal 5 2 9 3 4 2" xfId="16681"/>
    <cellStyle name="Normal 5 2 9 3 4 2 2" xfId="16682"/>
    <cellStyle name="Normal 5 2 9 3 4 2 3" xfId="16683"/>
    <cellStyle name="Normal 5 2 9 3 4 3" xfId="16684"/>
    <cellStyle name="Normal 5 2 9 3 4 3 2" xfId="35287"/>
    <cellStyle name="Normal 5 2 9 3 4 4" xfId="16685"/>
    <cellStyle name="Normal 5 2 9 3 4 5" xfId="16686"/>
    <cellStyle name="Normal 5 2 9 3 5" xfId="16687"/>
    <cellStyle name="Normal 5 2 9 3 5 2" xfId="16688"/>
    <cellStyle name="Normal 5 2 9 3 5 3" xfId="16689"/>
    <cellStyle name="Normal 5 2 9 3 6" xfId="16690"/>
    <cellStyle name="Normal 5 2 9 3 6 2" xfId="33617"/>
    <cellStyle name="Normal 5 2 9 3 7" xfId="16691"/>
    <cellStyle name="Normal 5 2 9 3 8" xfId="16692"/>
    <cellStyle name="Normal 5 2 9 3 9" xfId="16693"/>
    <cellStyle name="Normal 5 2 9 4" xfId="16694"/>
    <cellStyle name="Normal 5 2 9 4 2" xfId="16695"/>
    <cellStyle name="Normal 5 2 9 4 2 2" xfId="16696"/>
    <cellStyle name="Normal 5 2 9 4 2 2 2" xfId="16697"/>
    <cellStyle name="Normal 5 2 9 4 2 2 3" xfId="16698"/>
    <cellStyle name="Normal 5 2 9 4 2 3" xfId="16699"/>
    <cellStyle name="Normal 5 2 9 4 2 3 2" xfId="35225"/>
    <cellStyle name="Normal 5 2 9 4 2 4" xfId="16700"/>
    <cellStyle name="Normal 5 2 9 4 2 5" xfId="16701"/>
    <cellStyle name="Normal 5 2 9 4 3" xfId="16702"/>
    <cellStyle name="Normal 5 2 9 4 3 2" xfId="16703"/>
    <cellStyle name="Normal 5 2 9 4 3 3" xfId="16704"/>
    <cellStyle name="Normal 5 2 9 4 4" xfId="16705"/>
    <cellStyle name="Normal 5 2 9 4 5" xfId="16706"/>
    <cellStyle name="Normal 5 2 9 4 6" xfId="16707"/>
    <cellStyle name="Normal 5 2 9 4 7" xfId="16708"/>
    <cellStyle name="Normal 5 2 9 5" xfId="16709"/>
    <cellStyle name="Normal 5 2 9 5 10" xfId="16710"/>
    <cellStyle name="Normal 5 2 9 5 2" xfId="16711"/>
    <cellStyle name="Normal 5 2 9 5 2 2" xfId="16712"/>
    <cellStyle name="Normal 5 2 9 5 2 2 2" xfId="16713"/>
    <cellStyle name="Normal 5 2 9 5 2 2 2 2" xfId="16714"/>
    <cellStyle name="Normal 5 2 9 5 2 2 2 2 2" xfId="16715"/>
    <cellStyle name="Normal 5 2 9 5 2 2 2 2 3" xfId="16716"/>
    <cellStyle name="Normal 5 2 9 5 2 2 2 3" xfId="16717"/>
    <cellStyle name="Normal 5 2 9 5 2 2 2 3 2" xfId="34828"/>
    <cellStyle name="Normal 5 2 9 5 2 2 2 4" xfId="16718"/>
    <cellStyle name="Normal 5 2 9 5 2 2 2 5" xfId="16719"/>
    <cellStyle name="Normal 5 2 9 5 2 2 3" xfId="16720"/>
    <cellStyle name="Normal 5 2 9 5 2 2 3 2" xfId="16721"/>
    <cellStyle name="Normal 5 2 9 5 2 2 3 3" xfId="16722"/>
    <cellStyle name="Normal 5 2 9 5 2 2 4" xfId="16723"/>
    <cellStyle name="Normal 5 2 9 5 2 2 4 2" xfId="33619"/>
    <cellStyle name="Normal 5 2 9 5 2 2 5" xfId="16724"/>
    <cellStyle name="Normal 5 2 9 5 2 2 6" xfId="16725"/>
    <cellStyle name="Normal 5 2 9 5 2 3" xfId="16726"/>
    <cellStyle name="Normal 5 2 9 5 2 3 2" xfId="16727"/>
    <cellStyle name="Normal 5 2 9 5 2 3 3" xfId="16728"/>
    <cellStyle name="Normal 5 2 9 5 2 4" xfId="16729"/>
    <cellStyle name="Normal 5 2 9 5 2 5" xfId="16730"/>
    <cellStyle name="Normal 5 2 9 5 2 6" xfId="16731"/>
    <cellStyle name="Normal 5 2 9 5 3" xfId="16732"/>
    <cellStyle name="Normal 5 2 9 5 3 2" xfId="16733"/>
    <cellStyle name="Normal 5 2 9 5 3 2 2" xfId="16734"/>
    <cellStyle name="Normal 5 2 9 5 3 2 2 2" xfId="16735"/>
    <cellStyle name="Normal 5 2 9 5 3 2 2 3" xfId="16736"/>
    <cellStyle name="Normal 5 2 9 5 3 2 3" xfId="16737"/>
    <cellStyle name="Normal 5 2 9 5 3 2 3 2" xfId="34474"/>
    <cellStyle name="Normal 5 2 9 5 3 2 4" xfId="16738"/>
    <cellStyle name="Normal 5 2 9 5 3 2 5" xfId="16739"/>
    <cellStyle name="Normal 5 2 9 5 3 3" xfId="16740"/>
    <cellStyle name="Normal 5 2 9 5 3 3 2" xfId="16741"/>
    <cellStyle name="Normal 5 2 9 5 3 3 3" xfId="16742"/>
    <cellStyle name="Normal 5 2 9 5 3 4" xfId="16743"/>
    <cellStyle name="Normal 5 2 9 5 3 4 2" xfId="33620"/>
    <cellStyle name="Normal 5 2 9 5 3 5" xfId="16744"/>
    <cellStyle name="Normal 5 2 9 5 3 6" xfId="16745"/>
    <cellStyle name="Normal 5 2 9 5 4" xfId="16746"/>
    <cellStyle name="Normal 5 2 9 5 4 2" xfId="16747"/>
    <cellStyle name="Normal 5 2 9 5 4 2 2" xfId="16748"/>
    <cellStyle name="Normal 5 2 9 5 4 2 3" xfId="16749"/>
    <cellStyle name="Normal 5 2 9 5 4 3" xfId="16750"/>
    <cellStyle name="Normal 5 2 9 5 4 3 2" xfId="34216"/>
    <cellStyle name="Normal 5 2 9 5 4 4" xfId="16751"/>
    <cellStyle name="Normal 5 2 9 5 4 5" xfId="16752"/>
    <cellStyle name="Normal 5 2 9 5 5" xfId="16753"/>
    <cellStyle name="Normal 5 2 9 5 5 2" xfId="16754"/>
    <cellStyle name="Normal 5 2 9 5 5 2 2" xfId="16755"/>
    <cellStyle name="Normal 5 2 9 5 5 2 3" xfId="16756"/>
    <cellStyle name="Normal 5 2 9 5 5 3" xfId="16757"/>
    <cellStyle name="Normal 5 2 9 5 5 3 2" xfId="35224"/>
    <cellStyle name="Normal 5 2 9 5 5 4" xfId="16758"/>
    <cellStyle name="Normal 5 2 9 5 5 5" xfId="16759"/>
    <cellStyle name="Normal 5 2 9 5 6" xfId="16760"/>
    <cellStyle name="Normal 5 2 9 5 6 2" xfId="16761"/>
    <cellStyle name="Normal 5 2 9 5 6 3" xfId="16762"/>
    <cellStyle name="Normal 5 2 9 5 7" xfId="16763"/>
    <cellStyle name="Normal 5 2 9 5 7 2" xfId="33618"/>
    <cellStyle name="Normal 5 2 9 5 8" xfId="16764"/>
    <cellStyle name="Normal 5 2 9 5 9" xfId="16765"/>
    <cellStyle name="Normal 5 2 9 6" xfId="16766"/>
    <cellStyle name="Normal 5 2 9 6 2" xfId="16767"/>
    <cellStyle name="Normal 5 2 9 6 2 2" xfId="16768"/>
    <cellStyle name="Normal 5 2 9 6 2 2 2" xfId="16769"/>
    <cellStyle name="Normal 5 2 9 6 2 2 3" xfId="16770"/>
    <cellStyle name="Normal 5 2 9 6 2 3" xfId="16771"/>
    <cellStyle name="Normal 5 2 9 6 2 4" xfId="16772"/>
    <cellStyle name="Normal 5 2 9 6 2 5" xfId="16773"/>
    <cellStyle name="Normal 5 2 9 6 3" xfId="16774"/>
    <cellStyle name="Normal 5 2 9 6 3 2" xfId="16775"/>
    <cellStyle name="Normal 5 2 9 6 3 2 2" xfId="16776"/>
    <cellStyle name="Normal 5 2 9 6 3 2 3" xfId="16777"/>
    <cellStyle name="Normal 5 2 9 6 3 3" xfId="16778"/>
    <cellStyle name="Normal 5 2 9 6 3 3 2" xfId="34475"/>
    <cellStyle name="Normal 5 2 9 6 3 4" xfId="16779"/>
    <cellStyle name="Normal 5 2 9 6 3 5" xfId="16780"/>
    <cellStyle name="Normal 5 2 9 6 4" xfId="16781"/>
    <cellStyle name="Normal 5 2 9 6 4 2" xfId="16782"/>
    <cellStyle name="Normal 5 2 9 6 4 2 2" xfId="16783"/>
    <cellStyle name="Normal 5 2 9 6 4 2 3" xfId="16784"/>
    <cellStyle name="Normal 5 2 9 6 4 3" xfId="16785"/>
    <cellStyle name="Normal 5 2 9 6 4 3 2" xfId="35288"/>
    <cellStyle name="Normal 5 2 9 6 4 4" xfId="16786"/>
    <cellStyle name="Normal 5 2 9 6 4 5" xfId="16787"/>
    <cellStyle name="Normal 5 2 9 6 5" xfId="16788"/>
    <cellStyle name="Normal 5 2 9 6 5 2" xfId="16789"/>
    <cellStyle name="Normal 5 2 9 6 5 3" xfId="16790"/>
    <cellStyle name="Normal 5 2 9 6 6" xfId="16791"/>
    <cellStyle name="Normal 5 2 9 6 6 2" xfId="33621"/>
    <cellStyle name="Normal 5 2 9 6 7" xfId="16792"/>
    <cellStyle name="Normal 5 2 9 6 8" xfId="16793"/>
    <cellStyle name="Normal 5 2 9 6 9" xfId="16794"/>
    <cellStyle name="Normal 5 2 9 7" xfId="16795"/>
    <cellStyle name="Normal 5 2 9 7 2" xfId="16796"/>
    <cellStyle name="Normal 5 2 9 7 2 2" xfId="16797"/>
    <cellStyle name="Normal 5 2 9 7 2 3" xfId="16798"/>
    <cellStyle name="Normal 5 2 9 7 3" xfId="16799"/>
    <cellStyle name="Normal 5 2 9 7 3 2" xfId="33965"/>
    <cellStyle name="Normal 5 2 9 7 4" xfId="16800"/>
    <cellStyle name="Normal 5 2 9 7 5" xfId="16801"/>
    <cellStyle name="Normal 5 2 9 8" xfId="16802"/>
    <cellStyle name="Normal 5 2 9 8 2" xfId="16803"/>
    <cellStyle name="Normal 5 2 9 8 2 2" xfId="16804"/>
    <cellStyle name="Normal 5 2 9 8 2 3" xfId="16805"/>
    <cellStyle name="Normal 5 2 9 8 3" xfId="16806"/>
    <cellStyle name="Normal 5 2 9 8 4" xfId="16807"/>
    <cellStyle name="Normal 5 2 9 8 5" xfId="16808"/>
    <cellStyle name="Normal 5 2 9 9" xfId="16809"/>
    <cellStyle name="Normal 5 2 9 9 2" xfId="16810"/>
    <cellStyle name="Normal 5 2 9 9 3" xfId="16811"/>
    <cellStyle name="Normal 5 20" xfId="16812"/>
    <cellStyle name="Normal 5 20 2" xfId="16813"/>
    <cellStyle name="Normal 5 20 2 2" xfId="16814"/>
    <cellStyle name="Normal 5 20 2 3" xfId="16815"/>
    <cellStyle name="Normal 5 20 3" xfId="16816"/>
    <cellStyle name="Normal 5 20 4" xfId="16817"/>
    <cellStyle name="Normal 5 20 5" xfId="16818"/>
    <cellStyle name="Normal 5 21" xfId="16819"/>
    <cellStyle name="Normal 5 21 2" xfId="16820"/>
    <cellStyle name="Normal 5 21 2 2" xfId="16821"/>
    <cellStyle name="Normal 5 21 2 2 2" xfId="16822"/>
    <cellStyle name="Normal 5 21 2 2 3" xfId="16823"/>
    <cellStyle name="Normal 5 21 2 3" xfId="16824"/>
    <cellStyle name="Normal 5 21 2 3 2" xfId="34456"/>
    <cellStyle name="Normal 5 21 2 4" xfId="16825"/>
    <cellStyle name="Normal 5 21 2 5" xfId="16826"/>
    <cellStyle name="Normal 5 21 3" xfId="16827"/>
    <cellStyle name="Normal 5 21 3 2" xfId="16828"/>
    <cellStyle name="Normal 5 21 3 3" xfId="16829"/>
    <cellStyle name="Normal 5 21 4" xfId="16830"/>
    <cellStyle name="Normal 5 21 4 2" xfId="33622"/>
    <cellStyle name="Normal 5 21 5" xfId="16831"/>
    <cellStyle name="Normal 5 21 6" xfId="16832"/>
    <cellStyle name="Normal 5 22" xfId="16833"/>
    <cellStyle name="Normal 5 22 2" xfId="16834"/>
    <cellStyle name="Normal 5 22 2 2" xfId="16835"/>
    <cellStyle name="Normal 5 22 2 2 2" xfId="16836"/>
    <cellStyle name="Normal 5 22 2 2 3" xfId="16837"/>
    <cellStyle name="Normal 5 22 2 3" xfId="16838"/>
    <cellStyle name="Normal 5 22 2 3 2" xfId="34151"/>
    <cellStyle name="Normal 5 22 2 4" xfId="16839"/>
    <cellStyle name="Normal 5 22 2 5" xfId="16840"/>
    <cellStyle name="Normal 5 22 3" xfId="16841"/>
    <cellStyle name="Normal 5 22 3 2" xfId="16842"/>
    <cellStyle name="Normal 5 22 3 2 2" xfId="16843"/>
    <cellStyle name="Normal 5 22 3 2 3" xfId="16844"/>
    <cellStyle name="Normal 5 22 3 3" xfId="16845"/>
    <cellStyle name="Normal 5 22 3 4" xfId="16846"/>
    <cellStyle name="Normal 5 22 3 5" xfId="16847"/>
    <cellStyle name="Normal 5 22 4" xfId="16848"/>
    <cellStyle name="Normal 5 22 4 2" xfId="16849"/>
    <cellStyle name="Normal 5 22 4 3" xfId="16850"/>
    <cellStyle name="Normal 5 22 5" xfId="16851"/>
    <cellStyle name="Normal 5 22 6" xfId="16852"/>
    <cellStyle name="Normal 5 22 7" xfId="16853"/>
    <cellStyle name="Normal 5 23" xfId="16854"/>
    <cellStyle name="Normal 5 23 2" xfId="16855"/>
    <cellStyle name="Normal 5 23 2 2" xfId="16856"/>
    <cellStyle name="Normal 5 23 2 3" xfId="16857"/>
    <cellStyle name="Normal 5 23 3" xfId="16858"/>
    <cellStyle name="Normal 5 23 3 2" xfId="34017"/>
    <cellStyle name="Normal 5 23 4" xfId="16859"/>
    <cellStyle name="Normal 5 23 5" xfId="16860"/>
    <cellStyle name="Normal 5 24" xfId="16861"/>
    <cellStyle name="Normal 5 24 2" xfId="16862"/>
    <cellStyle name="Normal 5 24 2 2" xfId="16863"/>
    <cellStyle name="Normal 5 24 2 3" xfId="16864"/>
    <cellStyle name="Normal 5 24 3" xfId="16865"/>
    <cellStyle name="Normal 5 24 4" xfId="16866"/>
    <cellStyle name="Normal 5 24 5" xfId="16867"/>
    <cellStyle name="Normal 5 25" xfId="16868"/>
    <cellStyle name="Normal 5 25 2" xfId="16869"/>
    <cellStyle name="Normal 5 25 3" xfId="16870"/>
    <cellStyle name="Normal 5 26" xfId="16871"/>
    <cellStyle name="Normal 5 26 2" xfId="32644"/>
    <cellStyle name="Normal 5 27" xfId="16872"/>
    <cellStyle name="Normal 5 3" xfId="16873"/>
    <cellStyle name="Normal 5 3 10" xfId="16874"/>
    <cellStyle name="Normal 5 3 10 2" xfId="16875"/>
    <cellStyle name="Normal 5 3 10 2 2" xfId="16876"/>
    <cellStyle name="Normal 5 3 10 2 2 2" xfId="16877"/>
    <cellStyle name="Normal 5 3 10 2 2 3" xfId="16878"/>
    <cellStyle name="Normal 5 3 10 2 3" xfId="16879"/>
    <cellStyle name="Normal 5 3 10 2 3 2" xfId="32648"/>
    <cellStyle name="Normal 5 3 10 2 4" xfId="16880"/>
    <cellStyle name="Normal 5 3 10 2 5" xfId="16881"/>
    <cellStyle name="Normal 5 3 10 3" xfId="16882"/>
    <cellStyle name="Normal 5 3 10 3 2" xfId="16883"/>
    <cellStyle name="Normal 5 3 10 3 3" xfId="16884"/>
    <cellStyle name="Normal 5 3 10 4" xfId="16885"/>
    <cellStyle name="Normal 5 3 10 4 2" xfId="32647"/>
    <cellStyle name="Normal 5 3 10 5" xfId="16886"/>
    <cellStyle name="Normal 5 3 10 6" xfId="16887"/>
    <cellStyle name="Normal 5 3 10 7" xfId="16888"/>
    <cellStyle name="Normal 5 3 11" xfId="16889"/>
    <cellStyle name="Normal 5 3 11 2" xfId="16890"/>
    <cellStyle name="Normal 5 3 11 2 2" xfId="16891"/>
    <cellStyle name="Normal 5 3 11 2 2 2" xfId="16892"/>
    <cellStyle name="Normal 5 3 11 2 2 3" xfId="16893"/>
    <cellStyle name="Normal 5 3 11 2 3" xfId="16894"/>
    <cellStyle name="Normal 5 3 11 2 3 2" xfId="32650"/>
    <cellStyle name="Normal 5 3 11 2 4" xfId="16895"/>
    <cellStyle name="Normal 5 3 11 2 5" xfId="16896"/>
    <cellStyle name="Normal 5 3 11 3" xfId="16897"/>
    <cellStyle name="Normal 5 3 11 3 2" xfId="16898"/>
    <cellStyle name="Normal 5 3 11 3 3" xfId="16899"/>
    <cellStyle name="Normal 5 3 11 4" xfId="16900"/>
    <cellStyle name="Normal 5 3 11 4 2" xfId="32649"/>
    <cellStyle name="Normal 5 3 11 5" xfId="16901"/>
    <cellStyle name="Normal 5 3 11 6" xfId="16902"/>
    <cellStyle name="Normal 5 3 12" xfId="16903"/>
    <cellStyle name="Normal 5 3 12 2" xfId="16904"/>
    <cellStyle name="Normal 5 3 12 2 2" xfId="16905"/>
    <cellStyle name="Normal 5 3 12 2 2 2" xfId="16906"/>
    <cellStyle name="Normal 5 3 12 2 2 3" xfId="16907"/>
    <cellStyle name="Normal 5 3 12 2 3" xfId="16908"/>
    <cellStyle name="Normal 5 3 12 2 3 2" xfId="32652"/>
    <cellStyle name="Normal 5 3 12 2 4" xfId="16909"/>
    <cellStyle name="Normal 5 3 12 2 5" xfId="16910"/>
    <cellStyle name="Normal 5 3 12 3" xfId="16911"/>
    <cellStyle name="Normal 5 3 12 3 2" xfId="16912"/>
    <cellStyle name="Normal 5 3 12 3 3" xfId="16913"/>
    <cellStyle name="Normal 5 3 12 4" xfId="16914"/>
    <cellStyle name="Normal 5 3 12 4 2" xfId="32651"/>
    <cellStyle name="Normal 5 3 12 5" xfId="16915"/>
    <cellStyle name="Normal 5 3 12 6" xfId="16916"/>
    <cellStyle name="Normal 5 3 13" xfId="16917"/>
    <cellStyle name="Normal 5 3 13 2" xfId="16918"/>
    <cellStyle name="Normal 5 3 13 2 2" xfId="16919"/>
    <cellStyle name="Normal 5 3 13 2 2 2" xfId="16920"/>
    <cellStyle name="Normal 5 3 13 2 2 3" xfId="16921"/>
    <cellStyle name="Normal 5 3 13 2 3" xfId="16922"/>
    <cellStyle name="Normal 5 3 13 2 3 2" xfId="32654"/>
    <cellStyle name="Normal 5 3 13 2 4" xfId="16923"/>
    <cellStyle name="Normal 5 3 13 2 5" xfId="16924"/>
    <cellStyle name="Normal 5 3 13 3" xfId="16925"/>
    <cellStyle name="Normal 5 3 13 3 2" xfId="16926"/>
    <cellStyle name="Normal 5 3 13 3 3" xfId="16927"/>
    <cellStyle name="Normal 5 3 13 4" xfId="16928"/>
    <cellStyle name="Normal 5 3 13 4 2" xfId="32653"/>
    <cellStyle name="Normal 5 3 13 5" xfId="16929"/>
    <cellStyle name="Normal 5 3 13 6" xfId="16930"/>
    <cellStyle name="Normal 5 3 14" xfId="16931"/>
    <cellStyle name="Normal 5 3 14 2" xfId="16932"/>
    <cellStyle name="Normal 5 3 14 2 2" xfId="16933"/>
    <cellStyle name="Normal 5 3 14 2 2 2" xfId="16934"/>
    <cellStyle name="Normal 5 3 14 2 2 3" xfId="16935"/>
    <cellStyle name="Normal 5 3 14 2 3" xfId="16936"/>
    <cellStyle name="Normal 5 3 14 2 3 2" xfId="32656"/>
    <cellStyle name="Normal 5 3 14 2 4" xfId="16937"/>
    <cellStyle name="Normal 5 3 14 2 5" xfId="16938"/>
    <cellStyle name="Normal 5 3 14 3" xfId="16939"/>
    <cellStyle name="Normal 5 3 14 3 2" xfId="16940"/>
    <cellStyle name="Normal 5 3 14 3 3" xfId="16941"/>
    <cellStyle name="Normal 5 3 14 4" xfId="16942"/>
    <cellStyle name="Normal 5 3 14 4 2" xfId="32655"/>
    <cellStyle name="Normal 5 3 14 5" xfId="16943"/>
    <cellStyle name="Normal 5 3 14 6" xfId="16944"/>
    <cellStyle name="Normal 5 3 15" xfId="16945"/>
    <cellStyle name="Normal 5 3 15 2" xfId="16946"/>
    <cellStyle name="Normal 5 3 15 2 2" xfId="16947"/>
    <cellStyle name="Normal 5 3 15 2 2 2" xfId="16948"/>
    <cellStyle name="Normal 5 3 15 2 2 3" xfId="16949"/>
    <cellStyle name="Normal 5 3 15 2 3" xfId="16950"/>
    <cellStyle name="Normal 5 3 15 2 3 2" xfId="32658"/>
    <cellStyle name="Normal 5 3 15 2 4" xfId="16951"/>
    <cellStyle name="Normal 5 3 15 2 5" xfId="16952"/>
    <cellStyle name="Normal 5 3 15 3" xfId="16953"/>
    <cellStyle name="Normal 5 3 15 3 2" xfId="16954"/>
    <cellStyle name="Normal 5 3 15 3 3" xfId="16955"/>
    <cellStyle name="Normal 5 3 15 4" xfId="16956"/>
    <cellStyle name="Normal 5 3 15 4 2" xfId="32657"/>
    <cellStyle name="Normal 5 3 15 5" xfId="16957"/>
    <cellStyle name="Normal 5 3 15 6" xfId="16958"/>
    <cellStyle name="Normal 5 3 16" xfId="16959"/>
    <cellStyle name="Normal 5 3 16 2" xfId="16960"/>
    <cellStyle name="Normal 5 3 16 2 2" xfId="16961"/>
    <cellStyle name="Normal 5 3 16 2 2 2" xfId="16962"/>
    <cellStyle name="Normal 5 3 16 2 2 3" xfId="16963"/>
    <cellStyle name="Normal 5 3 16 2 3" xfId="16964"/>
    <cellStyle name="Normal 5 3 16 2 3 2" xfId="32660"/>
    <cellStyle name="Normal 5 3 16 2 4" xfId="16965"/>
    <cellStyle name="Normal 5 3 16 2 5" xfId="16966"/>
    <cellStyle name="Normal 5 3 16 3" xfId="16967"/>
    <cellStyle name="Normal 5 3 16 3 2" xfId="16968"/>
    <cellStyle name="Normal 5 3 16 3 3" xfId="16969"/>
    <cellStyle name="Normal 5 3 16 4" xfId="16970"/>
    <cellStyle name="Normal 5 3 16 4 2" xfId="32659"/>
    <cellStyle name="Normal 5 3 16 5" xfId="16971"/>
    <cellStyle name="Normal 5 3 16 6" xfId="16972"/>
    <cellStyle name="Normal 5 3 17" xfId="16973"/>
    <cellStyle name="Normal 5 3 17 2" xfId="16974"/>
    <cellStyle name="Normal 5 3 17 2 2" xfId="16975"/>
    <cellStyle name="Normal 5 3 17 2 2 2" xfId="16976"/>
    <cellStyle name="Normal 5 3 17 2 2 3" xfId="16977"/>
    <cellStyle name="Normal 5 3 17 2 3" xfId="16978"/>
    <cellStyle name="Normal 5 3 17 2 3 2" xfId="32662"/>
    <cellStyle name="Normal 5 3 17 2 4" xfId="16979"/>
    <cellStyle name="Normal 5 3 17 2 5" xfId="16980"/>
    <cellStyle name="Normal 5 3 17 3" xfId="16981"/>
    <cellStyle name="Normal 5 3 17 3 2" xfId="16982"/>
    <cellStyle name="Normal 5 3 17 3 3" xfId="16983"/>
    <cellStyle name="Normal 5 3 17 4" xfId="16984"/>
    <cellStyle name="Normal 5 3 17 4 2" xfId="32661"/>
    <cellStyle name="Normal 5 3 17 5" xfId="16985"/>
    <cellStyle name="Normal 5 3 17 6" xfId="16986"/>
    <cellStyle name="Normal 5 3 18" xfId="16987"/>
    <cellStyle name="Normal 5 3 18 2" xfId="16988"/>
    <cellStyle name="Normal 5 3 18 2 2" xfId="16989"/>
    <cellStyle name="Normal 5 3 18 2 2 2" xfId="16990"/>
    <cellStyle name="Normal 5 3 18 2 2 3" xfId="16991"/>
    <cellStyle name="Normal 5 3 18 2 3" xfId="16992"/>
    <cellStyle name="Normal 5 3 18 2 3 2" xfId="32664"/>
    <cellStyle name="Normal 5 3 18 2 4" xfId="16993"/>
    <cellStyle name="Normal 5 3 18 2 5" xfId="16994"/>
    <cellStyle name="Normal 5 3 18 3" xfId="16995"/>
    <cellStyle name="Normal 5 3 18 3 2" xfId="16996"/>
    <cellStyle name="Normal 5 3 18 3 3" xfId="16997"/>
    <cellStyle name="Normal 5 3 18 4" xfId="16998"/>
    <cellStyle name="Normal 5 3 18 4 2" xfId="32663"/>
    <cellStyle name="Normal 5 3 18 5" xfId="16999"/>
    <cellStyle name="Normal 5 3 18 6" xfId="17000"/>
    <cellStyle name="Normal 5 3 19" xfId="17001"/>
    <cellStyle name="Normal 5 3 19 2" xfId="17002"/>
    <cellStyle name="Normal 5 3 19 2 2" xfId="17003"/>
    <cellStyle name="Normal 5 3 19 2 2 2" xfId="17004"/>
    <cellStyle name="Normal 5 3 19 2 2 3" xfId="17005"/>
    <cellStyle name="Normal 5 3 19 2 3" xfId="17006"/>
    <cellStyle name="Normal 5 3 19 2 3 2" xfId="32666"/>
    <cellStyle name="Normal 5 3 19 2 4" xfId="17007"/>
    <cellStyle name="Normal 5 3 19 2 5" xfId="17008"/>
    <cellStyle name="Normal 5 3 19 3" xfId="17009"/>
    <cellStyle name="Normal 5 3 19 3 2" xfId="17010"/>
    <cellStyle name="Normal 5 3 19 3 3" xfId="17011"/>
    <cellStyle name="Normal 5 3 19 4" xfId="17012"/>
    <cellStyle name="Normal 5 3 19 4 2" xfId="32665"/>
    <cellStyle name="Normal 5 3 19 5" xfId="17013"/>
    <cellStyle name="Normal 5 3 19 6" xfId="17014"/>
    <cellStyle name="Normal 5 3 2" xfId="17015"/>
    <cellStyle name="Normal 5 3 2 10" xfId="17016"/>
    <cellStyle name="Normal 5 3 2 10 2" xfId="17017"/>
    <cellStyle name="Normal 5 3 2 10 2 2" xfId="17018"/>
    <cellStyle name="Normal 5 3 2 10 2 3" xfId="17019"/>
    <cellStyle name="Normal 5 3 2 10 3" xfId="17020"/>
    <cellStyle name="Normal 5 3 2 10 3 2" xfId="32668"/>
    <cellStyle name="Normal 5 3 2 10 4" xfId="17021"/>
    <cellStyle name="Normal 5 3 2 10 5" xfId="17022"/>
    <cellStyle name="Normal 5 3 2 11" xfId="17023"/>
    <cellStyle name="Normal 5 3 2 11 2" xfId="17024"/>
    <cellStyle name="Normal 5 3 2 11 2 2" xfId="17025"/>
    <cellStyle name="Normal 5 3 2 11 2 3" xfId="17026"/>
    <cellStyle name="Normal 5 3 2 11 3" xfId="17027"/>
    <cellStyle name="Normal 5 3 2 11 3 2" xfId="32669"/>
    <cellStyle name="Normal 5 3 2 11 4" xfId="17028"/>
    <cellStyle name="Normal 5 3 2 11 5" xfId="17029"/>
    <cellStyle name="Normal 5 3 2 12" xfId="17030"/>
    <cellStyle name="Normal 5 3 2 12 2" xfId="17031"/>
    <cellStyle name="Normal 5 3 2 12 2 2" xfId="17032"/>
    <cellStyle name="Normal 5 3 2 12 2 3" xfId="17033"/>
    <cellStyle name="Normal 5 3 2 12 3" xfId="17034"/>
    <cellStyle name="Normal 5 3 2 12 3 2" xfId="32670"/>
    <cellStyle name="Normal 5 3 2 12 4" xfId="17035"/>
    <cellStyle name="Normal 5 3 2 12 5" xfId="17036"/>
    <cellStyle name="Normal 5 3 2 13" xfId="17037"/>
    <cellStyle name="Normal 5 3 2 13 2" xfId="17038"/>
    <cellStyle name="Normal 5 3 2 13 2 2" xfId="17039"/>
    <cellStyle name="Normal 5 3 2 13 2 3" xfId="17040"/>
    <cellStyle name="Normal 5 3 2 13 3" xfId="17041"/>
    <cellStyle name="Normal 5 3 2 13 3 2" xfId="32671"/>
    <cellStyle name="Normal 5 3 2 13 4" xfId="17042"/>
    <cellStyle name="Normal 5 3 2 13 5" xfId="17043"/>
    <cellStyle name="Normal 5 3 2 14" xfId="17044"/>
    <cellStyle name="Normal 5 3 2 14 2" xfId="17045"/>
    <cellStyle name="Normal 5 3 2 14 2 2" xfId="17046"/>
    <cellStyle name="Normal 5 3 2 14 2 3" xfId="17047"/>
    <cellStyle name="Normal 5 3 2 14 3" xfId="17048"/>
    <cellStyle name="Normal 5 3 2 14 3 2" xfId="32672"/>
    <cellStyle name="Normal 5 3 2 14 4" xfId="17049"/>
    <cellStyle name="Normal 5 3 2 14 5" xfId="17050"/>
    <cellStyle name="Normal 5 3 2 15" xfId="17051"/>
    <cellStyle name="Normal 5 3 2 15 2" xfId="17052"/>
    <cellStyle name="Normal 5 3 2 15 2 2" xfId="17053"/>
    <cellStyle name="Normal 5 3 2 15 2 3" xfId="17054"/>
    <cellStyle name="Normal 5 3 2 15 3" xfId="17055"/>
    <cellStyle name="Normal 5 3 2 15 3 2" xfId="32673"/>
    <cellStyle name="Normal 5 3 2 15 4" xfId="17056"/>
    <cellStyle name="Normal 5 3 2 15 5" xfId="17057"/>
    <cellStyle name="Normal 5 3 2 16" xfId="17058"/>
    <cellStyle name="Normal 5 3 2 16 2" xfId="17059"/>
    <cellStyle name="Normal 5 3 2 16 2 2" xfId="17060"/>
    <cellStyle name="Normal 5 3 2 16 2 3" xfId="17061"/>
    <cellStyle name="Normal 5 3 2 16 3" xfId="17062"/>
    <cellStyle name="Normal 5 3 2 16 3 2" xfId="32674"/>
    <cellStyle name="Normal 5 3 2 16 4" xfId="17063"/>
    <cellStyle name="Normal 5 3 2 16 5" xfId="17064"/>
    <cellStyle name="Normal 5 3 2 17" xfId="17065"/>
    <cellStyle name="Normal 5 3 2 17 2" xfId="17066"/>
    <cellStyle name="Normal 5 3 2 17 2 2" xfId="17067"/>
    <cellStyle name="Normal 5 3 2 17 2 3" xfId="17068"/>
    <cellStyle name="Normal 5 3 2 17 3" xfId="17069"/>
    <cellStyle name="Normal 5 3 2 17 3 2" xfId="32675"/>
    <cellStyle name="Normal 5 3 2 17 4" xfId="17070"/>
    <cellStyle name="Normal 5 3 2 17 5" xfId="17071"/>
    <cellStyle name="Normal 5 3 2 18" xfId="17072"/>
    <cellStyle name="Normal 5 3 2 18 2" xfId="17073"/>
    <cellStyle name="Normal 5 3 2 18 2 2" xfId="17074"/>
    <cellStyle name="Normal 5 3 2 18 2 3" xfId="17075"/>
    <cellStyle name="Normal 5 3 2 18 3" xfId="17076"/>
    <cellStyle name="Normal 5 3 2 18 3 2" xfId="32676"/>
    <cellStyle name="Normal 5 3 2 18 4" xfId="17077"/>
    <cellStyle name="Normal 5 3 2 18 5" xfId="17078"/>
    <cellStyle name="Normal 5 3 2 19" xfId="17079"/>
    <cellStyle name="Normal 5 3 2 19 2" xfId="17080"/>
    <cellStyle name="Normal 5 3 2 19 2 2" xfId="17081"/>
    <cellStyle name="Normal 5 3 2 19 2 3" xfId="17082"/>
    <cellStyle name="Normal 5 3 2 19 3" xfId="17083"/>
    <cellStyle name="Normal 5 3 2 19 3 2" xfId="32677"/>
    <cellStyle name="Normal 5 3 2 19 4" xfId="17084"/>
    <cellStyle name="Normal 5 3 2 19 5" xfId="17085"/>
    <cellStyle name="Normal 5 3 2 2" xfId="17086"/>
    <cellStyle name="Normal 5 3 2 2 2" xfId="17087"/>
    <cellStyle name="Normal 5 3 2 2 2 2" xfId="17088"/>
    <cellStyle name="Normal 5 3 2 2 2 2 2" xfId="17089"/>
    <cellStyle name="Normal 5 3 2 2 2 2 3" xfId="17090"/>
    <cellStyle name="Normal 5 3 2 2 2 3" xfId="17091"/>
    <cellStyle name="Normal 5 3 2 2 2 3 2" xfId="33623"/>
    <cellStyle name="Normal 5 3 2 2 2 4" xfId="17092"/>
    <cellStyle name="Normal 5 3 2 2 2 5" xfId="17093"/>
    <cellStyle name="Normal 5 3 2 2 3" xfId="17094"/>
    <cellStyle name="Normal 5 3 2 2 3 2" xfId="17095"/>
    <cellStyle name="Normal 5 3 2 2 3 2 2" xfId="17096"/>
    <cellStyle name="Normal 5 3 2 2 3 2 3" xfId="17097"/>
    <cellStyle name="Normal 5 3 2 2 3 3" xfId="17098"/>
    <cellStyle name="Normal 5 3 2 2 3 3 2" xfId="34956"/>
    <cellStyle name="Normal 5 3 2 2 3 4" xfId="17099"/>
    <cellStyle name="Normal 5 3 2 2 3 5" xfId="17100"/>
    <cellStyle name="Normal 5 3 2 2 4" xfId="17101"/>
    <cellStyle name="Normal 5 3 2 2 4 2" xfId="17102"/>
    <cellStyle name="Normal 5 3 2 2 4 3" xfId="17103"/>
    <cellStyle name="Normal 5 3 2 2 5" xfId="17104"/>
    <cellStyle name="Normal 5 3 2 2 5 2" xfId="32678"/>
    <cellStyle name="Normal 5 3 2 2 6" xfId="17105"/>
    <cellStyle name="Normal 5 3 2 2 7" xfId="17106"/>
    <cellStyle name="Normal 5 3 2 2 8" xfId="17107"/>
    <cellStyle name="Normal 5 3 2 20" xfId="17108"/>
    <cellStyle name="Normal 5 3 2 20 2" xfId="17109"/>
    <cellStyle name="Normal 5 3 2 20 2 2" xfId="17110"/>
    <cellStyle name="Normal 5 3 2 20 2 3" xfId="17111"/>
    <cellStyle name="Normal 5 3 2 20 3" xfId="17112"/>
    <cellStyle name="Normal 5 3 2 20 3 2" xfId="34020"/>
    <cellStyle name="Normal 5 3 2 20 4" xfId="17113"/>
    <cellStyle name="Normal 5 3 2 20 5" xfId="17114"/>
    <cellStyle name="Normal 5 3 2 21" xfId="17115"/>
    <cellStyle name="Normal 5 3 2 21 2" xfId="17116"/>
    <cellStyle name="Normal 5 3 2 21 3" xfId="17117"/>
    <cellStyle name="Normal 5 3 2 22" xfId="17118"/>
    <cellStyle name="Normal 5 3 2 22 2" xfId="32667"/>
    <cellStyle name="Normal 5 3 2 23" xfId="17119"/>
    <cellStyle name="Normal 5 3 2 23 2" xfId="17120"/>
    <cellStyle name="Normal 5 3 2 24" xfId="17121"/>
    <cellStyle name="Normal 5 3 2 3" xfId="17122"/>
    <cellStyle name="Normal 5 3 2 3 2" xfId="17123"/>
    <cellStyle name="Normal 5 3 2 3 2 2" xfId="17124"/>
    <cellStyle name="Normal 5 3 2 3 2 3" xfId="17125"/>
    <cellStyle name="Normal 5 3 2 3 3" xfId="17126"/>
    <cellStyle name="Normal 5 3 2 3 3 2" xfId="32679"/>
    <cellStyle name="Normal 5 3 2 3 4" xfId="17127"/>
    <cellStyle name="Normal 5 3 2 3 5" xfId="17128"/>
    <cellStyle name="Normal 5 3 2 3 6" xfId="17129"/>
    <cellStyle name="Normal 5 3 2 4" xfId="17130"/>
    <cellStyle name="Normal 5 3 2 4 2" xfId="17131"/>
    <cellStyle name="Normal 5 3 2 4 2 2" xfId="17132"/>
    <cellStyle name="Normal 5 3 2 4 2 3" xfId="17133"/>
    <cellStyle name="Normal 5 3 2 4 3" xfId="17134"/>
    <cellStyle name="Normal 5 3 2 4 3 2" xfId="32680"/>
    <cellStyle name="Normal 5 3 2 4 4" xfId="17135"/>
    <cellStyle name="Normal 5 3 2 4 5" xfId="17136"/>
    <cellStyle name="Normal 5 3 2 5" xfId="17137"/>
    <cellStyle name="Normal 5 3 2 5 2" xfId="17138"/>
    <cellStyle name="Normal 5 3 2 5 2 2" xfId="17139"/>
    <cellStyle name="Normal 5 3 2 5 2 3" xfId="17140"/>
    <cellStyle name="Normal 5 3 2 5 3" xfId="17141"/>
    <cellStyle name="Normal 5 3 2 5 3 2" xfId="32681"/>
    <cellStyle name="Normal 5 3 2 5 4" xfId="17142"/>
    <cellStyle name="Normal 5 3 2 5 5" xfId="17143"/>
    <cellStyle name="Normal 5 3 2 6" xfId="17144"/>
    <cellStyle name="Normal 5 3 2 6 2" xfId="17145"/>
    <cellStyle name="Normal 5 3 2 6 2 2" xfId="17146"/>
    <cellStyle name="Normal 5 3 2 6 2 3" xfId="17147"/>
    <cellStyle name="Normal 5 3 2 6 3" xfId="17148"/>
    <cellStyle name="Normal 5 3 2 6 3 2" xfId="32682"/>
    <cellStyle name="Normal 5 3 2 6 4" xfId="17149"/>
    <cellStyle name="Normal 5 3 2 6 5" xfId="17150"/>
    <cellStyle name="Normal 5 3 2 7" xfId="17151"/>
    <cellStyle name="Normal 5 3 2 7 2" xfId="17152"/>
    <cellStyle name="Normal 5 3 2 7 2 2" xfId="17153"/>
    <cellStyle name="Normal 5 3 2 7 2 3" xfId="17154"/>
    <cellStyle name="Normal 5 3 2 7 3" xfId="17155"/>
    <cellStyle name="Normal 5 3 2 7 3 2" xfId="32683"/>
    <cellStyle name="Normal 5 3 2 7 4" xfId="17156"/>
    <cellStyle name="Normal 5 3 2 7 5" xfId="17157"/>
    <cellStyle name="Normal 5 3 2 8" xfId="17158"/>
    <cellStyle name="Normal 5 3 2 8 2" xfId="17159"/>
    <cellStyle name="Normal 5 3 2 8 2 2" xfId="17160"/>
    <cellStyle name="Normal 5 3 2 8 2 3" xfId="17161"/>
    <cellStyle name="Normal 5 3 2 8 3" xfId="17162"/>
    <cellStyle name="Normal 5 3 2 8 3 2" xfId="32684"/>
    <cellStyle name="Normal 5 3 2 8 4" xfId="17163"/>
    <cellStyle name="Normal 5 3 2 8 5" xfId="17164"/>
    <cellStyle name="Normal 5 3 2 9" xfId="17165"/>
    <cellStyle name="Normal 5 3 2 9 2" xfId="17166"/>
    <cellStyle name="Normal 5 3 2 9 2 2" xfId="17167"/>
    <cellStyle name="Normal 5 3 2 9 2 3" xfId="17168"/>
    <cellStyle name="Normal 5 3 2 9 3" xfId="17169"/>
    <cellStyle name="Normal 5 3 2 9 3 2" xfId="32685"/>
    <cellStyle name="Normal 5 3 2 9 4" xfId="17170"/>
    <cellStyle name="Normal 5 3 2 9 5" xfId="17171"/>
    <cellStyle name="Normal 5 3 20" xfId="17172"/>
    <cellStyle name="Normal 5 3 20 2" xfId="17173"/>
    <cellStyle name="Normal 5 3 20 2 2" xfId="17174"/>
    <cellStyle name="Normal 5 3 20 2 2 2" xfId="17175"/>
    <cellStyle name="Normal 5 3 20 2 2 3" xfId="17176"/>
    <cellStyle name="Normal 5 3 20 2 3" xfId="17177"/>
    <cellStyle name="Normal 5 3 20 2 3 2" xfId="32687"/>
    <cellStyle name="Normal 5 3 20 2 4" xfId="17178"/>
    <cellStyle name="Normal 5 3 20 2 5" xfId="17179"/>
    <cellStyle name="Normal 5 3 20 3" xfId="17180"/>
    <cellStyle name="Normal 5 3 20 3 2" xfId="17181"/>
    <cellStyle name="Normal 5 3 20 3 3" xfId="17182"/>
    <cellStyle name="Normal 5 3 20 4" xfId="17183"/>
    <cellStyle name="Normal 5 3 20 4 2" xfId="32686"/>
    <cellStyle name="Normal 5 3 20 5" xfId="17184"/>
    <cellStyle name="Normal 5 3 20 6" xfId="17185"/>
    <cellStyle name="Normal 5 3 21" xfId="17186"/>
    <cellStyle name="Normal 5 3 21 2" xfId="17187"/>
    <cellStyle name="Normal 5 3 21 2 2" xfId="17188"/>
    <cellStyle name="Normal 5 3 21 2 2 2" xfId="17189"/>
    <cellStyle name="Normal 5 3 21 2 2 3" xfId="17190"/>
    <cellStyle name="Normal 5 3 21 2 3" xfId="17191"/>
    <cellStyle name="Normal 5 3 21 2 3 2" xfId="32689"/>
    <cellStyle name="Normal 5 3 21 2 4" xfId="17192"/>
    <cellStyle name="Normal 5 3 21 2 5" xfId="17193"/>
    <cellStyle name="Normal 5 3 21 3" xfId="17194"/>
    <cellStyle name="Normal 5 3 21 3 2" xfId="17195"/>
    <cellStyle name="Normal 5 3 21 3 3" xfId="17196"/>
    <cellStyle name="Normal 5 3 21 4" xfId="17197"/>
    <cellStyle name="Normal 5 3 21 4 2" xfId="32688"/>
    <cellStyle name="Normal 5 3 21 5" xfId="17198"/>
    <cellStyle name="Normal 5 3 21 6" xfId="17199"/>
    <cellStyle name="Normal 5 3 22" xfId="17200"/>
    <cellStyle name="Normal 5 3 22 2" xfId="17201"/>
    <cellStyle name="Normal 5 3 22 2 2" xfId="17202"/>
    <cellStyle name="Normal 5 3 22 2 2 2" xfId="17203"/>
    <cellStyle name="Normal 5 3 22 2 2 3" xfId="17204"/>
    <cellStyle name="Normal 5 3 22 2 3" xfId="17205"/>
    <cellStyle name="Normal 5 3 22 2 3 2" xfId="32691"/>
    <cellStyle name="Normal 5 3 22 2 4" xfId="17206"/>
    <cellStyle name="Normal 5 3 22 2 5" xfId="17207"/>
    <cellStyle name="Normal 5 3 22 3" xfId="17208"/>
    <cellStyle name="Normal 5 3 22 3 2" xfId="17209"/>
    <cellStyle name="Normal 5 3 22 3 3" xfId="17210"/>
    <cellStyle name="Normal 5 3 22 4" xfId="17211"/>
    <cellStyle name="Normal 5 3 22 4 2" xfId="32690"/>
    <cellStyle name="Normal 5 3 22 5" xfId="17212"/>
    <cellStyle name="Normal 5 3 22 6" xfId="17213"/>
    <cellStyle name="Normal 5 3 23" xfId="17214"/>
    <cellStyle name="Normal 5 3 23 2" xfId="17215"/>
    <cellStyle name="Normal 5 3 23 2 2" xfId="17216"/>
    <cellStyle name="Normal 5 3 23 2 3" xfId="17217"/>
    <cellStyle name="Normal 5 3 23 3" xfId="17218"/>
    <cellStyle name="Normal 5 3 23 3 2" xfId="34019"/>
    <cellStyle name="Normal 5 3 23 4" xfId="17219"/>
    <cellStyle name="Normal 5 3 23 5" xfId="17220"/>
    <cellStyle name="Normal 5 3 24" xfId="17221"/>
    <cellStyle name="Normal 5 3 24 2" xfId="17222"/>
    <cellStyle name="Normal 5 3 24 3" xfId="17223"/>
    <cellStyle name="Normal 5 3 25" xfId="17224"/>
    <cellStyle name="Normal 5 3 25 2" xfId="32646"/>
    <cellStyle name="Normal 5 3 26" xfId="17225"/>
    <cellStyle name="Normal 5 3 26 2" xfId="17226"/>
    <cellStyle name="Normal 5 3 27" xfId="17227"/>
    <cellStyle name="Normal 5 3 3" xfId="17228"/>
    <cellStyle name="Normal 5 3 3 10" xfId="17229"/>
    <cellStyle name="Normal 5 3 3 11" xfId="17230"/>
    <cellStyle name="Normal 5 3 3 2" xfId="17231"/>
    <cellStyle name="Normal 5 3 3 2 2" xfId="17232"/>
    <cellStyle name="Normal 5 3 3 2 2 2" xfId="17233"/>
    <cellStyle name="Normal 5 3 3 2 2 2 2" xfId="17234"/>
    <cellStyle name="Normal 5 3 3 2 2 2 3" xfId="17235"/>
    <cellStyle name="Normal 5 3 3 2 2 3" xfId="17236"/>
    <cellStyle name="Normal 5 3 3 2 2 3 2" xfId="35289"/>
    <cellStyle name="Normal 5 3 3 2 2 4" xfId="17237"/>
    <cellStyle name="Normal 5 3 3 2 2 5" xfId="17238"/>
    <cellStyle name="Normal 5 3 3 2 3" xfId="17239"/>
    <cellStyle name="Normal 5 3 3 2 3 2" xfId="17240"/>
    <cellStyle name="Normal 5 3 3 2 3 3" xfId="17241"/>
    <cellStyle name="Normal 5 3 3 2 4" xfId="17242"/>
    <cellStyle name="Normal 5 3 3 2 4 2" xfId="33624"/>
    <cellStyle name="Normal 5 3 3 2 5" xfId="17243"/>
    <cellStyle name="Normal 5 3 3 2 6" xfId="17244"/>
    <cellStyle name="Normal 5 3 3 2 7" xfId="17245"/>
    <cellStyle name="Normal 5 3 3 3" xfId="17246"/>
    <cellStyle name="Normal 5 3 3 3 2" xfId="17247"/>
    <cellStyle name="Normal 5 3 3 3 2 2" xfId="17248"/>
    <cellStyle name="Normal 5 3 3 3 2 3" xfId="17249"/>
    <cellStyle name="Normal 5 3 3 3 3" xfId="17250"/>
    <cellStyle name="Normal 5 3 3 3 3 2" xfId="33966"/>
    <cellStyle name="Normal 5 3 3 3 4" xfId="17251"/>
    <cellStyle name="Normal 5 3 3 3 5" xfId="17252"/>
    <cellStyle name="Normal 5 3 3 3 6" xfId="17253"/>
    <cellStyle name="Normal 5 3 3 4" xfId="17254"/>
    <cellStyle name="Normal 5 3 3 4 2" xfId="17255"/>
    <cellStyle name="Normal 5 3 3 4 2 2" xfId="17256"/>
    <cellStyle name="Normal 5 3 3 4 2 2 2" xfId="17257"/>
    <cellStyle name="Normal 5 3 3 4 2 2 3" xfId="17258"/>
    <cellStyle name="Normal 5 3 3 4 2 3" xfId="17259"/>
    <cellStyle name="Normal 5 3 3 4 2 3 2" xfId="35110"/>
    <cellStyle name="Normal 5 3 3 4 2 4" xfId="17260"/>
    <cellStyle name="Normal 5 3 3 4 2 5" xfId="17261"/>
    <cellStyle name="Normal 5 3 3 4 3" xfId="17262"/>
    <cellStyle name="Normal 5 3 3 4 3 2" xfId="17263"/>
    <cellStyle name="Normal 5 3 3 4 3 3" xfId="17264"/>
    <cellStyle name="Normal 5 3 3 4 4" xfId="17265"/>
    <cellStyle name="Normal 5 3 3 4 4 2" xfId="34021"/>
    <cellStyle name="Normal 5 3 3 4 5" xfId="17266"/>
    <cellStyle name="Normal 5 3 3 4 6" xfId="17267"/>
    <cellStyle name="Normal 5 3 3 4 7" xfId="17268"/>
    <cellStyle name="Normal 5 3 3 5" xfId="17269"/>
    <cellStyle name="Normal 5 3 3 5 2" xfId="17270"/>
    <cellStyle name="Normal 5 3 3 5 2 2" xfId="17271"/>
    <cellStyle name="Normal 5 3 3 5 2 2 2" xfId="17272"/>
    <cellStyle name="Normal 5 3 3 5 2 2 3" xfId="17273"/>
    <cellStyle name="Normal 5 3 3 5 2 3" xfId="17274"/>
    <cellStyle name="Normal 5 3 3 5 2 3 2" xfId="35111"/>
    <cellStyle name="Normal 5 3 3 5 2 4" xfId="17275"/>
    <cellStyle name="Normal 5 3 3 5 2 5" xfId="17276"/>
    <cellStyle name="Normal 5 3 3 5 3" xfId="17277"/>
    <cellStyle name="Normal 5 3 3 5 3 2" xfId="17278"/>
    <cellStyle name="Normal 5 3 3 5 3 3" xfId="17279"/>
    <cellStyle name="Normal 5 3 3 5 4" xfId="17280"/>
    <cellStyle name="Normal 5 3 3 5 4 2" xfId="34957"/>
    <cellStyle name="Normal 5 3 3 5 5" xfId="17281"/>
    <cellStyle name="Normal 5 3 3 5 6" xfId="17282"/>
    <cellStyle name="Normal 5 3 3 5 7" xfId="17283"/>
    <cellStyle name="Normal 5 3 3 6" xfId="17284"/>
    <cellStyle name="Normal 5 3 3 6 2" xfId="17285"/>
    <cellStyle name="Normal 5 3 3 6 2 2" xfId="17286"/>
    <cellStyle name="Normal 5 3 3 6 2 3" xfId="17287"/>
    <cellStyle name="Normal 5 3 3 6 3" xfId="17288"/>
    <cellStyle name="Normal 5 3 3 6 3 2" xfId="35228"/>
    <cellStyle name="Normal 5 3 3 6 4" xfId="17289"/>
    <cellStyle name="Normal 5 3 3 6 5" xfId="17290"/>
    <cellStyle name="Normal 5 3 3 6 6" xfId="17291"/>
    <cellStyle name="Normal 5 3 3 7" xfId="17292"/>
    <cellStyle name="Normal 5 3 3 7 2" xfId="17293"/>
    <cellStyle name="Normal 5 3 3 7 3" xfId="17294"/>
    <cellStyle name="Normal 5 3 3 8" xfId="17295"/>
    <cellStyle name="Normal 5 3 3 8 2" xfId="32692"/>
    <cellStyle name="Normal 5 3 3 9" xfId="17296"/>
    <cellStyle name="Normal 5 3 4" xfId="17297"/>
    <cellStyle name="Normal 5 3 4 10" xfId="17298"/>
    <cellStyle name="Normal 5 3 4 11" xfId="17299"/>
    <cellStyle name="Normal 5 3 4 2" xfId="17300"/>
    <cellStyle name="Normal 5 3 4 2 2" xfId="17301"/>
    <cellStyle name="Normal 5 3 4 2 2 2" xfId="17302"/>
    <cellStyle name="Normal 5 3 4 2 2 3" xfId="17303"/>
    <cellStyle name="Normal 5 3 4 2 3" xfId="17304"/>
    <cellStyle name="Normal 5 3 4 2 3 2" xfId="33967"/>
    <cellStyle name="Normal 5 3 4 2 4" xfId="17305"/>
    <cellStyle name="Normal 5 3 4 2 5" xfId="17306"/>
    <cellStyle name="Normal 5 3 4 2 6" xfId="17307"/>
    <cellStyle name="Normal 5 3 4 3" xfId="17308"/>
    <cellStyle name="Normal 5 3 4 3 2" xfId="17309"/>
    <cellStyle name="Normal 5 3 4 3 2 2" xfId="17310"/>
    <cellStyle name="Normal 5 3 4 3 2 2 2" xfId="17311"/>
    <cellStyle name="Normal 5 3 4 3 2 2 3" xfId="17312"/>
    <cellStyle name="Normal 5 3 4 3 2 3" xfId="17313"/>
    <cellStyle name="Normal 5 3 4 3 2 3 2" xfId="35223"/>
    <cellStyle name="Normal 5 3 4 3 2 4" xfId="17314"/>
    <cellStyle name="Normal 5 3 4 3 2 5" xfId="17315"/>
    <cellStyle name="Normal 5 3 4 3 3" xfId="17316"/>
    <cellStyle name="Normal 5 3 4 3 3 2" xfId="17317"/>
    <cellStyle name="Normal 5 3 4 3 3 3" xfId="17318"/>
    <cellStyle name="Normal 5 3 4 3 4" xfId="17319"/>
    <cellStyle name="Normal 5 3 4 3 4 2" xfId="34022"/>
    <cellStyle name="Normal 5 3 4 3 5" xfId="17320"/>
    <cellStyle name="Normal 5 3 4 3 6" xfId="17321"/>
    <cellStyle name="Normal 5 3 4 3 7" xfId="17322"/>
    <cellStyle name="Normal 5 3 4 4" xfId="17323"/>
    <cellStyle name="Normal 5 3 4 4 2" xfId="17324"/>
    <cellStyle name="Normal 5 3 4 4 2 2" xfId="17325"/>
    <cellStyle name="Normal 5 3 4 4 2 3" xfId="17326"/>
    <cellStyle name="Normal 5 3 4 4 3" xfId="17327"/>
    <cellStyle name="Normal 5 3 4 4 3 2" xfId="35290"/>
    <cellStyle name="Normal 5 3 4 4 4" xfId="17328"/>
    <cellStyle name="Normal 5 3 4 4 5" xfId="17329"/>
    <cellStyle name="Normal 5 3 4 4 6" xfId="17330"/>
    <cellStyle name="Normal 5 3 4 5" xfId="17331"/>
    <cellStyle name="Normal 5 3 4 5 2" xfId="17332"/>
    <cellStyle name="Normal 5 3 4 5 2 2" xfId="17333"/>
    <cellStyle name="Normal 5 3 4 5 2 3" xfId="17334"/>
    <cellStyle name="Normal 5 3 4 5 3" xfId="17335"/>
    <cellStyle name="Normal 5 3 4 5 3 2" xfId="35312"/>
    <cellStyle name="Normal 5 3 4 5 4" xfId="17336"/>
    <cellStyle name="Normal 5 3 4 5 5" xfId="17337"/>
    <cellStyle name="Normal 5 3 4 5 6" xfId="17338"/>
    <cellStyle name="Normal 5 3 4 6" xfId="17339"/>
    <cellStyle name="Normal 5 3 4 6 2" xfId="17340"/>
    <cellStyle name="Normal 5 3 4 6 2 2" xfId="17341"/>
    <cellStyle name="Normal 5 3 4 6 2 3" xfId="17342"/>
    <cellStyle name="Normal 5 3 4 6 3" xfId="17343"/>
    <cellStyle name="Normal 5 3 4 6 3 2" xfId="35112"/>
    <cellStyle name="Normal 5 3 4 6 4" xfId="17344"/>
    <cellStyle name="Normal 5 3 4 6 5" xfId="17345"/>
    <cellStyle name="Normal 5 3 4 6 6" xfId="17346"/>
    <cellStyle name="Normal 5 3 4 7" xfId="17347"/>
    <cellStyle name="Normal 5 3 4 7 2" xfId="17348"/>
    <cellStyle name="Normal 5 3 4 7 3" xfId="17349"/>
    <cellStyle name="Normal 5 3 4 8" xfId="17350"/>
    <cellStyle name="Normal 5 3 4 8 2" xfId="32693"/>
    <cellStyle name="Normal 5 3 4 9" xfId="17351"/>
    <cellStyle name="Normal 5 3 5" xfId="17352"/>
    <cellStyle name="Normal 5 3 5 10" xfId="17353"/>
    <cellStyle name="Normal 5 3 5 11" xfId="17354"/>
    <cellStyle name="Normal 5 3 5 2" xfId="17355"/>
    <cellStyle name="Normal 5 3 5 2 2" xfId="17356"/>
    <cellStyle name="Normal 5 3 5 2 2 2" xfId="17357"/>
    <cellStyle name="Normal 5 3 5 2 2 3" xfId="17358"/>
    <cellStyle name="Normal 5 3 5 2 3" xfId="17359"/>
    <cellStyle name="Normal 5 3 5 2 3 2" xfId="33968"/>
    <cellStyle name="Normal 5 3 5 2 4" xfId="17360"/>
    <cellStyle name="Normal 5 3 5 2 5" xfId="17361"/>
    <cellStyle name="Normal 5 3 5 2 6" xfId="17362"/>
    <cellStyle name="Normal 5 3 5 3" xfId="17363"/>
    <cellStyle name="Normal 5 3 5 3 2" xfId="17364"/>
    <cellStyle name="Normal 5 3 5 3 2 2" xfId="17365"/>
    <cellStyle name="Normal 5 3 5 3 2 2 2" xfId="17366"/>
    <cellStyle name="Normal 5 3 5 3 2 2 3" xfId="17367"/>
    <cellStyle name="Normal 5 3 5 3 2 3" xfId="17368"/>
    <cellStyle name="Normal 5 3 5 3 2 3 2" xfId="35222"/>
    <cellStyle name="Normal 5 3 5 3 2 4" xfId="17369"/>
    <cellStyle name="Normal 5 3 5 3 2 5" xfId="17370"/>
    <cellStyle name="Normal 5 3 5 3 3" xfId="17371"/>
    <cellStyle name="Normal 5 3 5 3 3 2" xfId="17372"/>
    <cellStyle name="Normal 5 3 5 3 3 3" xfId="17373"/>
    <cellStyle name="Normal 5 3 5 3 4" xfId="17374"/>
    <cellStyle name="Normal 5 3 5 3 4 2" xfId="34023"/>
    <cellStyle name="Normal 5 3 5 3 5" xfId="17375"/>
    <cellStyle name="Normal 5 3 5 3 6" xfId="17376"/>
    <cellStyle name="Normal 5 3 5 3 7" xfId="17377"/>
    <cellStyle name="Normal 5 3 5 4" xfId="17378"/>
    <cellStyle name="Normal 5 3 5 4 2" xfId="17379"/>
    <cellStyle name="Normal 5 3 5 4 2 2" xfId="17380"/>
    <cellStyle name="Normal 5 3 5 4 2 3" xfId="17381"/>
    <cellStyle name="Normal 5 3 5 4 3" xfId="17382"/>
    <cellStyle name="Normal 5 3 5 4 3 2" xfId="35113"/>
    <cellStyle name="Normal 5 3 5 4 4" xfId="17383"/>
    <cellStyle name="Normal 5 3 5 4 5" xfId="17384"/>
    <cellStyle name="Normal 5 3 5 4 6" xfId="17385"/>
    <cellStyle name="Normal 5 3 5 5" xfId="17386"/>
    <cellStyle name="Normal 5 3 5 5 2" xfId="17387"/>
    <cellStyle name="Normal 5 3 5 5 2 2" xfId="17388"/>
    <cellStyle name="Normal 5 3 5 5 2 3" xfId="17389"/>
    <cellStyle name="Normal 5 3 5 5 3" xfId="17390"/>
    <cellStyle name="Normal 5 3 5 5 3 2" xfId="35114"/>
    <cellStyle name="Normal 5 3 5 5 4" xfId="17391"/>
    <cellStyle name="Normal 5 3 5 5 5" xfId="17392"/>
    <cellStyle name="Normal 5 3 5 5 6" xfId="17393"/>
    <cellStyle name="Normal 5 3 5 6" xfId="17394"/>
    <cellStyle name="Normal 5 3 5 6 2" xfId="17395"/>
    <cellStyle name="Normal 5 3 5 6 2 2" xfId="17396"/>
    <cellStyle name="Normal 5 3 5 6 2 3" xfId="17397"/>
    <cellStyle name="Normal 5 3 5 6 3" xfId="17398"/>
    <cellStyle name="Normal 5 3 5 6 3 2" xfId="35115"/>
    <cellStyle name="Normal 5 3 5 6 4" xfId="17399"/>
    <cellStyle name="Normal 5 3 5 6 5" xfId="17400"/>
    <cellStyle name="Normal 5 3 5 6 6" xfId="17401"/>
    <cellStyle name="Normal 5 3 5 7" xfId="17402"/>
    <cellStyle name="Normal 5 3 5 7 2" xfId="17403"/>
    <cellStyle name="Normal 5 3 5 7 3" xfId="17404"/>
    <cellStyle name="Normal 5 3 5 8" xfId="17405"/>
    <cellStyle name="Normal 5 3 5 8 2" xfId="32694"/>
    <cellStyle name="Normal 5 3 5 9" xfId="17406"/>
    <cellStyle name="Normal 5 3 6" xfId="17407"/>
    <cellStyle name="Normal 5 3 6 10" xfId="17408"/>
    <cellStyle name="Normal 5 3 6 11" xfId="17409"/>
    <cellStyle name="Normal 5 3 6 2" xfId="17410"/>
    <cellStyle name="Normal 5 3 6 2 2" xfId="17411"/>
    <cellStyle name="Normal 5 3 6 2 2 2" xfId="17412"/>
    <cellStyle name="Normal 5 3 6 2 2 3" xfId="17413"/>
    <cellStyle name="Normal 5 3 6 2 3" xfId="17414"/>
    <cellStyle name="Normal 5 3 6 2 3 2" xfId="33969"/>
    <cellStyle name="Normal 5 3 6 2 4" xfId="17415"/>
    <cellStyle name="Normal 5 3 6 2 5" xfId="17416"/>
    <cellStyle name="Normal 5 3 6 2 6" xfId="17417"/>
    <cellStyle name="Normal 5 3 6 3" xfId="17418"/>
    <cellStyle name="Normal 5 3 6 3 2" xfId="17419"/>
    <cellStyle name="Normal 5 3 6 3 2 2" xfId="17420"/>
    <cellStyle name="Normal 5 3 6 3 2 2 2" xfId="17421"/>
    <cellStyle name="Normal 5 3 6 3 2 2 3" xfId="17422"/>
    <cellStyle name="Normal 5 3 6 3 2 3" xfId="17423"/>
    <cellStyle name="Normal 5 3 6 3 2 3 2" xfId="35326"/>
    <cellStyle name="Normal 5 3 6 3 2 4" xfId="17424"/>
    <cellStyle name="Normal 5 3 6 3 2 5" xfId="17425"/>
    <cellStyle name="Normal 5 3 6 3 3" xfId="17426"/>
    <cellStyle name="Normal 5 3 6 3 3 2" xfId="17427"/>
    <cellStyle name="Normal 5 3 6 3 3 3" xfId="17428"/>
    <cellStyle name="Normal 5 3 6 3 4" xfId="17429"/>
    <cellStyle name="Normal 5 3 6 3 4 2" xfId="34024"/>
    <cellStyle name="Normal 5 3 6 3 5" xfId="17430"/>
    <cellStyle name="Normal 5 3 6 3 6" xfId="17431"/>
    <cellStyle name="Normal 5 3 6 3 7" xfId="17432"/>
    <cellStyle name="Normal 5 3 6 4" xfId="17433"/>
    <cellStyle name="Normal 5 3 6 4 2" xfId="17434"/>
    <cellStyle name="Normal 5 3 6 4 2 2" xfId="17435"/>
    <cellStyle name="Normal 5 3 6 4 2 3" xfId="17436"/>
    <cellStyle name="Normal 5 3 6 4 3" xfId="17437"/>
    <cellStyle name="Normal 5 3 6 4 3 2" xfId="35025"/>
    <cellStyle name="Normal 5 3 6 4 4" xfId="17438"/>
    <cellStyle name="Normal 5 3 6 4 5" xfId="17439"/>
    <cellStyle name="Normal 5 3 6 4 6" xfId="17440"/>
    <cellStyle name="Normal 5 3 6 5" xfId="17441"/>
    <cellStyle name="Normal 5 3 6 5 2" xfId="17442"/>
    <cellStyle name="Normal 5 3 6 5 2 2" xfId="17443"/>
    <cellStyle name="Normal 5 3 6 5 2 3" xfId="17444"/>
    <cellStyle name="Normal 5 3 6 5 3" xfId="17445"/>
    <cellStyle name="Normal 5 3 6 5 3 2" xfId="35116"/>
    <cellStyle name="Normal 5 3 6 5 4" xfId="17446"/>
    <cellStyle name="Normal 5 3 6 5 5" xfId="17447"/>
    <cellStyle name="Normal 5 3 6 5 6" xfId="17448"/>
    <cellStyle name="Normal 5 3 6 6" xfId="17449"/>
    <cellStyle name="Normal 5 3 6 6 2" xfId="17450"/>
    <cellStyle name="Normal 5 3 6 6 2 2" xfId="17451"/>
    <cellStyle name="Normal 5 3 6 6 2 3" xfId="17452"/>
    <cellStyle name="Normal 5 3 6 6 3" xfId="17453"/>
    <cellStyle name="Normal 5 3 6 6 3 2" xfId="35117"/>
    <cellStyle name="Normal 5 3 6 6 4" xfId="17454"/>
    <cellStyle name="Normal 5 3 6 6 5" xfId="17455"/>
    <cellStyle name="Normal 5 3 6 6 6" xfId="17456"/>
    <cellStyle name="Normal 5 3 6 7" xfId="17457"/>
    <cellStyle name="Normal 5 3 6 7 2" xfId="17458"/>
    <cellStyle name="Normal 5 3 6 7 3" xfId="17459"/>
    <cellStyle name="Normal 5 3 6 8" xfId="17460"/>
    <cellStyle name="Normal 5 3 6 8 2" xfId="32695"/>
    <cellStyle name="Normal 5 3 6 9" xfId="17461"/>
    <cellStyle name="Normal 5 3 7" xfId="17462"/>
    <cellStyle name="Normal 5 3 7 10" xfId="17463"/>
    <cellStyle name="Normal 5 3 7 11" xfId="17464"/>
    <cellStyle name="Normal 5 3 7 2" xfId="17465"/>
    <cellStyle name="Normal 5 3 7 2 2" xfId="17466"/>
    <cellStyle name="Normal 5 3 7 2 2 2" xfId="17467"/>
    <cellStyle name="Normal 5 3 7 2 2 3" xfId="17468"/>
    <cellStyle name="Normal 5 3 7 2 3" xfId="17469"/>
    <cellStyle name="Normal 5 3 7 2 3 2" xfId="33970"/>
    <cellStyle name="Normal 5 3 7 2 4" xfId="17470"/>
    <cellStyle name="Normal 5 3 7 2 5" xfId="17471"/>
    <cellStyle name="Normal 5 3 7 2 6" xfId="17472"/>
    <cellStyle name="Normal 5 3 7 3" xfId="17473"/>
    <cellStyle name="Normal 5 3 7 3 2" xfId="17474"/>
    <cellStyle name="Normal 5 3 7 3 2 2" xfId="17475"/>
    <cellStyle name="Normal 5 3 7 3 2 2 2" xfId="17476"/>
    <cellStyle name="Normal 5 3 7 3 2 2 3" xfId="17477"/>
    <cellStyle name="Normal 5 3 7 3 2 3" xfId="17478"/>
    <cellStyle name="Normal 5 3 7 3 2 3 2" xfId="35291"/>
    <cellStyle name="Normal 5 3 7 3 2 4" xfId="17479"/>
    <cellStyle name="Normal 5 3 7 3 2 5" xfId="17480"/>
    <cellStyle name="Normal 5 3 7 3 3" xfId="17481"/>
    <cellStyle name="Normal 5 3 7 3 3 2" xfId="17482"/>
    <cellStyle name="Normal 5 3 7 3 3 3" xfId="17483"/>
    <cellStyle name="Normal 5 3 7 3 4" xfId="17484"/>
    <cellStyle name="Normal 5 3 7 3 4 2" xfId="34025"/>
    <cellStyle name="Normal 5 3 7 3 5" xfId="17485"/>
    <cellStyle name="Normal 5 3 7 3 6" xfId="17486"/>
    <cellStyle name="Normal 5 3 7 3 7" xfId="17487"/>
    <cellStyle name="Normal 5 3 7 4" xfId="17488"/>
    <cellStyle name="Normal 5 3 7 4 2" xfId="17489"/>
    <cellStyle name="Normal 5 3 7 4 2 2" xfId="17490"/>
    <cellStyle name="Normal 5 3 7 4 2 3" xfId="17491"/>
    <cellStyle name="Normal 5 3 7 4 3" xfId="17492"/>
    <cellStyle name="Normal 5 3 7 4 3 2" xfId="35118"/>
    <cellStyle name="Normal 5 3 7 4 4" xfId="17493"/>
    <cellStyle name="Normal 5 3 7 4 5" xfId="17494"/>
    <cellStyle name="Normal 5 3 7 4 6" xfId="17495"/>
    <cellStyle name="Normal 5 3 7 5" xfId="17496"/>
    <cellStyle name="Normal 5 3 7 5 2" xfId="17497"/>
    <cellStyle name="Normal 5 3 7 5 2 2" xfId="17498"/>
    <cellStyle name="Normal 5 3 7 5 2 3" xfId="17499"/>
    <cellStyle name="Normal 5 3 7 5 3" xfId="17500"/>
    <cellStyle name="Normal 5 3 7 5 3 2" xfId="35292"/>
    <cellStyle name="Normal 5 3 7 5 4" xfId="17501"/>
    <cellStyle name="Normal 5 3 7 5 5" xfId="17502"/>
    <cellStyle name="Normal 5 3 7 5 6" xfId="17503"/>
    <cellStyle name="Normal 5 3 7 6" xfId="17504"/>
    <cellStyle name="Normal 5 3 7 6 2" xfId="17505"/>
    <cellStyle name="Normal 5 3 7 6 2 2" xfId="17506"/>
    <cellStyle name="Normal 5 3 7 6 2 3" xfId="17507"/>
    <cellStyle name="Normal 5 3 7 6 3" xfId="17508"/>
    <cellStyle name="Normal 5 3 7 6 3 2" xfId="35293"/>
    <cellStyle name="Normal 5 3 7 6 4" xfId="17509"/>
    <cellStyle name="Normal 5 3 7 6 5" xfId="17510"/>
    <cellStyle name="Normal 5 3 7 6 6" xfId="17511"/>
    <cellStyle name="Normal 5 3 7 7" xfId="17512"/>
    <cellStyle name="Normal 5 3 7 7 2" xfId="17513"/>
    <cellStyle name="Normal 5 3 7 7 3" xfId="17514"/>
    <cellStyle name="Normal 5 3 7 8" xfId="17515"/>
    <cellStyle name="Normal 5 3 7 8 2" xfId="32696"/>
    <cellStyle name="Normal 5 3 7 9" xfId="17516"/>
    <cellStyle name="Normal 5 3 8" xfId="17517"/>
    <cellStyle name="Normal 5 3 8 10" xfId="17518"/>
    <cellStyle name="Normal 5 3 8 11" xfId="17519"/>
    <cellStyle name="Normal 5 3 8 2" xfId="17520"/>
    <cellStyle name="Normal 5 3 8 2 2" xfId="17521"/>
    <cellStyle name="Normal 5 3 8 2 2 2" xfId="17522"/>
    <cellStyle name="Normal 5 3 8 2 2 2 2" xfId="17523"/>
    <cellStyle name="Normal 5 3 8 2 2 2 3" xfId="17524"/>
    <cellStyle name="Normal 5 3 8 2 2 3" xfId="17525"/>
    <cellStyle name="Normal 5 3 8 2 2 3 2" xfId="35119"/>
    <cellStyle name="Normal 5 3 8 2 2 4" xfId="17526"/>
    <cellStyle name="Normal 5 3 8 2 2 5" xfId="17527"/>
    <cellStyle name="Normal 5 3 8 2 3" xfId="17528"/>
    <cellStyle name="Normal 5 3 8 2 3 2" xfId="17529"/>
    <cellStyle name="Normal 5 3 8 2 3 3" xfId="17530"/>
    <cellStyle name="Normal 5 3 8 2 4" xfId="17531"/>
    <cellStyle name="Normal 5 3 8 2 4 2" xfId="32698"/>
    <cellStyle name="Normal 5 3 8 2 5" xfId="17532"/>
    <cellStyle name="Normal 5 3 8 2 6" xfId="17533"/>
    <cellStyle name="Normal 5 3 8 2 7" xfId="17534"/>
    <cellStyle name="Normal 5 3 8 3" xfId="17535"/>
    <cellStyle name="Normal 5 3 8 3 2" xfId="17536"/>
    <cellStyle name="Normal 5 3 8 3 2 2" xfId="17537"/>
    <cellStyle name="Normal 5 3 8 3 2 3" xfId="17538"/>
    <cellStyle name="Normal 5 3 8 3 3" xfId="17539"/>
    <cellStyle name="Normal 5 3 8 3 3 2" xfId="33971"/>
    <cellStyle name="Normal 5 3 8 3 4" xfId="17540"/>
    <cellStyle name="Normal 5 3 8 3 5" xfId="17541"/>
    <cellStyle name="Normal 5 3 8 3 6" xfId="17542"/>
    <cellStyle name="Normal 5 3 8 4" xfId="17543"/>
    <cellStyle name="Normal 5 3 8 4 2" xfId="17544"/>
    <cellStyle name="Normal 5 3 8 4 2 2" xfId="17545"/>
    <cellStyle name="Normal 5 3 8 4 2 2 2" xfId="17546"/>
    <cellStyle name="Normal 5 3 8 4 2 2 3" xfId="17547"/>
    <cellStyle name="Normal 5 3 8 4 2 3" xfId="17548"/>
    <cellStyle name="Normal 5 3 8 4 2 3 2" xfId="35294"/>
    <cellStyle name="Normal 5 3 8 4 2 4" xfId="17549"/>
    <cellStyle name="Normal 5 3 8 4 2 5" xfId="17550"/>
    <cellStyle name="Normal 5 3 8 4 3" xfId="17551"/>
    <cellStyle name="Normal 5 3 8 4 3 2" xfId="17552"/>
    <cellStyle name="Normal 5 3 8 4 3 3" xfId="17553"/>
    <cellStyle name="Normal 5 3 8 4 4" xfId="17554"/>
    <cellStyle name="Normal 5 3 8 4 4 2" xfId="34026"/>
    <cellStyle name="Normal 5 3 8 4 5" xfId="17555"/>
    <cellStyle name="Normal 5 3 8 4 6" xfId="17556"/>
    <cellStyle name="Normal 5 3 8 4 7" xfId="17557"/>
    <cellStyle name="Normal 5 3 8 5" xfId="17558"/>
    <cellStyle name="Normal 5 3 8 5 2" xfId="17559"/>
    <cellStyle name="Normal 5 3 8 5 2 2" xfId="17560"/>
    <cellStyle name="Normal 5 3 8 5 2 3" xfId="17561"/>
    <cellStyle name="Normal 5 3 8 5 3" xfId="17562"/>
    <cellStyle name="Normal 5 3 8 5 3 2" xfId="35295"/>
    <cellStyle name="Normal 5 3 8 5 4" xfId="17563"/>
    <cellStyle name="Normal 5 3 8 5 5" xfId="17564"/>
    <cellStyle name="Normal 5 3 8 5 6" xfId="17565"/>
    <cellStyle name="Normal 5 3 8 6" xfId="17566"/>
    <cellStyle name="Normal 5 3 8 6 2" xfId="17567"/>
    <cellStyle name="Normal 5 3 8 6 2 2" xfId="17568"/>
    <cellStyle name="Normal 5 3 8 6 2 3" xfId="17569"/>
    <cellStyle name="Normal 5 3 8 6 3" xfId="17570"/>
    <cellStyle name="Normal 5 3 8 6 3 2" xfId="35120"/>
    <cellStyle name="Normal 5 3 8 6 4" xfId="17571"/>
    <cellStyle name="Normal 5 3 8 6 5" xfId="17572"/>
    <cellStyle name="Normal 5 3 8 6 6" xfId="17573"/>
    <cellStyle name="Normal 5 3 8 7" xfId="17574"/>
    <cellStyle name="Normal 5 3 8 7 2" xfId="17575"/>
    <cellStyle name="Normal 5 3 8 7 3" xfId="17576"/>
    <cellStyle name="Normal 5 3 8 8" xfId="17577"/>
    <cellStyle name="Normal 5 3 8 8 2" xfId="32697"/>
    <cellStyle name="Normal 5 3 8 9" xfId="17578"/>
    <cellStyle name="Normal 5 3 9" xfId="17579"/>
    <cellStyle name="Normal 5 3 9 2" xfId="17580"/>
    <cellStyle name="Normal 5 3 9 2 2" xfId="17581"/>
    <cellStyle name="Normal 5 3 9 2 2 2" xfId="17582"/>
    <cellStyle name="Normal 5 3 9 2 2 3" xfId="17583"/>
    <cellStyle name="Normal 5 3 9 2 3" xfId="17584"/>
    <cellStyle name="Normal 5 3 9 2 3 2" xfId="32700"/>
    <cellStyle name="Normal 5 3 9 2 4" xfId="17585"/>
    <cellStyle name="Normal 5 3 9 2 5" xfId="17586"/>
    <cellStyle name="Normal 5 3 9 3" xfId="17587"/>
    <cellStyle name="Normal 5 3 9 3 2" xfId="17588"/>
    <cellStyle name="Normal 5 3 9 3 2 2" xfId="17589"/>
    <cellStyle name="Normal 5 3 9 3 2 3" xfId="17590"/>
    <cellStyle name="Normal 5 3 9 3 3" xfId="17591"/>
    <cellStyle name="Normal 5 3 9 3 3 2" xfId="35296"/>
    <cellStyle name="Normal 5 3 9 3 4" xfId="17592"/>
    <cellStyle name="Normal 5 3 9 3 5" xfId="17593"/>
    <cellStyle name="Normal 5 3 9 4" xfId="17594"/>
    <cellStyle name="Normal 5 3 9 4 2" xfId="17595"/>
    <cellStyle name="Normal 5 3 9 4 3" xfId="17596"/>
    <cellStyle name="Normal 5 3 9 5" xfId="17597"/>
    <cellStyle name="Normal 5 3 9 5 2" xfId="32699"/>
    <cellStyle name="Normal 5 3 9 6" xfId="17598"/>
    <cellStyle name="Normal 5 3 9 7" xfId="17599"/>
    <cellStyle name="Normal 5 3 9 8" xfId="17600"/>
    <cellStyle name="Normal 5 4" xfId="17601"/>
    <cellStyle name="Normal 5 4 10" xfId="17602"/>
    <cellStyle name="Normal 5 4 10 2" xfId="17603"/>
    <cellStyle name="Normal 5 4 10 2 2" xfId="17604"/>
    <cellStyle name="Normal 5 4 10 2 3" xfId="17605"/>
    <cellStyle name="Normal 5 4 10 3" xfId="17606"/>
    <cellStyle name="Normal 5 4 10 4" xfId="17607"/>
    <cellStyle name="Normal 5 4 10 5" xfId="17608"/>
    <cellStyle name="Normal 5 4 11" xfId="17609"/>
    <cellStyle name="Normal 5 4 11 2" xfId="17610"/>
    <cellStyle name="Normal 5 4 11 2 2" xfId="17611"/>
    <cellStyle name="Normal 5 4 11 2 3" xfId="17612"/>
    <cellStyle name="Normal 5 4 11 3" xfId="17613"/>
    <cellStyle name="Normal 5 4 11 4" xfId="17614"/>
    <cellStyle name="Normal 5 4 11 5" xfId="17615"/>
    <cellStyle name="Normal 5 4 12" xfId="17616"/>
    <cellStyle name="Normal 5 4 12 2" xfId="17617"/>
    <cellStyle name="Normal 5 4 12 2 2" xfId="17618"/>
    <cellStyle name="Normal 5 4 12 2 3" xfId="17619"/>
    <cellStyle name="Normal 5 4 12 3" xfId="17620"/>
    <cellStyle name="Normal 5 4 12 4" xfId="17621"/>
    <cellStyle name="Normal 5 4 12 5" xfId="17622"/>
    <cellStyle name="Normal 5 4 13" xfId="17623"/>
    <cellStyle name="Normal 5 4 13 2" xfId="17624"/>
    <cellStyle name="Normal 5 4 13 2 2" xfId="17625"/>
    <cellStyle name="Normal 5 4 13 2 3" xfId="17626"/>
    <cellStyle name="Normal 5 4 13 3" xfId="17627"/>
    <cellStyle name="Normal 5 4 13 4" xfId="17628"/>
    <cellStyle name="Normal 5 4 13 5" xfId="17629"/>
    <cellStyle name="Normal 5 4 14" xfId="17630"/>
    <cellStyle name="Normal 5 4 14 2" xfId="17631"/>
    <cellStyle name="Normal 5 4 14 2 2" xfId="17632"/>
    <cellStyle name="Normal 5 4 14 2 3" xfId="17633"/>
    <cellStyle name="Normal 5 4 14 3" xfId="17634"/>
    <cellStyle name="Normal 5 4 14 3 2" xfId="33626"/>
    <cellStyle name="Normal 5 4 14 4" xfId="17635"/>
    <cellStyle name="Normal 5 4 14 5" xfId="17636"/>
    <cellStyle name="Normal 5 4 15" xfId="17637"/>
    <cellStyle name="Normal 5 4 15 2" xfId="17638"/>
    <cellStyle name="Normal 5 4 15 3" xfId="17639"/>
    <cellStyle name="Normal 5 4 16" xfId="17640"/>
    <cellStyle name="Normal 5 4 16 2" xfId="17641"/>
    <cellStyle name="Normal 5 4 16 2 2" xfId="17642"/>
    <cellStyle name="Normal 5 4 16 2 3" xfId="17643"/>
    <cellStyle name="Normal 5 4 16 3" xfId="17644"/>
    <cellStyle name="Normal 5 4 16 3 2" xfId="34082"/>
    <cellStyle name="Normal 5 4 16 4" xfId="17645"/>
    <cellStyle name="Normal 5 4 16 5" xfId="17646"/>
    <cellStyle name="Normal 5 4 17" xfId="17647"/>
    <cellStyle name="Normal 5 4 17 2" xfId="33625"/>
    <cellStyle name="Normal 5 4 18" xfId="17648"/>
    <cellStyle name="Normal 5 4 18 2" xfId="17649"/>
    <cellStyle name="Normal 5 4 19" xfId="17650"/>
    <cellStyle name="Normal 5 4 2" xfId="17651"/>
    <cellStyle name="Normal 5 4 2 2" xfId="17652"/>
    <cellStyle name="Normal 5 4 2 2 2" xfId="17653"/>
    <cellStyle name="Normal 5 4 2 2 2 2" xfId="17654"/>
    <cellStyle name="Normal 5 4 2 2 2 3" xfId="17655"/>
    <cellStyle name="Normal 5 4 2 2 3" xfId="17656"/>
    <cellStyle name="Normal 5 4 2 2 4" xfId="17657"/>
    <cellStyle name="Normal 5 4 2 2 5" xfId="17658"/>
    <cellStyle name="Normal 5 4 2 3" xfId="17659"/>
    <cellStyle name="Normal 5 4 2 3 2" xfId="17660"/>
    <cellStyle name="Normal 5 4 2 3 2 2" xfId="17661"/>
    <cellStyle name="Normal 5 4 2 3 2 3" xfId="17662"/>
    <cellStyle name="Normal 5 4 2 3 3" xfId="17663"/>
    <cellStyle name="Normal 5 4 2 3 3 2" xfId="34274"/>
    <cellStyle name="Normal 5 4 2 3 4" xfId="17664"/>
    <cellStyle name="Normal 5 4 2 3 5" xfId="17665"/>
    <cellStyle name="Normal 5 4 2 4" xfId="17666"/>
    <cellStyle name="Normal 5 4 2 4 2" xfId="17667"/>
    <cellStyle name="Normal 5 4 2 4 3" xfId="17668"/>
    <cellStyle name="Normal 5 4 2 5" xfId="17669"/>
    <cellStyle name="Normal 5 4 2 5 2" xfId="33627"/>
    <cellStyle name="Normal 5 4 2 6" xfId="17670"/>
    <cellStyle name="Normal 5 4 2 7" xfId="17671"/>
    <cellStyle name="Normal 5 4 2 8" xfId="17672"/>
    <cellStyle name="Normal 5 4 3" xfId="17673"/>
    <cellStyle name="Normal 5 4 3 2" xfId="17674"/>
    <cellStyle name="Normal 5 4 3 2 2" xfId="17675"/>
    <cellStyle name="Normal 5 4 3 2 3" xfId="17676"/>
    <cellStyle name="Normal 5 4 3 3" xfId="17677"/>
    <cellStyle name="Normal 5 4 3 4" xfId="17678"/>
    <cellStyle name="Normal 5 4 3 5" xfId="17679"/>
    <cellStyle name="Normal 5 4 4" xfId="17680"/>
    <cellStyle name="Normal 5 4 4 2" xfId="17681"/>
    <cellStyle name="Normal 5 4 4 2 2" xfId="17682"/>
    <cellStyle name="Normal 5 4 4 2 3" xfId="17683"/>
    <cellStyle name="Normal 5 4 4 3" xfId="17684"/>
    <cellStyle name="Normal 5 4 4 4" xfId="17685"/>
    <cellStyle name="Normal 5 4 4 5" xfId="17686"/>
    <cellStyle name="Normal 5 4 5" xfId="17687"/>
    <cellStyle name="Normal 5 4 5 2" xfId="17688"/>
    <cellStyle name="Normal 5 4 5 2 2" xfId="17689"/>
    <cellStyle name="Normal 5 4 5 2 3" xfId="17690"/>
    <cellStyle name="Normal 5 4 5 3" xfId="17691"/>
    <cellStyle name="Normal 5 4 5 4" xfId="17692"/>
    <cellStyle name="Normal 5 4 5 5" xfId="17693"/>
    <cellStyle name="Normal 5 4 6" xfId="17694"/>
    <cellStyle name="Normal 5 4 6 2" xfId="17695"/>
    <cellStyle name="Normal 5 4 6 2 2" xfId="17696"/>
    <cellStyle name="Normal 5 4 6 2 3" xfId="17697"/>
    <cellStyle name="Normal 5 4 6 3" xfId="17698"/>
    <cellStyle name="Normal 5 4 6 4" xfId="17699"/>
    <cellStyle name="Normal 5 4 6 5" xfId="17700"/>
    <cellStyle name="Normal 5 4 7" xfId="17701"/>
    <cellStyle name="Normal 5 4 7 2" xfId="17702"/>
    <cellStyle name="Normal 5 4 7 2 2" xfId="17703"/>
    <cellStyle name="Normal 5 4 7 2 3" xfId="17704"/>
    <cellStyle name="Normal 5 4 7 3" xfId="17705"/>
    <cellStyle name="Normal 5 4 7 4" xfId="17706"/>
    <cellStyle name="Normal 5 4 7 5" xfId="17707"/>
    <cellStyle name="Normal 5 4 8" xfId="17708"/>
    <cellStyle name="Normal 5 4 8 2" xfId="17709"/>
    <cellStyle name="Normal 5 4 8 2 2" xfId="17710"/>
    <cellStyle name="Normal 5 4 8 2 3" xfId="17711"/>
    <cellStyle name="Normal 5 4 8 3" xfId="17712"/>
    <cellStyle name="Normal 5 4 8 4" xfId="17713"/>
    <cellStyle name="Normal 5 4 8 5" xfId="17714"/>
    <cellStyle name="Normal 5 4 9" xfId="17715"/>
    <cellStyle name="Normal 5 4 9 2" xfId="17716"/>
    <cellStyle name="Normal 5 4 9 2 2" xfId="17717"/>
    <cellStyle name="Normal 5 4 9 2 3" xfId="17718"/>
    <cellStyle name="Normal 5 4 9 3" xfId="17719"/>
    <cellStyle name="Normal 5 4 9 4" xfId="17720"/>
    <cellStyle name="Normal 5 4 9 5" xfId="17721"/>
    <cellStyle name="Normal 5 5" xfId="17722"/>
    <cellStyle name="Normal 5 5 10" xfId="17723"/>
    <cellStyle name="Normal 5 5 10 2" xfId="17724"/>
    <cellStyle name="Normal 5 5 10 2 2" xfId="17725"/>
    <cellStyle name="Normal 5 5 10 2 3" xfId="17726"/>
    <cellStyle name="Normal 5 5 10 3" xfId="17727"/>
    <cellStyle name="Normal 5 5 10 4" xfId="17728"/>
    <cellStyle name="Normal 5 5 10 5" xfId="17729"/>
    <cellStyle name="Normal 5 5 11" xfId="17730"/>
    <cellStyle name="Normal 5 5 11 2" xfId="17731"/>
    <cellStyle name="Normal 5 5 11 2 2" xfId="17732"/>
    <cellStyle name="Normal 5 5 11 2 3" xfId="17733"/>
    <cellStyle name="Normal 5 5 11 3" xfId="17734"/>
    <cellStyle name="Normal 5 5 11 4" xfId="17735"/>
    <cellStyle name="Normal 5 5 11 5" xfId="17736"/>
    <cellStyle name="Normal 5 5 12" xfId="17737"/>
    <cellStyle name="Normal 5 5 12 2" xfId="17738"/>
    <cellStyle name="Normal 5 5 12 2 2" xfId="17739"/>
    <cellStyle name="Normal 5 5 12 2 3" xfId="17740"/>
    <cellStyle name="Normal 5 5 12 3" xfId="17741"/>
    <cellStyle name="Normal 5 5 12 4" xfId="17742"/>
    <cellStyle name="Normal 5 5 12 5" xfId="17743"/>
    <cellStyle name="Normal 5 5 13" xfId="17744"/>
    <cellStyle name="Normal 5 5 13 2" xfId="17745"/>
    <cellStyle name="Normal 5 5 13 2 2" xfId="17746"/>
    <cellStyle name="Normal 5 5 13 2 3" xfId="17747"/>
    <cellStyle name="Normal 5 5 13 3" xfId="17748"/>
    <cellStyle name="Normal 5 5 13 4" xfId="17749"/>
    <cellStyle name="Normal 5 5 13 5" xfId="17750"/>
    <cellStyle name="Normal 5 5 14" xfId="17751"/>
    <cellStyle name="Normal 5 5 14 2" xfId="17752"/>
    <cellStyle name="Normal 5 5 14 2 2" xfId="17753"/>
    <cellStyle name="Normal 5 5 14 2 3" xfId="17754"/>
    <cellStyle name="Normal 5 5 14 3" xfId="17755"/>
    <cellStyle name="Normal 5 5 14 4" xfId="17756"/>
    <cellStyle name="Normal 5 5 14 5" xfId="17757"/>
    <cellStyle name="Normal 5 5 15" xfId="17758"/>
    <cellStyle name="Normal 5 5 15 2" xfId="17759"/>
    <cellStyle name="Normal 5 5 15 2 2" xfId="17760"/>
    <cellStyle name="Normal 5 5 15 2 3" xfId="17761"/>
    <cellStyle name="Normal 5 5 15 3" xfId="17762"/>
    <cellStyle name="Normal 5 5 15 3 2" xfId="17763"/>
    <cellStyle name="Normal 5 5 15 3 2 2" xfId="17764"/>
    <cellStyle name="Normal 5 5 15 3 2 3" xfId="17765"/>
    <cellStyle name="Normal 5 5 15 3 3" xfId="17766"/>
    <cellStyle name="Normal 5 5 15 3 3 2" xfId="34217"/>
    <cellStyle name="Normal 5 5 15 3 4" xfId="17767"/>
    <cellStyle name="Normal 5 5 15 3 5" xfId="17768"/>
    <cellStyle name="Normal 5 5 15 4" xfId="17769"/>
    <cellStyle name="Normal 5 5 15 5" xfId="17770"/>
    <cellStyle name="Normal 5 5 16" xfId="17771"/>
    <cellStyle name="Normal 5 5 16 2" xfId="17772"/>
    <cellStyle name="Normal 5 5 16 2 2" xfId="17773"/>
    <cellStyle name="Normal 5 5 16 2 3" xfId="17774"/>
    <cellStyle name="Normal 5 5 16 3" xfId="17775"/>
    <cellStyle name="Normal 5 5 16 3 2" xfId="34083"/>
    <cellStyle name="Normal 5 5 16 4" xfId="17776"/>
    <cellStyle name="Normal 5 5 16 5" xfId="17777"/>
    <cellStyle name="Normal 5 5 17" xfId="17778"/>
    <cellStyle name="Normal 5 5 17 2" xfId="33628"/>
    <cellStyle name="Normal 5 5 18" xfId="17779"/>
    <cellStyle name="Normal 5 5 18 2" xfId="17780"/>
    <cellStyle name="Normal 5 5 19" xfId="17781"/>
    <cellStyle name="Normal 5 5 2" xfId="17782"/>
    <cellStyle name="Normal 5 5 2 2" xfId="17783"/>
    <cellStyle name="Normal 5 5 2 2 2" xfId="17784"/>
    <cellStyle name="Normal 5 5 2 2 2 2" xfId="17785"/>
    <cellStyle name="Normal 5 5 2 2 2 3" xfId="17786"/>
    <cellStyle name="Normal 5 5 2 2 3" xfId="17787"/>
    <cellStyle name="Normal 5 5 2 2 4" xfId="17788"/>
    <cellStyle name="Normal 5 5 2 2 5" xfId="17789"/>
    <cellStyle name="Normal 5 5 2 3" xfId="17790"/>
    <cellStyle name="Normal 5 5 2 3 2" xfId="17791"/>
    <cellStyle name="Normal 5 5 2 3 2 2" xfId="17792"/>
    <cellStyle name="Normal 5 5 2 3 2 3" xfId="17793"/>
    <cellStyle name="Normal 5 5 2 3 3" xfId="17794"/>
    <cellStyle name="Normal 5 5 2 3 3 2" xfId="34493"/>
    <cellStyle name="Normal 5 5 2 3 4" xfId="17795"/>
    <cellStyle name="Normal 5 5 2 3 5" xfId="17796"/>
    <cellStyle name="Normal 5 5 2 4" xfId="17797"/>
    <cellStyle name="Normal 5 5 2 4 2" xfId="17798"/>
    <cellStyle name="Normal 5 5 2 4 3" xfId="17799"/>
    <cellStyle name="Normal 5 5 2 5" xfId="17800"/>
    <cellStyle name="Normal 5 5 2 5 2" xfId="33629"/>
    <cellStyle name="Normal 5 5 2 6" xfId="17801"/>
    <cellStyle name="Normal 5 5 2 7" xfId="17802"/>
    <cellStyle name="Normal 5 5 2 8" xfId="17803"/>
    <cellStyle name="Normal 5 5 3" xfId="17804"/>
    <cellStyle name="Normal 5 5 3 2" xfId="17805"/>
    <cellStyle name="Normal 5 5 3 2 2" xfId="17806"/>
    <cellStyle name="Normal 5 5 3 2 3" xfId="17807"/>
    <cellStyle name="Normal 5 5 3 3" xfId="17808"/>
    <cellStyle name="Normal 5 5 3 4" xfId="17809"/>
    <cellStyle name="Normal 5 5 3 5" xfId="17810"/>
    <cellStyle name="Normal 5 5 4" xfId="17811"/>
    <cellStyle name="Normal 5 5 4 2" xfId="17812"/>
    <cellStyle name="Normal 5 5 4 2 2" xfId="17813"/>
    <cellStyle name="Normal 5 5 4 2 3" xfId="17814"/>
    <cellStyle name="Normal 5 5 4 3" xfId="17815"/>
    <cellStyle name="Normal 5 5 4 4" xfId="17816"/>
    <cellStyle name="Normal 5 5 4 5" xfId="17817"/>
    <cellStyle name="Normal 5 5 5" xfId="17818"/>
    <cellStyle name="Normal 5 5 5 2" xfId="17819"/>
    <cellStyle name="Normal 5 5 5 2 2" xfId="17820"/>
    <cellStyle name="Normal 5 5 5 2 3" xfId="17821"/>
    <cellStyle name="Normal 5 5 5 3" xfId="17822"/>
    <cellStyle name="Normal 5 5 5 4" xfId="17823"/>
    <cellStyle name="Normal 5 5 5 5" xfId="17824"/>
    <cellStyle name="Normal 5 5 6" xfId="17825"/>
    <cellStyle name="Normal 5 5 6 2" xfId="17826"/>
    <cellStyle name="Normal 5 5 6 2 2" xfId="17827"/>
    <cellStyle name="Normal 5 5 6 2 3" xfId="17828"/>
    <cellStyle name="Normal 5 5 6 3" xfId="17829"/>
    <cellStyle name="Normal 5 5 6 4" xfId="17830"/>
    <cellStyle name="Normal 5 5 6 5" xfId="17831"/>
    <cellStyle name="Normal 5 5 7" xfId="17832"/>
    <cellStyle name="Normal 5 5 7 2" xfId="17833"/>
    <cellStyle name="Normal 5 5 7 2 2" xfId="17834"/>
    <cellStyle name="Normal 5 5 7 2 3" xfId="17835"/>
    <cellStyle name="Normal 5 5 7 3" xfId="17836"/>
    <cellStyle name="Normal 5 5 7 4" xfId="17837"/>
    <cellStyle name="Normal 5 5 7 5" xfId="17838"/>
    <cellStyle name="Normal 5 5 8" xfId="17839"/>
    <cellStyle name="Normal 5 5 8 2" xfId="17840"/>
    <cellStyle name="Normal 5 5 8 2 2" xfId="17841"/>
    <cellStyle name="Normal 5 5 8 2 3" xfId="17842"/>
    <cellStyle name="Normal 5 5 8 3" xfId="17843"/>
    <cellStyle name="Normal 5 5 8 4" xfId="17844"/>
    <cellStyle name="Normal 5 5 8 5" xfId="17845"/>
    <cellStyle name="Normal 5 5 9" xfId="17846"/>
    <cellStyle name="Normal 5 5 9 2" xfId="17847"/>
    <cellStyle name="Normal 5 5 9 2 2" xfId="17848"/>
    <cellStyle name="Normal 5 5 9 2 3" xfId="17849"/>
    <cellStyle name="Normal 5 5 9 3" xfId="17850"/>
    <cellStyle name="Normal 5 5 9 4" xfId="17851"/>
    <cellStyle name="Normal 5 5 9 5" xfId="17852"/>
    <cellStyle name="Normal 5 6" xfId="17853"/>
    <cellStyle name="Normal 5 6 2" xfId="17854"/>
    <cellStyle name="Normal 5 6 2 2" xfId="17855"/>
    <cellStyle name="Normal 5 6 2 2 2" xfId="17856"/>
    <cellStyle name="Normal 5 6 2 2 2 2" xfId="17857"/>
    <cellStyle name="Normal 5 6 2 2 2 3" xfId="17858"/>
    <cellStyle name="Normal 5 6 2 2 3" xfId="17859"/>
    <cellStyle name="Normal 5 6 2 2 3 2" xfId="34457"/>
    <cellStyle name="Normal 5 6 2 2 4" xfId="17860"/>
    <cellStyle name="Normal 5 6 2 2 5" xfId="17861"/>
    <cellStyle name="Normal 5 6 2 3" xfId="17862"/>
    <cellStyle name="Normal 5 6 2 3 2" xfId="17863"/>
    <cellStyle name="Normal 5 6 2 3 3" xfId="17864"/>
    <cellStyle name="Normal 5 6 2 4" xfId="17865"/>
    <cellStyle name="Normal 5 6 2 4 2" xfId="33631"/>
    <cellStyle name="Normal 5 6 2 5" xfId="17866"/>
    <cellStyle name="Normal 5 6 2 6" xfId="17867"/>
    <cellStyle name="Normal 5 6 3" xfId="17868"/>
    <cellStyle name="Normal 5 6 3 2" xfId="17869"/>
    <cellStyle name="Normal 5 6 3 2 2" xfId="17870"/>
    <cellStyle name="Normal 5 6 3 2 3" xfId="17871"/>
    <cellStyle name="Normal 5 6 3 3" xfId="17872"/>
    <cellStyle name="Normal 5 6 3 4" xfId="17873"/>
    <cellStyle name="Normal 5 6 3 5" xfId="17874"/>
    <cellStyle name="Normal 5 6 4" xfId="17875"/>
    <cellStyle name="Normal 5 6 4 2" xfId="17876"/>
    <cellStyle name="Normal 5 6 4 2 2" xfId="17877"/>
    <cellStyle name="Normal 5 6 4 2 3" xfId="17878"/>
    <cellStyle name="Normal 5 6 4 3" xfId="17879"/>
    <cellStyle name="Normal 5 6 4 3 2" xfId="17880"/>
    <cellStyle name="Normal 5 6 4 3 2 2" xfId="17881"/>
    <cellStyle name="Normal 5 6 4 3 2 3" xfId="17882"/>
    <cellStyle name="Normal 5 6 4 3 3" xfId="17883"/>
    <cellStyle name="Normal 5 6 4 3 3 2" xfId="34275"/>
    <cellStyle name="Normal 5 6 4 3 4" xfId="17884"/>
    <cellStyle name="Normal 5 6 4 3 5" xfId="17885"/>
    <cellStyle name="Normal 5 6 4 4" xfId="17886"/>
    <cellStyle name="Normal 5 6 4 5" xfId="17887"/>
    <cellStyle name="Normal 5 6 5" xfId="17888"/>
    <cellStyle name="Normal 5 6 5 2" xfId="17889"/>
    <cellStyle name="Normal 5 6 5 2 2" xfId="17890"/>
    <cellStyle name="Normal 5 6 5 2 3" xfId="17891"/>
    <cellStyle name="Normal 5 6 5 3" xfId="17892"/>
    <cellStyle name="Normal 5 6 5 3 2" xfId="34084"/>
    <cellStyle name="Normal 5 6 5 4" xfId="17893"/>
    <cellStyle name="Normal 5 6 5 5" xfId="17894"/>
    <cellStyle name="Normal 5 6 6" xfId="17895"/>
    <cellStyle name="Normal 5 6 6 2" xfId="33630"/>
    <cellStyle name="Normal 5 6 7" xfId="17896"/>
    <cellStyle name="Normal 5 6 8" xfId="17897"/>
    <cellStyle name="Normal 5 6 9" xfId="17898"/>
    <cellStyle name="Normal 5 7" xfId="17899"/>
    <cellStyle name="Normal 5 7 2" xfId="17900"/>
    <cellStyle name="Normal 5 7 2 2" xfId="17901"/>
    <cellStyle name="Normal 5 7 2 2 2" xfId="17902"/>
    <cellStyle name="Normal 5 7 2 2 2 2" xfId="17903"/>
    <cellStyle name="Normal 5 7 2 2 2 3" xfId="17904"/>
    <cellStyle name="Normal 5 7 2 2 3" xfId="17905"/>
    <cellStyle name="Normal 5 7 2 2 3 2" xfId="34276"/>
    <cellStyle name="Normal 5 7 2 2 4" xfId="17906"/>
    <cellStyle name="Normal 5 7 2 2 5" xfId="17907"/>
    <cellStyle name="Normal 5 7 2 3" xfId="17908"/>
    <cellStyle name="Normal 5 7 2 3 2" xfId="17909"/>
    <cellStyle name="Normal 5 7 2 3 3" xfId="17910"/>
    <cellStyle name="Normal 5 7 2 4" xfId="17911"/>
    <cellStyle name="Normal 5 7 2 4 2" xfId="33633"/>
    <cellStyle name="Normal 5 7 2 5" xfId="17912"/>
    <cellStyle name="Normal 5 7 2 6" xfId="17913"/>
    <cellStyle name="Normal 5 7 3" xfId="17914"/>
    <cellStyle name="Normal 5 7 3 2" xfId="17915"/>
    <cellStyle name="Normal 5 7 3 2 2" xfId="17916"/>
    <cellStyle name="Normal 5 7 3 2 3" xfId="17917"/>
    <cellStyle name="Normal 5 7 3 3" xfId="17918"/>
    <cellStyle name="Normal 5 7 3 4" xfId="17919"/>
    <cellStyle name="Normal 5 7 3 5" xfId="17920"/>
    <cellStyle name="Normal 5 7 4" xfId="17921"/>
    <cellStyle name="Normal 5 7 4 2" xfId="17922"/>
    <cellStyle name="Normal 5 7 4 2 2" xfId="17923"/>
    <cellStyle name="Normal 5 7 4 2 3" xfId="17924"/>
    <cellStyle name="Normal 5 7 4 3" xfId="17925"/>
    <cellStyle name="Normal 5 7 4 3 2" xfId="17926"/>
    <cellStyle name="Normal 5 7 4 3 2 2" xfId="17927"/>
    <cellStyle name="Normal 5 7 4 3 2 3" xfId="17928"/>
    <cellStyle name="Normal 5 7 4 3 3" xfId="17929"/>
    <cellStyle name="Normal 5 7 4 3 3 2" xfId="34218"/>
    <cellStyle name="Normal 5 7 4 3 4" xfId="17930"/>
    <cellStyle name="Normal 5 7 4 3 5" xfId="17931"/>
    <cellStyle name="Normal 5 7 4 4" xfId="17932"/>
    <cellStyle name="Normal 5 7 4 5" xfId="17933"/>
    <cellStyle name="Normal 5 7 5" xfId="17934"/>
    <cellStyle name="Normal 5 7 5 2" xfId="17935"/>
    <cellStyle name="Normal 5 7 5 2 2" xfId="17936"/>
    <cellStyle name="Normal 5 7 5 2 3" xfId="17937"/>
    <cellStyle name="Normal 5 7 5 3" xfId="17938"/>
    <cellStyle name="Normal 5 7 5 3 2" xfId="34085"/>
    <cellStyle name="Normal 5 7 5 4" xfId="17939"/>
    <cellStyle name="Normal 5 7 5 5" xfId="17940"/>
    <cellStyle name="Normal 5 7 6" xfId="17941"/>
    <cellStyle name="Normal 5 7 6 2" xfId="33632"/>
    <cellStyle name="Normal 5 7 7" xfId="17942"/>
    <cellStyle name="Normal 5 7 8" xfId="17943"/>
    <cellStyle name="Normal 5 7 9" xfId="17944"/>
    <cellStyle name="Normal 5 8" xfId="17945"/>
    <cellStyle name="Normal 5 8 2" xfId="17946"/>
    <cellStyle name="Normal 5 8 2 2" xfId="17947"/>
    <cellStyle name="Normal 5 8 2 2 2" xfId="17948"/>
    <cellStyle name="Normal 5 8 2 2 3" xfId="17949"/>
    <cellStyle name="Normal 5 8 2 3" xfId="17950"/>
    <cellStyle name="Normal 5 8 2 4" xfId="17951"/>
    <cellStyle name="Normal 5 8 2 5" xfId="17952"/>
    <cellStyle name="Normal 5 8 3" xfId="17953"/>
    <cellStyle name="Normal 5 8 3 2" xfId="17954"/>
    <cellStyle name="Normal 5 8 3 2 2" xfId="17955"/>
    <cellStyle name="Normal 5 8 3 2 3" xfId="17956"/>
    <cellStyle name="Normal 5 8 3 3" xfId="17957"/>
    <cellStyle name="Normal 5 8 3 3 2" xfId="17958"/>
    <cellStyle name="Normal 5 8 3 3 2 2" xfId="17959"/>
    <cellStyle name="Normal 5 8 3 3 2 3" xfId="17960"/>
    <cellStyle name="Normal 5 8 3 3 3" xfId="17961"/>
    <cellStyle name="Normal 5 8 3 3 3 2" xfId="34221"/>
    <cellStyle name="Normal 5 8 3 3 4" xfId="17962"/>
    <cellStyle name="Normal 5 8 3 3 5" xfId="17963"/>
    <cellStyle name="Normal 5 8 3 4" xfId="17964"/>
    <cellStyle name="Normal 5 8 3 5" xfId="17965"/>
    <cellStyle name="Normal 5 8 4" xfId="17966"/>
    <cellStyle name="Normal 5 8 4 2" xfId="17967"/>
    <cellStyle name="Normal 5 8 4 2 2" xfId="17968"/>
    <cellStyle name="Normal 5 8 4 2 3" xfId="17969"/>
    <cellStyle name="Normal 5 8 4 3" xfId="17970"/>
    <cellStyle name="Normal 5 8 4 3 2" xfId="34086"/>
    <cellStyle name="Normal 5 8 4 4" xfId="17971"/>
    <cellStyle name="Normal 5 8 4 5" xfId="17972"/>
    <cellStyle name="Normal 5 8 5" xfId="17973"/>
    <cellStyle name="Normal 5 8 5 2" xfId="33634"/>
    <cellStyle name="Normal 5 8 6" xfId="17974"/>
    <cellStyle name="Normal 5 8 7" xfId="17975"/>
    <cellStyle name="Normal 5 8 8" xfId="17976"/>
    <cellStyle name="Normal 5 9" xfId="17977"/>
    <cellStyle name="Normal 5 9 2" xfId="17978"/>
    <cellStyle name="Normal 5 9 2 2" xfId="17979"/>
    <cellStyle name="Normal 5 9 2 2 2" xfId="17980"/>
    <cellStyle name="Normal 5 9 2 2 3" xfId="17981"/>
    <cellStyle name="Normal 5 9 2 3" xfId="17982"/>
    <cellStyle name="Normal 5 9 2 4" xfId="17983"/>
    <cellStyle name="Normal 5 9 2 5" xfId="17984"/>
    <cellStyle name="Normal 5 9 3" xfId="17985"/>
    <cellStyle name="Normal 5 9 3 2" xfId="17986"/>
    <cellStyle name="Normal 5 9 3 2 2" xfId="17987"/>
    <cellStyle name="Normal 5 9 3 2 3" xfId="17988"/>
    <cellStyle name="Normal 5 9 3 3" xfId="17989"/>
    <cellStyle name="Normal 5 9 3 3 2" xfId="17990"/>
    <cellStyle name="Normal 5 9 3 3 2 2" xfId="17991"/>
    <cellStyle name="Normal 5 9 3 3 2 3" xfId="17992"/>
    <cellStyle name="Normal 5 9 3 3 3" xfId="17993"/>
    <cellStyle name="Normal 5 9 3 3 3 2" xfId="34219"/>
    <cellStyle name="Normal 5 9 3 3 4" xfId="17994"/>
    <cellStyle name="Normal 5 9 3 3 5" xfId="17995"/>
    <cellStyle name="Normal 5 9 3 4" xfId="17996"/>
    <cellStyle name="Normal 5 9 3 5" xfId="17997"/>
    <cellStyle name="Normal 5 9 4" xfId="17998"/>
    <cellStyle name="Normal 5 9 4 2" xfId="17999"/>
    <cellStyle name="Normal 5 9 4 2 2" xfId="18000"/>
    <cellStyle name="Normal 5 9 4 2 3" xfId="18001"/>
    <cellStyle name="Normal 5 9 4 3" xfId="18002"/>
    <cellStyle name="Normal 5 9 4 3 2" xfId="34087"/>
    <cellStyle name="Normal 5 9 4 4" xfId="18003"/>
    <cellStyle name="Normal 5 9 4 5" xfId="18004"/>
    <cellStyle name="Normal 5 9 5" xfId="18005"/>
    <cellStyle name="Normal 5 9 5 2" xfId="33635"/>
    <cellStyle name="Normal 5 9 6" xfId="18006"/>
    <cellStyle name="Normal 5 9 7" xfId="18007"/>
    <cellStyle name="Normal 5 9 8" xfId="18008"/>
    <cellStyle name="Normal 6" xfId="44"/>
    <cellStyle name="Normal 6 10" xfId="18009"/>
    <cellStyle name="Normal 6 10 10" xfId="18010"/>
    <cellStyle name="Normal 6 10 11" xfId="18011"/>
    <cellStyle name="Normal 6 10 2" xfId="18012"/>
    <cellStyle name="Normal 6 10 2 2" xfId="18013"/>
    <cellStyle name="Normal 6 10 2 2 2" xfId="18014"/>
    <cellStyle name="Normal 6 10 2 2 2 2" xfId="18015"/>
    <cellStyle name="Normal 6 10 2 2 2 3" xfId="18016"/>
    <cellStyle name="Normal 6 10 2 2 3" xfId="18017"/>
    <cellStyle name="Normal 6 10 2 2 3 2" xfId="34222"/>
    <cellStyle name="Normal 6 10 2 2 4" xfId="18018"/>
    <cellStyle name="Normal 6 10 2 2 5" xfId="18019"/>
    <cellStyle name="Normal 6 10 2 3" xfId="18020"/>
    <cellStyle name="Normal 6 10 2 3 2" xfId="18021"/>
    <cellStyle name="Normal 6 10 2 3 2 2" xfId="18022"/>
    <cellStyle name="Normal 6 10 2 3 2 3" xfId="18023"/>
    <cellStyle name="Normal 6 10 2 3 3" xfId="18024"/>
    <cellStyle name="Normal 6 10 2 3 3 2" xfId="35121"/>
    <cellStyle name="Normal 6 10 2 3 4" xfId="18025"/>
    <cellStyle name="Normal 6 10 2 3 5" xfId="18026"/>
    <cellStyle name="Normal 6 10 2 4" xfId="18027"/>
    <cellStyle name="Normal 6 10 2 4 2" xfId="18028"/>
    <cellStyle name="Normal 6 10 2 4 3" xfId="18029"/>
    <cellStyle name="Normal 6 10 2 5" xfId="18030"/>
    <cellStyle name="Normal 6 10 2 5 2" xfId="33637"/>
    <cellStyle name="Normal 6 10 2 6" xfId="18031"/>
    <cellStyle name="Normal 6 10 2 7" xfId="18032"/>
    <cellStyle name="Normal 6 10 2 8" xfId="18033"/>
    <cellStyle name="Normal 6 10 3" xfId="18034"/>
    <cellStyle name="Normal 6 10 3 2" xfId="18035"/>
    <cellStyle name="Normal 6 10 3 2 2" xfId="18036"/>
    <cellStyle name="Normal 6 10 3 2 2 2" xfId="18037"/>
    <cellStyle name="Normal 6 10 3 2 2 3" xfId="18038"/>
    <cellStyle name="Normal 6 10 3 2 3" xfId="18039"/>
    <cellStyle name="Normal 6 10 3 2 3 2" xfId="35269"/>
    <cellStyle name="Normal 6 10 3 2 4" xfId="18040"/>
    <cellStyle name="Normal 6 10 3 2 5" xfId="18041"/>
    <cellStyle name="Normal 6 10 3 3" xfId="18042"/>
    <cellStyle name="Normal 6 10 3 3 2" xfId="18043"/>
    <cellStyle name="Normal 6 10 3 3 3" xfId="18044"/>
    <cellStyle name="Normal 6 10 3 4" xfId="18045"/>
    <cellStyle name="Normal 6 10 3 5" xfId="18046"/>
    <cellStyle name="Normal 6 10 3 6" xfId="18047"/>
    <cellStyle name="Normal 6 10 3 7" xfId="18048"/>
    <cellStyle name="Normal 6 10 4" xfId="18049"/>
    <cellStyle name="Normal 6 10 4 2" xfId="18050"/>
    <cellStyle name="Normal 6 10 4 2 2" xfId="18051"/>
    <cellStyle name="Normal 6 10 4 2 2 2" xfId="18052"/>
    <cellStyle name="Normal 6 10 4 2 2 3" xfId="18053"/>
    <cellStyle name="Normal 6 10 4 2 3" xfId="18054"/>
    <cellStyle name="Normal 6 10 4 2 3 2" xfId="34987"/>
    <cellStyle name="Normal 6 10 4 2 4" xfId="18055"/>
    <cellStyle name="Normal 6 10 4 2 5" xfId="18056"/>
    <cellStyle name="Normal 6 10 4 3" xfId="18057"/>
    <cellStyle name="Normal 6 10 4 3 2" xfId="18058"/>
    <cellStyle name="Normal 6 10 4 3 2 2" xfId="18059"/>
    <cellStyle name="Normal 6 10 4 3 2 3" xfId="18060"/>
    <cellStyle name="Normal 6 10 4 3 3" xfId="18061"/>
    <cellStyle name="Normal 6 10 4 3 3 2" xfId="34277"/>
    <cellStyle name="Normal 6 10 4 3 4" xfId="18062"/>
    <cellStyle name="Normal 6 10 4 3 5" xfId="18063"/>
    <cellStyle name="Normal 6 10 4 4" xfId="18064"/>
    <cellStyle name="Normal 6 10 4 4 2" xfId="18065"/>
    <cellStyle name="Normal 6 10 4 4 3" xfId="18066"/>
    <cellStyle name="Normal 6 10 4 5" xfId="18067"/>
    <cellStyle name="Normal 6 10 4 5 2" xfId="33973"/>
    <cellStyle name="Normal 6 10 4 6" xfId="18068"/>
    <cellStyle name="Normal 6 10 4 7" xfId="18069"/>
    <cellStyle name="Normal 6 10 4 8" xfId="18070"/>
    <cellStyle name="Normal 6 10 5" xfId="18071"/>
    <cellStyle name="Normal 6 10 5 2" xfId="18072"/>
    <cellStyle name="Normal 6 10 5 2 2" xfId="18073"/>
    <cellStyle name="Normal 6 10 5 2 2 2" xfId="18074"/>
    <cellStyle name="Normal 6 10 5 2 2 3" xfId="18075"/>
    <cellStyle name="Normal 6 10 5 2 3" xfId="18076"/>
    <cellStyle name="Normal 6 10 5 2 3 2" xfId="35122"/>
    <cellStyle name="Normal 6 10 5 2 4" xfId="18077"/>
    <cellStyle name="Normal 6 10 5 2 5" xfId="18078"/>
    <cellStyle name="Normal 6 10 5 3" xfId="18079"/>
    <cellStyle name="Normal 6 10 5 3 2" xfId="18080"/>
    <cellStyle name="Normal 6 10 5 3 3" xfId="18081"/>
    <cellStyle name="Normal 6 10 5 4" xfId="18082"/>
    <cellStyle name="Normal 6 10 5 4 2" xfId="34088"/>
    <cellStyle name="Normal 6 10 5 5" xfId="18083"/>
    <cellStyle name="Normal 6 10 5 6" xfId="18084"/>
    <cellStyle name="Normal 6 10 5 7" xfId="18085"/>
    <cellStyle name="Normal 6 10 6" xfId="18086"/>
    <cellStyle name="Normal 6 10 6 2" xfId="18087"/>
    <cellStyle name="Normal 6 10 6 2 2" xfId="18088"/>
    <cellStyle name="Normal 6 10 6 2 3" xfId="18089"/>
    <cellStyle name="Normal 6 10 6 3" xfId="18090"/>
    <cellStyle name="Normal 6 10 6 3 2" xfId="35123"/>
    <cellStyle name="Normal 6 10 6 4" xfId="18091"/>
    <cellStyle name="Normal 6 10 6 5" xfId="18092"/>
    <cellStyle name="Normal 6 10 6 6" xfId="18093"/>
    <cellStyle name="Normal 6 10 7" xfId="18094"/>
    <cellStyle name="Normal 6 10 7 2" xfId="18095"/>
    <cellStyle name="Normal 6 10 7 3" xfId="18096"/>
    <cellStyle name="Normal 6 10 8" xfId="18097"/>
    <cellStyle name="Normal 6 10 8 2" xfId="33636"/>
    <cellStyle name="Normal 6 10 9" xfId="18098"/>
    <cellStyle name="Normal 6 11" xfId="18099"/>
    <cellStyle name="Normal 6 11 10" xfId="18100"/>
    <cellStyle name="Normal 6 11 11" xfId="18101"/>
    <cellStyle name="Normal 6 11 2" xfId="18102"/>
    <cellStyle name="Normal 6 11 2 2" xfId="18103"/>
    <cellStyle name="Normal 6 11 2 2 2" xfId="18104"/>
    <cellStyle name="Normal 6 11 2 2 2 2" xfId="18105"/>
    <cellStyle name="Normal 6 11 2 2 2 3" xfId="18106"/>
    <cellStyle name="Normal 6 11 2 2 3" xfId="18107"/>
    <cellStyle name="Normal 6 11 2 2 3 2" xfId="35297"/>
    <cellStyle name="Normal 6 11 2 2 4" xfId="18108"/>
    <cellStyle name="Normal 6 11 2 2 5" xfId="18109"/>
    <cellStyle name="Normal 6 11 2 3" xfId="18110"/>
    <cellStyle name="Normal 6 11 2 3 2" xfId="18111"/>
    <cellStyle name="Normal 6 11 2 3 3" xfId="18112"/>
    <cellStyle name="Normal 6 11 2 4" xfId="18113"/>
    <cellStyle name="Normal 6 11 2 5" xfId="18114"/>
    <cellStyle name="Normal 6 11 2 6" xfId="18115"/>
    <cellStyle name="Normal 6 11 2 7" xfId="18116"/>
    <cellStyle name="Normal 6 11 3" xfId="18117"/>
    <cellStyle name="Normal 6 11 3 2" xfId="18118"/>
    <cellStyle name="Normal 6 11 3 2 2" xfId="18119"/>
    <cellStyle name="Normal 6 11 3 2 2 2" xfId="18120"/>
    <cellStyle name="Normal 6 11 3 2 2 3" xfId="18121"/>
    <cellStyle name="Normal 6 11 3 2 3" xfId="18122"/>
    <cellStyle name="Normal 6 11 3 2 3 2" xfId="34988"/>
    <cellStyle name="Normal 6 11 3 2 4" xfId="18123"/>
    <cellStyle name="Normal 6 11 3 2 5" xfId="18124"/>
    <cellStyle name="Normal 6 11 3 3" xfId="18125"/>
    <cellStyle name="Normal 6 11 3 3 2" xfId="18126"/>
    <cellStyle name="Normal 6 11 3 3 2 2" xfId="18127"/>
    <cellStyle name="Normal 6 11 3 3 2 3" xfId="18128"/>
    <cellStyle name="Normal 6 11 3 3 3" xfId="18129"/>
    <cellStyle name="Normal 6 11 3 3 3 2" xfId="34476"/>
    <cellStyle name="Normal 6 11 3 3 4" xfId="18130"/>
    <cellStyle name="Normal 6 11 3 3 5" xfId="18131"/>
    <cellStyle name="Normal 6 11 3 4" xfId="18132"/>
    <cellStyle name="Normal 6 11 3 4 2" xfId="18133"/>
    <cellStyle name="Normal 6 11 3 4 3" xfId="18134"/>
    <cellStyle name="Normal 6 11 3 5" xfId="18135"/>
    <cellStyle name="Normal 6 11 3 5 2" xfId="33974"/>
    <cellStyle name="Normal 6 11 3 6" xfId="18136"/>
    <cellStyle name="Normal 6 11 3 7" xfId="18137"/>
    <cellStyle name="Normal 6 11 3 8" xfId="18138"/>
    <cellStyle name="Normal 6 11 4" xfId="18139"/>
    <cellStyle name="Normal 6 11 4 2" xfId="18140"/>
    <cellStyle name="Normal 6 11 4 2 2" xfId="18141"/>
    <cellStyle name="Normal 6 11 4 2 2 2" xfId="18142"/>
    <cellStyle name="Normal 6 11 4 2 2 3" xfId="18143"/>
    <cellStyle name="Normal 6 11 4 2 3" xfId="18144"/>
    <cellStyle name="Normal 6 11 4 2 3 2" xfId="35124"/>
    <cellStyle name="Normal 6 11 4 2 4" xfId="18145"/>
    <cellStyle name="Normal 6 11 4 2 5" xfId="18146"/>
    <cellStyle name="Normal 6 11 4 3" xfId="18147"/>
    <cellStyle name="Normal 6 11 4 3 2" xfId="18148"/>
    <cellStyle name="Normal 6 11 4 3 3" xfId="18149"/>
    <cellStyle name="Normal 6 11 4 4" xfId="18150"/>
    <cellStyle name="Normal 6 11 4 4 2" xfId="34089"/>
    <cellStyle name="Normal 6 11 4 5" xfId="18151"/>
    <cellStyle name="Normal 6 11 4 6" xfId="18152"/>
    <cellStyle name="Normal 6 11 4 7" xfId="18153"/>
    <cellStyle name="Normal 6 11 5" xfId="18154"/>
    <cellStyle name="Normal 6 11 5 2" xfId="18155"/>
    <cellStyle name="Normal 6 11 5 2 2" xfId="18156"/>
    <cellStyle name="Normal 6 11 5 2 3" xfId="18157"/>
    <cellStyle name="Normal 6 11 5 3" xfId="18158"/>
    <cellStyle name="Normal 6 11 5 3 2" xfId="35298"/>
    <cellStyle name="Normal 6 11 5 4" xfId="18159"/>
    <cellStyle name="Normal 6 11 5 5" xfId="18160"/>
    <cellStyle name="Normal 6 11 5 6" xfId="18161"/>
    <cellStyle name="Normal 6 11 6" xfId="18162"/>
    <cellStyle name="Normal 6 11 6 2" xfId="18163"/>
    <cellStyle name="Normal 6 11 6 2 2" xfId="18164"/>
    <cellStyle name="Normal 6 11 6 2 3" xfId="18165"/>
    <cellStyle name="Normal 6 11 6 3" xfId="18166"/>
    <cellStyle name="Normal 6 11 6 3 2" xfId="35299"/>
    <cellStyle name="Normal 6 11 6 4" xfId="18167"/>
    <cellStyle name="Normal 6 11 6 5" xfId="18168"/>
    <cellStyle name="Normal 6 11 6 6" xfId="18169"/>
    <cellStyle name="Normal 6 11 7" xfId="18170"/>
    <cellStyle name="Normal 6 11 7 2" xfId="18171"/>
    <cellStyle name="Normal 6 11 7 3" xfId="18172"/>
    <cellStyle name="Normal 6 11 8" xfId="18173"/>
    <cellStyle name="Normal 6 11 8 2" xfId="33638"/>
    <cellStyle name="Normal 6 11 9" xfId="18174"/>
    <cellStyle name="Normal 6 12" xfId="18175"/>
    <cellStyle name="Normal 6 12 10" xfId="18176"/>
    <cellStyle name="Normal 6 12 11" xfId="18177"/>
    <cellStyle name="Normal 6 12 2" xfId="18178"/>
    <cellStyle name="Normal 6 12 2 2" xfId="18179"/>
    <cellStyle name="Normal 6 12 2 2 2" xfId="18180"/>
    <cellStyle name="Normal 6 12 2 2 2 2" xfId="18181"/>
    <cellStyle name="Normal 6 12 2 2 2 3" xfId="18182"/>
    <cellStyle name="Normal 6 12 2 2 3" xfId="18183"/>
    <cellStyle name="Normal 6 12 2 2 3 2" xfId="35125"/>
    <cellStyle name="Normal 6 12 2 2 4" xfId="18184"/>
    <cellStyle name="Normal 6 12 2 2 5" xfId="18185"/>
    <cellStyle name="Normal 6 12 2 3" xfId="18186"/>
    <cellStyle name="Normal 6 12 2 3 2" xfId="18187"/>
    <cellStyle name="Normal 6 12 2 3 3" xfId="18188"/>
    <cellStyle name="Normal 6 12 2 4" xfId="18189"/>
    <cellStyle name="Normal 6 12 2 5" xfId="18190"/>
    <cellStyle name="Normal 6 12 2 6" xfId="18191"/>
    <cellStyle name="Normal 6 12 2 7" xfId="18192"/>
    <cellStyle name="Normal 6 12 3" xfId="18193"/>
    <cellStyle name="Normal 6 12 3 2" xfId="18194"/>
    <cellStyle name="Normal 6 12 3 2 2" xfId="18195"/>
    <cellStyle name="Normal 6 12 3 2 2 2" xfId="18196"/>
    <cellStyle name="Normal 6 12 3 2 2 3" xfId="18197"/>
    <cellStyle name="Normal 6 12 3 2 3" xfId="18198"/>
    <cellStyle name="Normal 6 12 3 2 3 2" xfId="34989"/>
    <cellStyle name="Normal 6 12 3 2 4" xfId="18199"/>
    <cellStyle name="Normal 6 12 3 2 5" xfId="18200"/>
    <cellStyle name="Normal 6 12 3 3" xfId="18201"/>
    <cellStyle name="Normal 6 12 3 3 2" xfId="18202"/>
    <cellStyle name="Normal 6 12 3 3 2 2" xfId="18203"/>
    <cellStyle name="Normal 6 12 3 3 2 3" xfId="18204"/>
    <cellStyle name="Normal 6 12 3 3 3" xfId="18205"/>
    <cellStyle name="Normal 6 12 3 3 3 2" xfId="34278"/>
    <cellStyle name="Normal 6 12 3 3 4" xfId="18206"/>
    <cellStyle name="Normal 6 12 3 3 5" xfId="18207"/>
    <cellStyle name="Normal 6 12 3 4" xfId="18208"/>
    <cellStyle name="Normal 6 12 3 4 2" xfId="18209"/>
    <cellStyle name="Normal 6 12 3 4 3" xfId="18210"/>
    <cellStyle name="Normal 6 12 3 5" xfId="18211"/>
    <cellStyle name="Normal 6 12 3 5 2" xfId="33975"/>
    <cellStyle name="Normal 6 12 3 6" xfId="18212"/>
    <cellStyle name="Normal 6 12 3 7" xfId="18213"/>
    <cellStyle name="Normal 6 12 3 8" xfId="18214"/>
    <cellStyle name="Normal 6 12 4" xfId="18215"/>
    <cellStyle name="Normal 6 12 4 2" xfId="18216"/>
    <cellStyle name="Normal 6 12 4 2 2" xfId="18217"/>
    <cellStyle name="Normal 6 12 4 2 2 2" xfId="18218"/>
    <cellStyle name="Normal 6 12 4 2 2 3" xfId="18219"/>
    <cellStyle name="Normal 6 12 4 2 3" xfId="18220"/>
    <cellStyle name="Normal 6 12 4 2 3 2" xfId="35300"/>
    <cellStyle name="Normal 6 12 4 2 4" xfId="18221"/>
    <cellStyle name="Normal 6 12 4 2 5" xfId="18222"/>
    <cellStyle name="Normal 6 12 4 3" xfId="18223"/>
    <cellStyle name="Normal 6 12 4 3 2" xfId="18224"/>
    <cellStyle name="Normal 6 12 4 3 3" xfId="18225"/>
    <cellStyle name="Normal 6 12 4 4" xfId="18226"/>
    <cellStyle name="Normal 6 12 4 4 2" xfId="34090"/>
    <cellStyle name="Normal 6 12 4 5" xfId="18227"/>
    <cellStyle name="Normal 6 12 4 6" xfId="18228"/>
    <cellStyle name="Normal 6 12 4 7" xfId="18229"/>
    <cellStyle name="Normal 6 12 5" xfId="18230"/>
    <cellStyle name="Normal 6 12 5 2" xfId="18231"/>
    <cellStyle name="Normal 6 12 5 2 2" xfId="18232"/>
    <cellStyle name="Normal 6 12 5 2 3" xfId="18233"/>
    <cellStyle name="Normal 6 12 5 3" xfId="18234"/>
    <cellStyle name="Normal 6 12 5 3 2" xfId="35126"/>
    <cellStyle name="Normal 6 12 5 4" xfId="18235"/>
    <cellStyle name="Normal 6 12 5 5" xfId="18236"/>
    <cellStyle name="Normal 6 12 5 6" xfId="18237"/>
    <cellStyle name="Normal 6 12 6" xfId="18238"/>
    <cellStyle name="Normal 6 12 6 2" xfId="18239"/>
    <cellStyle name="Normal 6 12 6 2 2" xfId="18240"/>
    <cellStyle name="Normal 6 12 6 2 3" xfId="18241"/>
    <cellStyle name="Normal 6 12 6 3" xfId="18242"/>
    <cellStyle name="Normal 6 12 6 3 2" xfId="35127"/>
    <cellStyle name="Normal 6 12 6 4" xfId="18243"/>
    <cellStyle name="Normal 6 12 6 5" xfId="18244"/>
    <cellStyle name="Normal 6 12 6 6" xfId="18245"/>
    <cellStyle name="Normal 6 12 7" xfId="18246"/>
    <cellStyle name="Normal 6 12 7 2" xfId="18247"/>
    <cellStyle name="Normal 6 12 7 3" xfId="18248"/>
    <cellStyle name="Normal 6 12 8" xfId="18249"/>
    <cellStyle name="Normal 6 12 8 2" xfId="33639"/>
    <cellStyle name="Normal 6 12 9" xfId="18250"/>
    <cellStyle name="Normal 6 13" xfId="18251"/>
    <cellStyle name="Normal 6 13 10" xfId="18252"/>
    <cellStyle name="Normal 6 13 11" xfId="18253"/>
    <cellStyle name="Normal 6 13 2" xfId="18254"/>
    <cellStyle name="Normal 6 13 2 2" xfId="18255"/>
    <cellStyle name="Normal 6 13 2 2 2" xfId="18256"/>
    <cellStyle name="Normal 6 13 2 2 2 2" xfId="18257"/>
    <cellStyle name="Normal 6 13 2 2 2 3" xfId="18258"/>
    <cellStyle name="Normal 6 13 2 2 3" xfId="18259"/>
    <cellStyle name="Normal 6 13 2 2 3 2" xfId="34598"/>
    <cellStyle name="Normal 6 13 2 2 4" xfId="18260"/>
    <cellStyle name="Normal 6 13 2 2 5" xfId="18261"/>
    <cellStyle name="Normal 6 13 2 3" xfId="18262"/>
    <cellStyle name="Normal 6 13 2 3 2" xfId="18263"/>
    <cellStyle name="Normal 6 13 2 3 2 2" xfId="18264"/>
    <cellStyle name="Normal 6 13 2 3 2 3" xfId="18265"/>
    <cellStyle name="Normal 6 13 2 3 3" xfId="18266"/>
    <cellStyle name="Normal 6 13 2 3 3 2" xfId="35128"/>
    <cellStyle name="Normal 6 13 2 3 4" xfId="18267"/>
    <cellStyle name="Normal 6 13 2 3 5" xfId="18268"/>
    <cellStyle name="Normal 6 13 2 4" xfId="18269"/>
    <cellStyle name="Normal 6 13 2 4 2" xfId="18270"/>
    <cellStyle name="Normal 6 13 2 4 3" xfId="18271"/>
    <cellStyle name="Normal 6 13 2 5" xfId="18272"/>
    <cellStyle name="Normal 6 13 2 5 2" xfId="33641"/>
    <cellStyle name="Normal 6 13 2 6" xfId="18273"/>
    <cellStyle name="Normal 6 13 2 7" xfId="18274"/>
    <cellStyle name="Normal 6 13 2 8" xfId="18275"/>
    <cellStyle name="Normal 6 13 3" xfId="18276"/>
    <cellStyle name="Normal 6 13 3 2" xfId="18277"/>
    <cellStyle name="Normal 6 13 3 2 2" xfId="18278"/>
    <cellStyle name="Normal 6 13 3 2 2 2" xfId="18279"/>
    <cellStyle name="Normal 6 13 3 2 2 3" xfId="18280"/>
    <cellStyle name="Normal 6 13 3 2 3" xfId="18281"/>
    <cellStyle name="Normal 6 13 3 2 3 2" xfId="35129"/>
    <cellStyle name="Normal 6 13 3 2 4" xfId="18282"/>
    <cellStyle name="Normal 6 13 3 2 5" xfId="18283"/>
    <cellStyle name="Normal 6 13 3 3" xfId="18284"/>
    <cellStyle name="Normal 6 13 3 3 2" xfId="18285"/>
    <cellStyle name="Normal 6 13 3 3 3" xfId="18286"/>
    <cellStyle name="Normal 6 13 3 4" xfId="18287"/>
    <cellStyle name="Normal 6 13 3 5" xfId="18288"/>
    <cellStyle name="Normal 6 13 3 6" xfId="18289"/>
    <cellStyle name="Normal 6 13 3 7" xfId="18290"/>
    <cellStyle name="Normal 6 13 4" xfId="18291"/>
    <cellStyle name="Normal 6 13 4 2" xfId="18292"/>
    <cellStyle name="Normal 6 13 4 2 2" xfId="18293"/>
    <cellStyle name="Normal 6 13 4 2 2 2" xfId="18294"/>
    <cellStyle name="Normal 6 13 4 2 2 3" xfId="18295"/>
    <cellStyle name="Normal 6 13 4 2 3" xfId="18296"/>
    <cellStyle name="Normal 6 13 4 2 3 2" xfId="34990"/>
    <cellStyle name="Normal 6 13 4 2 4" xfId="18297"/>
    <cellStyle name="Normal 6 13 4 2 5" xfId="18298"/>
    <cellStyle name="Normal 6 13 4 3" xfId="18299"/>
    <cellStyle name="Normal 6 13 4 3 2" xfId="18300"/>
    <cellStyle name="Normal 6 13 4 3 2 2" xfId="18301"/>
    <cellStyle name="Normal 6 13 4 3 2 3" xfId="18302"/>
    <cellStyle name="Normal 6 13 4 3 3" xfId="18303"/>
    <cellStyle name="Normal 6 13 4 3 3 2" xfId="34699"/>
    <cellStyle name="Normal 6 13 4 3 4" xfId="18304"/>
    <cellStyle name="Normal 6 13 4 3 5" xfId="18305"/>
    <cellStyle name="Normal 6 13 4 4" xfId="18306"/>
    <cellStyle name="Normal 6 13 4 4 2" xfId="18307"/>
    <cellStyle name="Normal 6 13 4 4 3" xfId="18308"/>
    <cellStyle name="Normal 6 13 4 5" xfId="18309"/>
    <cellStyle name="Normal 6 13 4 5 2" xfId="33976"/>
    <cellStyle name="Normal 6 13 4 6" xfId="18310"/>
    <cellStyle name="Normal 6 13 4 7" xfId="18311"/>
    <cellStyle name="Normal 6 13 4 8" xfId="18312"/>
    <cellStyle name="Normal 6 13 5" xfId="18313"/>
    <cellStyle name="Normal 6 13 5 2" xfId="18314"/>
    <cellStyle name="Normal 6 13 5 2 2" xfId="18315"/>
    <cellStyle name="Normal 6 13 5 2 2 2" xfId="18316"/>
    <cellStyle name="Normal 6 13 5 2 2 3" xfId="18317"/>
    <cellStyle name="Normal 6 13 5 2 3" xfId="18318"/>
    <cellStyle name="Normal 6 13 5 2 3 2" xfId="35130"/>
    <cellStyle name="Normal 6 13 5 2 4" xfId="18319"/>
    <cellStyle name="Normal 6 13 5 2 5" xfId="18320"/>
    <cellStyle name="Normal 6 13 5 3" xfId="18321"/>
    <cellStyle name="Normal 6 13 5 3 2" xfId="18322"/>
    <cellStyle name="Normal 6 13 5 3 3" xfId="18323"/>
    <cellStyle name="Normal 6 13 5 4" xfId="18324"/>
    <cellStyle name="Normal 6 13 5 4 2" xfId="34091"/>
    <cellStyle name="Normal 6 13 5 5" xfId="18325"/>
    <cellStyle name="Normal 6 13 5 6" xfId="18326"/>
    <cellStyle name="Normal 6 13 5 7" xfId="18327"/>
    <cellStyle name="Normal 6 13 6" xfId="18328"/>
    <cellStyle name="Normal 6 13 6 2" xfId="18329"/>
    <cellStyle name="Normal 6 13 6 2 2" xfId="18330"/>
    <cellStyle name="Normal 6 13 6 2 3" xfId="18331"/>
    <cellStyle name="Normal 6 13 6 3" xfId="18332"/>
    <cellStyle name="Normal 6 13 6 3 2" xfId="35131"/>
    <cellStyle name="Normal 6 13 6 4" xfId="18333"/>
    <cellStyle name="Normal 6 13 6 5" xfId="18334"/>
    <cellStyle name="Normal 6 13 6 6" xfId="18335"/>
    <cellStyle name="Normal 6 13 7" xfId="18336"/>
    <cellStyle name="Normal 6 13 7 2" xfId="18337"/>
    <cellStyle name="Normal 6 13 7 3" xfId="18338"/>
    <cellStyle name="Normal 6 13 8" xfId="18339"/>
    <cellStyle name="Normal 6 13 8 2" xfId="33640"/>
    <cellStyle name="Normal 6 13 9" xfId="18340"/>
    <cellStyle name="Normal 6 14" xfId="18341"/>
    <cellStyle name="Normal 6 14 10" xfId="18342"/>
    <cellStyle name="Normal 6 14 11" xfId="18343"/>
    <cellStyle name="Normal 6 14 12" xfId="18344"/>
    <cellStyle name="Normal 6 14 2" xfId="18345"/>
    <cellStyle name="Normal 6 14 2 2" xfId="18346"/>
    <cellStyle name="Normal 6 14 2 2 2" xfId="18347"/>
    <cellStyle name="Normal 6 14 2 2 2 2" xfId="18348"/>
    <cellStyle name="Normal 6 14 2 2 2 2 2" xfId="18349"/>
    <cellStyle name="Normal 6 14 2 2 2 2 3" xfId="18350"/>
    <cellStyle name="Normal 6 14 2 2 2 3" xfId="18351"/>
    <cellStyle name="Normal 6 14 2 2 2 3 2" xfId="35301"/>
    <cellStyle name="Normal 6 14 2 2 2 4" xfId="18352"/>
    <cellStyle name="Normal 6 14 2 2 2 5" xfId="18353"/>
    <cellStyle name="Normal 6 14 2 2 3" xfId="18354"/>
    <cellStyle name="Normal 6 14 2 2 3 2" xfId="18355"/>
    <cellStyle name="Normal 6 14 2 2 3 3" xfId="18356"/>
    <cellStyle name="Normal 6 14 2 2 4" xfId="18357"/>
    <cellStyle name="Normal 6 14 2 2 4 2" xfId="34865"/>
    <cellStyle name="Normal 6 14 2 2 5" xfId="18358"/>
    <cellStyle name="Normal 6 14 2 2 6" xfId="18359"/>
    <cellStyle name="Normal 6 14 2 2 7" xfId="18360"/>
    <cellStyle name="Normal 6 14 2 3" xfId="18361"/>
    <cellStyle name="Normal 6 14 2 3 2" xfId="18362"/>
    <cellStyle name="Normal 6 14 2 3 2 2" xfId="18363"/>
    <cellStyle name="Normal 6 14 2 3 2 3" xfId="18364"/>
    <cellStyle name="Normal 6 14 2 3 3" xfId="18365"/>
    <cellStyle name="Normal 6 14 2 3 3 2" xfId="35221"/>
    <cellStyle name="Normal 6 14 2 3 4" xfId="18366"/>
    <cellStyle name="Normal 6 14 2 3 5" xfId="18367"/>
    <cellStyle name="Normal 6 14 2 3 6" xfId="18368"/>
    <cellStyle name="Normal 6 14 2 4" xfId="18369"/>
    <cellStyle name="Normal 6 14 2 4 2" xfId="18370"/>
    <cellStyle name="Normal 6 14 2 4 2 2" xfId="18371"/>
    <cellStyle name="Normal 6 14 2 4 2 3" xfId="18372"/>
    <cellStyle name="Normal 6 14 2 4 3" xfId="18373"/>
    <cellStyle name="Normal 6 14 2 4 3 2" xfId="35132"/>
    <cellStyle name="Normal 6 14 2 4 4" xfId="18374"/>
    <cellStyle name="Normal 6 14 2 4 5" xfId="18375"/>
    <cellStyle name="Normal 6 14 2 5" xfId="18376"/>
    <cellStyle name="Normal 6 14 2 5 2" xfId="18377"/>
    <cellStyle name="Normal 6 14 2 5 3" xfId="18378"/>
    <cellStyle name="Normal 6 14 2 6" xfId="18379"/>
    <cellStyle name="Normal 6 14 2 6 2" xfId="33643"/>
    <cellStyle name="Normal 6 14 2 7" xfId="18380"/>
    <cellStyle name="Normal 6 14 2 8" xfId="18381"/>
    <cellStyle name="Normal 6 14 2 9" xfId="18382"/>
    <cellStyle name="Normal 6 14 3" xfId="18383"/>
    <cellStyle name="Normal 6 14 3 2" xfId="18384"/>
    <cellStyle name="Normal 6 14 3 2 2" xfId="18385"/>
    <cellStyle name="Normal 6 14 3 2 2 2" xfId="18386"/>
    <cellStyle name="Normal 6 14 3 2 2 3" xfId="18387"/>
    <cellStyle name="Normal 6 14 3 2 3" xfId="18388"/>
    <cellStyle name="Normal 6 14 3 2 4" xfId="18389"/>
    <cellStyle name="Normal 6 14 3 2 5" xfId="18390"/>
    <cellStyle name="Normal 6 14 3 2 6" xfId="18391"/>
    <cellStyle name="Normal 6 14 3 3" xfId="18392"/>
    <cellStyle name="Normal 6 14 3 3 2" xfId="18393"/>
    <cellStyle name="Normal 6 14 3 3 2 2" xfId="18394"/>
    <cellStyle name="Normal 6 14 3 3 2 3" xfId="18395"/>
    <cellStyle name="Normal 6 14 3 3 3" xfId="18396"/>
    <cellStyle name="Normal 6 14 3 3 4" xfId="18397"/>
    <cellStyle name="Normal 6 14 3 3 5" xfId="18398"/>
    <cellStyle name="Normal 6 14 3 3 6" xfId="18399"/>
    <cellStyle name="Normal 6 14 3 4" xfId="18400"/>
    <cellStyle name="Normal 6 14 3 4 2" xfId="18401"/>
    <cellStyle name="Normal 6 14 3 4 3" xfId="18402"/>
    <cellStyle name="Normal 6 14 3 5" xfId="18403"/>
    <cellStyle name="Normal 6 14 3 6" xfId="18404"/>
    <cellStyle name="Normal 6 14 3 7" xfId="18405"/>
    <cellStyle name="Normal 6 14 3 8" xfId="18406"/>
    <cellStyle name="Normal 6 14 4" xfId="18407"/>
    <cellStyle name="Normal 6 14 4 2" xfId="18408"/>
    <cellStyle name="Normal 6 14 4 2 2" xfId="18409"/>
    <cellStyle name="Normal 6 14 4 2 2 2" xfId="18410"/>
    <cellStyle name="Normal 6 14 4 2 2 3" xfId="18411"/>
    <cellStyle name="Normal 6 14 4 2 3" xfId="18412"/>
    <cellStyle name="Normal 6 14 4 2 3 2" xfId="35021"/>
    <cellStyle name="Normal 6 14 4 2 4" xfId="18413"/>
    <cellStyle name="Normal 6 14 4 2 5" xfId="18414"/>
    <cellStyle name="Normal 6 14 4 3" xfId="18415"/>
    <cellStyle name="Normal 6 14 4 3 2" xfId="18416"/>
    <cellStyle name="Normal 6 14 4 3 2 2" xfId="18417"/>
    <cellStyle name="Normal 6 14 4 3 2 3" xfId="18418"/>
    <cellStyle name="Normal 6 14 4 3 3" xfId="18419"/>
    <cellStyle name="Normal 6 14 4 3 3 2" xfId="34279"/>
    <cellStyle name="Normal 6 14 4 3 4" xfId="18420"/>
    <cellStyle name="Normal 6 14 4 3 5" xfId="18421"/>
    <cellStyle name="Normal 6 14 4 4" xfId="18422"/>
    <cellStyle name="Normal 6 14 4 4 2" xfId="18423"/>
    <cellStyle name="Normal 6 14 4 4 3" xfId="18424"/>
    <cellStyle name="Normal 6 14 4 5" xfId="18425"/>
    <cellStyle name="Normal 6 14 4 5 2" xfId="34103"/>
    <cellStyle name="Normal 6 14 4 6" xfId="18426"/>
    <cellStyle name="Normal 6 14 4 7" xfId="18427"/>
    <cellStyle name="Normal 6 14 4 8" xfId="18428"/>
    <cellStyle name="Normal 6 14 5" xfId="18429"/>
    <cellStyle name="Normal 6 14 5 2" xfId="18430"/>
    <cellStyle name="Normal 6 14 5 2 2" xfId="18431"/>
    <cellStyle name="Normal 6 14 5 2 3" xfId="18432"/>
    <cellStyle name="Normal 6 14 5 3" xfId="18433"/>
    <cellStyle name="Normal 6 14 5 4" xfId="18434"/>
    <cellStyle name="Normal 6 14 5 5" xfId="18435"/>
    <cellStyle name="Normal 6 14 5 6" xfId="18436"/>
    <cellStyle name="Normal 6 14 6" xfId="18437"/>
    <cellStyle name="Normal 6 14 6 2" xfId="18438"/>
    <cellStyle name="Normal 6 14 6 2 2" xfId="18439"/>
    <cellStyle name="Normal 6 14 6 2 3" xfId="18440"/>
    <cellStyle name="Normal 6 14 6 3" xfId="18441"/>
    <cellStyle name="Normal 6 14 6 3 2" xfId="35231"/>
    <cellStyle name="Normal 6 14 6 4" xfId="18442"/>
    <cellStyle name="Normal 6 14 6 5" xfId="18443"/>
    <cellStyle name="Normal 6 14 6 6" xfId="18444"/>
    <cellStyle name="Normal 6 14 7" xfId="18445"/>
    <cellStyle name="Normal 6 14 7 2" xfId="18446"/>
    <cellStyle name="Normal 6 14 7 2 2" xfId="18447"/>
    <cellStyle name="Normal 6 14 7 2 3" xfId="18448"/>
    <cellStyle name="Normal 6 14 7 3" xfId="18449"/>
    <cellStyle name="Normal 6 14 7 4" xfId="18450"/>
    <cellStyle name="Normal 6 14 7 5" xfId="18451"/>
    <cellStyle name="Normal 6 14 8" xfId="18452"/>
    <cellStyle name="Normal 6 14 8 2" xfId="18453"/>
    <cellStyle name="Normal 6 14 8 3" xfId="18454"/>
    <cellStyle name="Normal 6 14 9" xfId="18455"/>
    <cellStyle name="Normal 6 14 9 2" xfId="33642"/>
    <cellStyle name="Normal 6 15" xfId="18456"/>
    <cellStyle name="Normal 6 15 10" xfId="18457"/>
    <cellStyle name="Normal 6 15 11" xfId="18458"/>
    <cellStyle name="Normal 6 15 12" xfId="18459"/>
    <cellStyle name="Normal 6 15 2" xfId="18460"/>
    <cellStyle name="Normal 6 15 2 2" xfId="18461"/>
    <cellStyle name="Normal 6 15 2 2 2" xfId="18462"/>
    <cellStyle name="Normal 6 15 2 2 2 2" xfId="18463"/>
    <cellStyle name="Normal 6 15 2 2 2 3" xfId="18464"/>
    <cellStyle name="Normal 6 15 2 2 3" xfId="18465"/>
    <cellStyle name="Normal 6 15 2 2 3 2" xfId="34700"/>
    <cellStyle name="Normal 6 15 2 2 4" xfId="18466"/>
    <cellStyle name="Normal 6 15 2 2 5" xfId="18467"/>
    <cellStyle name="Normal 6 15 2 3" xfId="18468"/>
    <cellStyle name="Normal 6 15 2 3 2" xfId="18469"/>
    <cellStyle name="Normal 6 15 2 3 3" xfId="18470"/>
    <cellStyle name="Normal 6 15 2 4" xfId="18471"/>
    <cellStyle name="Normal 6 15 2 4 2" xfId="34109"/>
    <cellStyle name="Normal 6 15 2 5" xfId="18472"/>
    <cellStyle name="Normal 6 15 2 6" xfId="18473"/>
    <cellStyle name="Normal 6 15 2 7" xfId="18474"/>
    <cellStyle name="Normal 6 15 3" xfId="18475"/>
    <cellStyle name="Normal 6 15 3 2" xfId="18476"/>
    <cellStyle name="Normal 6 15 3 2 2" xfId="18477"/>
    <cellStyle name="Normal 6 15 3 2 2 2" xfId="18478"/>
    <cellStyle name="Normal 6 15 3 2 2 2 2" xfId="18479"/>
    <cellStyle name="Normal 6 15 3 2 2 2 3" xfId="18480"/>
    <cellStyle name="Normal 6 15 3 2 2 3" xfId="18481"/>
    <cellStyle name="Normal 6 15 3 2 2 3 2" xfId="35133"/>
    <cellStyle name="Normal 6 15 3 2 2 4" xfId="18482"/>
    <cellStyle name="Normal 6 15 3 2 2 5" xfId="18483"/>
    <cellStyle name="Normal 6 15 3 2 2 6" xfId="18484"/>
    <cellStyle name="Normal 6 15 3 2 3" xfId="18485"/>
    <cellStyle name="Normal 6 15 3 2 3 2" xfId="18486"/>
    <cellStyle name="Normal 6 15 3 2 3 3" xfId="18487"/>
    <cellStyle name="Normal 6 15 3 2 4" xfId="18488"/>
    <cellStyle name="Normal 6 15 3 2 4 2" xfId="34701"/>
    <cellStyle name="Normal 6 15 3 2 5" xfId="18489"/>
    <cellStyle name="Normal 6 15 3 2 6" xfId="18490"/>
    <cellStyle name="Normal 6 15 3 2 7" xfId="18491"/>
    <cellStyle name="Normal 6 15 3 3" xfId="18492"/>
    <cellStyle name="Normal 6 15 3 3 2" xfId="18493"/>
    <cellStyle name="Normal 6 15 3 3 2 2" xfId="18494"/>
    <cellStyle name="Normal 6 15 3 3 2 3" xfId="18495"/>
    <cellStyle name="Normal 6 15 3 3 3" xfId="18496"/>
    <cellStyle name="Normal 6 15 3 3 3 2" xfId="35134"/>
    <cellStyle name="Normal 6 15 3 3 4" xfId="18497"/>
    <cellStyle name="Normal 6 15 3 3 5" xfId="18498"/>
    <cellStyle name="Normal 6 15 3 3 6" xfId="18499"/>
    <cellStyle name="Normal 6 15 3 4" xfId="18500"/>
    <cellStyle name="Normal 6 15 3 4 2" xfId="18501"/>
    <cellStyle name="Normal 6 15 3 4 3" xfId="18502"/>
    <cellStyle name="Normal 6 15 3 5" xfId="18503"/>
    <cellStyle name="Normal 6 15 3 5 2" xfId="34107"/>
    <cellStyle name="Normal 6 15 3 6" xfId="18504"/>
    <cellStyle name="Normal 6 15 3 7" xfId="18505"/>
    <cellStyle name="Normal 6 15 3 8" xfId="18506"/>
    <cellStyle name="Normal 6 15 4" xfId="18507"/>
    <cellStyle name="Normal 6 15 4 2" xfId="18508"/>
    <cellStyle name="Normal 6 15 4 2 2" xfId="18509"/>
    <cellStyle name="Normal 6 15 4 2 2 2" xfId="18510"/>
    <cellStyle name="Normal 6 15 4 2 2 2 2" xfId="18511"/>
    <cellStyle name="Normal 6 15 4 2 2 2 3" xfId="18512"/>
    <cellStyle name="Normal 6 15 4 2 2 3" xfId="18513"/>
    <cellStyle name="Normal 6 15 4 2 2 4" xfId="18514"/>
    <cellStyle name="Normal 6 15 4 2 2 5" xfId="18515"/>
    <cellStyle name="Normal 6 15 4 2 3" xfId="18516"/>
    <cellStyle name="Normal 6 15 4 2 3 2" xfId="18517"/>
    <cellStyle name="Normal 6 15 4 2 3 3" xfId="18518"/>
    <cellStyle name="Normal 6 15 4 2 4" xfId="18519"/>
    <cellStyle name="Normal 6 15 4 2 4 2" xfId="34920"/>
    <cellStyle name="Normal 6 15 4 2 5" xfId="18520"/>
    <cellStyle name="Normal 6 15 4 2 6" xfId="18521"/>
    <cellStyle name="Normal 6 15 4 2 7" xfId="18522"/>
    <cellStyle name="Normal 6 15 4 3" xfId="18523"/>
    <cellStyle name="Normal 6 15 4 3 2" xfId="18524"/>
    <cellStyle name="Normal 6 15 4 3 2 2" xfId="18525"/>
    <cellStyle name="Normal 6 15 4 3 2 3" xfId="18526"/>
    <cellStyle name="Normal 6 15 4 3 3" xfId="18527"/>
    <cellStyle name="Normal 6 15 4 3 3 2" xfId="35135"/>
    <cellStyle name="Normal 6 15 4 3 4" xfId="18528"/>
    <cellStyle name="Normal 6 15 4 3 5" xfId="18529"/>
    <cellStyle name="Normal 6 15 4 3 6" xfId="18530"/>
    <cellStyle name="Normal 6 15 4 4" xfId="18531"/>
    <cellStyle name="Normal 6 15 4 4 2" xfId="18532"/>
    <cellStyle name="Normal 6 15 4 4 3" xfId="18533"/>
    <cellStyle name="Normal 6 15 4 5" xfId="18534"/>
    <cellStyle name="Normal 6 15 4 5 2" xfId="34115"/>
    <cellStyle name="Normal 6 15 4 6" xfId="18535"/>
    <cellStyle name="Normal 6 15 4 7" xfId="18536"/>
    <cellStyle name="Normal 6 15 4 8" xfId="18537"/>
    <cellStyle name="Normal 6 15 5" xfId="18538"/>
    <cellStyle name="Normal 6 15 5 2" xfId="18539"/>
    <cellStyle name="Normal 6 15 5 2 2" xfId="18540"/>
    <cellStyle name="Normal 6 15 5 2 3" xfId="18541"/>
    <cellStyle name="Normal 6 15 5 3" xfId="18542"/>
    <cellStyle name="Normal 6 15 5 3 2" xfId="34702"/>
    <cellStyle name="Normal 6 15 5 4" xfId="18543"/>
    <cellStyle name="Normal 6 15 5 5" xfId="18544"/>
    <cellStyle name="Normal 6 15 6" xfId="18545"/>
    <cellStyle name="Normal 6 15 6 2" xfId="18546"/>
    <cellStyle name="Normal 6 15 6 2 2" xfId="18547"/>
    <cellStyle name="Normal 6 15 6 2 3" xfId="18548"/>
    <cellStyle name="Normal 6 15 6 3" xfId="18549"/>
    <cellStyle name="Normal 6 15 6 3 2" xfId="34986"/>
    <cellStyle name="Normal 6 15 6 4" xfId="18550"/>
    <cellStyle name="Normal 6 15 6 5" xfId="18551"/>
    <cellStyle name="Normal 6 15 7" xfId="18552"/>
    <cellStyle name="Normal 6 15 7 2" xfId="18553"/>
    <cellStyle name="Normal 6 15 7 2 2" xfId="18554"/>
    <cellStyle name="Normal 6 15 7 2 3" xfId="18555"/>
    <cellStyle name="Normal 6 15 7 3" xfId="18556"/>
    <cellStyle name="Normal 6 15 7 4" xfId="18557"/>
    <cellStyle name="Normal 6 15 7 5" xfId="18558"/>
    <cellStyle name="Normal 6 15 8" xfId="18559"/>
    <cellStyle name="Normal 6 15 8 2" xfId="18560"/>
    <cellStyle name="Normal 6 15 8 3" xfId="18561"/>
    <cellStyle name="Normal 6 15 9" xfId="18562"/>
    <cellStyle name="Normal 6 15 9 2" xfId="33972"/>
    <cellStyle name="Normal 6 16" xfId="18563"/>
    <cellStyle name="Normal 6 16 10" xfId="18564"/>
    <cellStyle name="Normal 6 16 2" xfId="18565"/>
    <cellStyle name="Normal 6 16 2 2" xfId="18566"/>
    <cellStyle name="Normal 6 16 2 2 2" xfId="18567"/>
    <cellStyle name="Normal 6 16 2 2 3" xfId="18568"/>
    <cellStyle name="Normal 6 16 2 3" xfId="18569"/>
    <cellStyle name="Normal 6 16 2 3 2" xfId="35137"/>
    <cellStyle name="Normal 6 16 2 4" xfId="18570"/>
    <cellStyle name="Normal 6 16 2 5" xfId="18571"/>
    <cellStyle name="Normal 6 16 2 6" xfId="18572"/>
    <cellStyle name="Normal 6 16 3" xfId="18573"/>
    <cellStyle name="Normal 6 16 3 2" xfId="18574"/>
    <cellStyle name="Normal 6 16 3 2 2" xfId="18575"/>
    <cellStyle name="Normal 6 16 3 2 3" xfId="18576"/>
    <cellStyle name="Normal 6 16 3 3" xfId="18577"/>
    <cellStyle name="Normal 6 16 3 3 2" xfId="35265"/>
    <cellStyle name="Normal 6 16 3 4" xfId="18578"/>
    <cellStyle name="Normal 6 16 3 5" xfId="18579"/>
    <cellStyle name="Normal 6 16 3 6" xfId="18580"/>
    <cellStyle name="Normal 6 16 4" xfId="18581"/>
    <cellStyle name="Normal 6 16 4 2" xfId="18582"/>
    <cellStyle name="Normal 6 16 4 2 2" xfId="18583"/>
    <cellStyle name="Normal 6 16 4 2 3" xfId="18584"/>
    <cellStyle name="Normal 6 16 4 3" xfId="18585"/>
    <cellStyle name="Normal 6 16 4 3 2" xfId="35138"/>
    <cellStyle name="Normal 6 16 4 4" xfId="18586"/>
    <cellStyle name="Normal 6 16 4 5" xfId="18587"/>
    <cellStyle name="Normal 6 16 4 6" xfId="18588"/>
    <cellStyle name="Normal 6 16 5" xfId="18589"/>
    <cellStyle name="Normal 6 16 5 2" xfId="18590"/>
    <cellStyle name="Normal 6 16 5 2 2" xfId="18591"/>
    <cellStyle name="Normal 6 16 5 2 3" xfId="18592"/>
    <cellStyle name="Normal 6 16 5 3" xfId="18593"/>
    <cellStyle name="Normal 6 16 5 3 2" xfId="35136"/>
    <cellStyle name="Normal 6 16 5 4" xfId="18594"/>
    <cellStyle name="Normal 6 16 5 5" xfId="18595"/>
    <cellStyle name="Normal 6 16 6" xfId="18596"/>
    <cellStyle name="Normal 6 16 6 2" xfId="18597"/>
    <cellStyle name="Normal 6 16 6 3" xfId="18598"/>
    <cellStyle name="Normal 6 16 7" xfId="18599"/>
    <cellStyle name="Normal 6 16 7 2" xfId="34027"/>
    <cellStyle name="Normal 6 16 8" xfId="18600"/>
    <cellStyle name="Normal 6 16 9" xfId="18601"/>
    <cellStyle name="Normal 6 17" xfId="18602"/>
    <cellStyle name="Normal 6 17 2" xfId="18603"/>
    <cellStyle name="Normal 6 17 2 2" xfId="18604"/>
    <cellStyle name="Normal 6 17 2 2 2" xfId="18605"/>
    <cellStyle name="Normal 6 17 2 2 3" xfId="18606"/>
    <cellStyle name="Normal 6 17 2 3" xfId="18607"/>
    <cellStyle name="Normal 6 17 2 3 2" xfId="35139"/>
    <cellStyle name="Normal 6 17 2 4" xfId="18608"/>
    <cellStyle name="Normal 6 17 2 5" xfId="18609"/>
    <cellStyle name="Normal 6 17 3" xfId="18610"/>
    <cellStyle name="Normal 6 17 3 2" xfId="18611"/>
    <cellStyle name="Normal 6 17 3 3" xfId="18612"/>
    <cellStyle name="Normal 6 17 4" xfId="18613"/>
    <cellStyle name="Normal 6 17 4 2" xfId="34220"/>
    <cellStyle name="Normal 6 17 5" xfId="18614"/>
    <cellStyle name="Normal 6 17 6" xfId="18615"/>
    <cellStyle name="Normal 6 17 7" xfId="18616"/>
    <cellStyle name="Normal 6 18" xfId="18617"/>
    <cellStyle name="Normal 6 18 2" xfId="18618"/>
    <cellStyle name="Normal 6 18 2 2" xfId="18619"/>
    <cellStyle name="Normal 6 18 2 2 2" xfId="18620"/>
    <cellStyle name="Normal 6 18 2 2 3" xfId="18621"/>
    <cellStyle name="Normal 6 18 2 3" xfId="18622"/>
    <cellStyle name="Normal 6 18 2 3 2" xfId="35140"/>
    <cellStyle name="Normal 6 18 2 4" xfId="18623"/>
    <cellStyle name="Normal 6 18 2 5" xfId="18624"/>
    <cellStyle name="Normal 6 18 2 6" xfId="18625"/>
    <cellStyle name="Normal 6 18 3" xfId="18626"/>
    <cellStyle name="Normal 6 18 3 2" xfId="18627"/>
    <cellStyle name="Normal 6 18 3 2 2" xfId="18628"/>
    <cellStyle name="Normal 6 18 3 2 3" xfId="18629"/>
    <cellStyle name="Normal 6 18 3 3" xfId="18630"/>
    <cellStyle name="Normal 6 18 3 4" xfId="18631"/>
    <cellStyle name="Normal 6 18 3 5" xfId="18632"/>
    <cellStyle name="Normal 6 18 4" xfId="18633"/>
    <cellStyle name="Normal 6 18 4 2" xfId="18634"/>
    <cellStyle name="Normal 6 18 4 3" xfId="18635"/>
    <cellStyle name="Normal 6 18 5" xfId="18636"/>
    <cellStyle name="Normal 6 18 6" xfId="18637"/>
    <cellStyle name="Normal 6 18 7" xfId="18638"/>
    <cellStyle name="Normal 6 18 8" xfId="18639"/>
    <cellStyle name="Normal 6 19" xfId="18640"/>
    <cellStyle name="Normal 6 19 2" xfId="18641"/>
    <cellStyle name="Normal 6 19 2 2" xfId="18642"/>
    <cellStyle name="Normal 6 19 2 3" xfId="18643"/>
    <cellStyle name="Normal 6 19 3" xfId="18644"/>
    <cellStyle name="Normal 6 19 3 2" xfId="35141"/>
    <cellStyle name="Normal 6 19 4" xfId="18645"/>
    <cellStyle name="Normal 6 19 5" xfId="18646"/>
    <cellStyle name="Normal 6 19 6" xfId="18647"/>
    <cellStyle name="Normal 6 2" xfId="18648"/>
    <cellStyle name="Normal 6 2 10" xfId="18649"/>
    <cellStyle name="Normal 6 2 10 2" xfId="18650"/>
    <cellStyle name="Normal 6 2 10 2 2" xfId="18651"/>
    <cellStyle name="Normal 6 2 10 2 2 2" xfId="18652"/>
    <cellStyle name="Normal 6 2 10 2 2 2 2" xfId="18653"/>
    <cellStyle name="Normal 6 2 10 2 2 2 3" xfId="18654"/>
    <cellStyle name="Normal 6 2 10 2 2 3" xfId="18655"/>
    <cellStyle name="Normal 6 2 10 2 2 3 2" xfId="34703"/>
    <cellStyle name="Normal 6 2 10 2 2 4" xfId="18656"/>
    <cellStyle name="Normal 6 2 10 2 2 5" xfId="18657"/>
    <cellStyle name="Normal 6 2 10 2 3" xfId="18658"/>
    <cellStyle name="Normal 6 2 10 2 3 2" xfId="18659"/>
    <cellStyle name="Normal 6 2 10 2 3 3" xfId="18660"/>
    <cellStyle name="Normal 6 2 10 2 4" xfId="18661"/>
    <cellStyle name="Normal 6 2 10 2 4 2" xfId="33645"/>
    <cellStyle name="Normal 6 2 10 2 5" xfId="18662"/>
    <cellStyle name="Normal 6 2 10 2 6" xfId="18663"/>
    <cellStyle name="Normal 6 2 10 3" xfId="18664"/>
    <cellStyle name="Normal 6 2 10 3 2" xfId="18665"/>
    <cellStyle name="Normal 6 2 10 3 2 2" xfId="18666"/>
    <cellStyle name="Normal 6 2 10 3 2 3" xfId="18667"/>
    <cellStyle name="Normal 6 2 10 3 3" xfId="18668"/>
    <cellStyle name="Normal 6 2 10 3 3 2" xfId="34477"/>
    <cellStyle name="Normal 6 2 10 3 4" xfId="18669"/>
    <cellStyle name="Normal 6 2 10 3 5" xfId="18670"/>
    <cellStyle name="Normal 6 2 10 4" xfId="18671"/>
    <cellStyle name="Normal 6 2 10 4 2" xfId="18672"/>
    <cellStyle name="Normal 6 2 10 4 2 2" xfId="18673"/>
    <cellStyle name="Normal 6 2 10 4 2 3" xfId="18674"/>
    <cellStyle name="Normal 6 2 10 4 3" xfId="18675"/>
    <cellStyle name="Normal 6 2 10 4 3 2" xfId="35142"/>
    <cellStyle name="Normal 6 2 10 4 4" xfId="18676"/>
    <cellStyle name="Normal 6 2 10 4 5" xfId="18677"/>
    <cellStyle name="Normal 6 2 10 5" xfId="18678"/>
    <cellStyle name="Normal 6 2 10 5 2" xfId="18679"/>
    <cellStyle name="Normal 6 2 10 5 3" xfId="18680"/>
    <cellStyle name="Normal 6 2 10 6" xfId="18681"/>
    <cellStyle name="Normal 6 2 10 6 2" xfId="33644"/>
    <cellStyle name="Normal 6 2 10 7" xfId="18682"/>
    <cellStyle name="Normal 6 2 10 8" xfId="18683"/>
    <cellStyle name="Normal 6 2 10 9" xfId="18684"/>
    <cellStyle name="Normal 6 2 11" xfId="18685"/>
    <cellStyle name="Normal 6 2 11 2" xfId="18686"/>
    <cellStyle name="Normal 6 2 11 2 2" xfId="18687"/>
    <cellStyle name="Normal 6 2 11 2 2 2" xfId="18688"/>
    <cellStyle name="Normal 6 2 11 2 2 2 2" xfId="18689"/>
    <cellStyle name="Normal 6 2 11 2 2 2 3" xfId="18690"/>
    <cellStyle name="Normal 6 2 11 2 2 3" xfId="18691"/>
    <cellStyle name="Normal 6 2 11 2 2 3 2" xfId="34704"/>
    <cellStyle name="Normal 6 2 11 2 2 4" xfId="18692"/>
    <cellStyle name="Normal 6 2 11 2 2 5" xfId="18693"/>
    <cellStyle name="Normal 6 2 11 2 3" xfId="18694"/>
    <cellStyle name="Normal 6 2 11 2 3 2" xfId="18695"/>
    <cellStyle name="Normal 6 2 11 2 3 3" xfId="18696"/>
    <cellStyle name="Normal 6 2 11 2 4" xfId="18697"/>
    <cellStyle name="Normal 6 2 11 2 4 2" xfId="33647"/>
    <cellStyle name="Normal 6 2 11 2 5" xfId="18698"/>
    <cellStyle name="Normal 6 2 11 2 6" xfId="18699"/>
    <cellStyle name="Normal 6 2 11 3" xfId="18700"/>
    <cellStyle name="Normal 6 2 11 3 2" xfId="18701"/>
    <cellStyle name="Normal 6 2 11 3 2 2" xfId="18702"/>
    <cellStyle name="Normal 6 2 11 3 2 3" xfId="18703"/>
    <cellStyle name="Normal 6 2 11 3 3" xfId="18704"/>
    <cellStyle name="Normal 6 2 11 3 3 2" xfId="34478"/>
    <cellStyle name="Normal 6 2 11 3 4" xfId="18705"/>
    <cellStyle name="Normal 6 2 11 3 5" xfId="18706"/>
    <cellStyle name="Normal 6 2 11 4" xfId="18707"/>
    <cellStyle name="Normal 6 2 11 4 2" xfId="18708"/>
    <cellStyle name="Normal 6 2 11 4 2 2" xfId="18709"/>
    <cellStyle name="Normal 6 2 11 4 2 3" xfId="18710"/>
    <cellStyle name="Normal 6 2 11 4 3" xfId="18711"/>
    <cellStyle name="Normal 6 2 11 4 3 2" xfId="35143"/>
    <cellStyle name="Normal 6 2 11 4 4" xfId="18712"/>
    <cellStyle name="Normal 6 2 11 4 5" xfId="18713"/>
    <cellStyle name="Normal 6 2 11 5" xfId="18714"/>
    <cellStyle name="Normal 6 2 11 5 2" xfId="18715"/>
    <cellStyle name="Normal 6 2 11 5 3" xfId="18716"/>
    <cellStyle name="Normal 6 2 11 6" xfId="18717"/>
    <cellStyle name="Normal 6 2 11 6 2" xfId="33646"/>
    <cellStyle name="Normal 6 2 11 7" xfId="18718"/>
    <cellStyle name="Normal 6 2 11 8" xfId="18719"/>
    <cellStyle name="Normal 6 2 11 9" xfId="18720"/>
    <cellStyle name="Normal 6 2 12" xfId="18721"/>
    <cellStyle name="Normal 6 2 12 2" xfId="18722"/>
    <cellStyle name="Normal 6 2 12 2 2" xfId="18723"/>
    <cellStyle name="Normal 6 2 12 2 2 2" xfId="18724"/>
    <cellStyle name="Normal 6 2 12 2 2 2 2" xfId="18725"/>
    <cellStyle name="Normal 6 2 12 2 2 2 3" xfId="18726"/>
    <cellStyle name="Normal 6 2 12 2 2 3" xfId="18727"/>
    <cellStyle name="Normal 6 2 12 2 2 3 2" xfId="34280"/>
    <cellStyle name="Normal 6 2 12 2 2 4" xfId="18728"/>
    <cellStyle name="Normal 6 2 12 2 2 5" xfId="18729"/>
    <cellStyle name="Normal 6 2 12 2 3" xfId="18730"/>
    <cellStyle name="Normal 6 2 12 2 3 2" xfId="18731"/>
    <cellStyle name="Normal 6 2 12 2 3 3" xfId="18732"/>
    <cellStyle name="Normal 6 2 12 2 4" xfId="18733"/>
    <cellStyle name="Normal 6 2 12 2 4 2" xfId="33649"/>
    <cellStyle name="Normal 6 2 12 2 5" xfId="18734"/>
    <cellStyle name="Normal 6 2 12 2 6" xfId="18735"/>
    <cellStyle name="Normal 6 2 12 3" xfId="18736"/>
    <cellStyle name="Normal 6 2 12 3 2" xfId="18737"/>
    <cellStyle name="Normal 6 2 12 3 2 2" xfId="18738"/>
    <cellStyle name="Normal 6 2 12 3 2 3" xfId="18739"/>
    <cellStyle name="Normal 6 2 12 3 3" xfId="18740"/>
    <cellStyle name="Normal 6 2 12 3 3 2" xfId="34705"/>
    <cellStyle name="Normal 6 2 12 3 4" xfId="18741"/>
    <cellStyle name="Normal 6 2 12 3 5" xfId="18742"/>
    <cellStyle name="Normal 6 2 12 4" xfId="18743"/>
    <cellStyle name="Normal 6 2 12 4 2" xfId="18744"/>
    <cellStyle name="Normal 6 2 12 4 3" xfId="18745"/>
    <cellStyle name="Normal 6 2 12 5" xfId="18746"/>
    <cellStyle name="Normal 6 2 12 5 2" xfId="33648"/>
    <cellStyle name="Normal 6 2 12 6" xfId="18747"/>
    <cellStyle name="Normal 6 2 12 7" xfId="18748"/>
    <cellStyle name="Normal 6 2 12 8" xfId="18749"/>
    <cellStyle name="Normal 6 2 13" xfId="18750"/>
    <cellStyle name="Normal 6 2 13 2" xfId="18751"/>
    <cellStyle name="Normal 6 2 13 2 2" xfId="18752"/>
    <cellStyle name="Normal 6 2 13 2 2 2" xfId="18753"/>
    <cellStyle name="Normal 6 2 13 2 2 2 2" xfId="18754"/>
    <cellStyle name="Normal 6 2 13 2 2 2 3" xfId="18755"/>
    <cellStyle name="Normal 6 2 13 2 2 3" xfId="18756"/>
    <cellStyle name="Normal 6 2 13 2 2 3 2" xfId="34281"/>
    <cellStyle name="Normal 6 2 13 2 2 4" xfId="18757"/>
    <cellStyle name="Normal 6 2 13 2 2 5" xfId="18758"/>
    <cellStyle name="Normal 6 2 13 2 3" xfId="18759"/>
    <cellStyle name="Normal 6 2 13 2 3 2" xfId="18760"/>
    <cellStyle name="Normal 6 2 13 2 3 3" xfId="18761"/>
    <cellStyle name="Normal 6 2 13 2 4" xfId="18762"/>
    <cellStyle name="Normal 6 2 13 2 4 2" xfId="33651"/>
    <cellStyle name="Normal 6 2 13 2 5" xfId="18763"/>
    <cellStyle name="Normal 6 2 13 2 6" xfId="18764"/>
    <cellStyle name="Normal 6 2 13 3" xfId="18765"/>
    <cellStyle name="Normal 6 2 13 3 2" xfId="18766"/>
    <cellStyle name="Normal 6 2 13 3 2 2" xfId="18767"/>
    <cellStyle name="Normal 6 2 13 3 2 3" xfId="18768"/>
    <cellStyle name="Normal 6 2 13 3 3" xfId="18769"/>
    <cellStyle name="Normal 6 2 13 3 3 2" xfId="34282"/>
    <cellStyle name="Normal 6 2 13 3 4" xfId="18770"/>
    <cellStyle name="Normal 6 2 13 3 5" xfId="18771"/>
    <cellStyle name="Normal 6 2 13 4" xfId="18772"/>
    <cellStyle name="Normal 6 2 13 4 2" xfId="18773"/>
    <cellStyle name="Normal 6 2 13 4 3" xfId="18774"/>
    <cellStyle name="Normal 6 2 13 5" xfId="18775"/>
    <cellStyle name="Normal 6 2 13 5 2" xfId="33650"/>
    <cellStyle name="Normal 6 2 13 6" xfId="18776"/>
    <cellStyle name="Normal 6 2 13 7" xfId="18777"/>
    <cellStyle name="Normal 6 2 14" xfId="18778"/>
    <cellStyle name="Normal 6 2 14 2" xfId="18779"/>
    <cellStyle name="Normal 6 2 14 2 2" xfId="18780"/>
    <cellStyle name="Normal 6 2 14 2 2 2" xfId="18781"/>
    <cellStyle name="Normal 6 2 14 2 2 2 2" xfId="18782"/>
    <cellStyle name="Normal 6 2 14 2 2 2 3" xfId="18783"/>
    <cellStyle name="Normal 6 2 14 2 2 3" xfId="18784"/>
    <cellStyle name="Normal 6 2 14 2 2 3 2" xfId="34283"/>
    <cellStyle name="Normal 6 2 14 2 2 4" xfId="18785"/>
    <cellStyle name="Normal 6 2 14 2 2 5" xfId="18786"/>
    <cellStyle name="Normal 6 2 14 2 3" xfId="18787"/>
    <cellStyle name="Normal 6 2 14 2 3 2" xfId="18788"/>
    <cellStyle name="Normal 6 2 14 2 3 3" xfId="18789"/>
    <cellStyle name="Normal 6 2 14 2 4" xfId="18790"/>
    <cellStyle name="Normal 6 2 14 2 4 2" xfId="33653"/>
    <cellStyle name="Normal 6 2 14 2 5" xfId="18791"/>
    <cellStyle name="Normal 6 2 14 2 6" xfId="18792"/>
    <cellStyle name="Normal 6 2 14 3" xfId="18793"/>
    <cellStyle name="Normal 6 2 14 3 2" xfId="18794"/>
    <cellStyle name="Normal 6 2 14 3 2 2" xfId="18795"/>
    <cellStyle name="Normal 6 2 14 3 2 3" xfId="18796"/>
    <cellStyle name="Normal 6 2 14 3 3" xfId="18797"/>
    <cellStyle name="Normal 6 2 14 3 3 2" xfId="34284"/>
    <cellStyle name="Normal 6 2 14 3 4" xfId="18798"/>
    <cellStyle name="Normal 6 2 14 3 5" xfId="18799"/>
    <cellStyle name="Normal 6 2 14 4" xfId="18800"/>
    <cellStyle name="Normal 6 2 14 4 2" xfId="18801"/>
    <cellStyle name="Normal 6 2 14 4 3" xfId="18802"/>
    <cellStyle name="Normal 6 2 14 5" xfId="18803"/>
    <cellStyle name="Normal 6 2 14 5 2" xfId="33652"/>
    <cellStyle name="Normal 6 2 14 6" xfId="18804"/>
    <cellStyle name="Normal 6 2 14 7" xfId="18805"/>
    <cellStyle name="Normal 6 2 15" xfId="18806"/>
    <cellStyle name="Normal 6 2 15 2" xfId="18807"/>
    <cellStyle name="Normal 6 2 15 2 2" xfId="18808"/>
    <cellStyle name="Normal 6 2 15 2 2 2" xfId="18809"/>
    <cellStyle name="Normal 6 2 15 2 2 2 2" xfId="18810"/>
    <cellStyle name="Normal 6 2 15 2 2 2 3" xfId="18811"/>
    <cellStyle name="Normal 6 2 15 2 2 3" xfId="18812"/>
    <cellStyle name="Normal 6 2 15 2 2 3 2" xfId="34864"/>
    <cellStyle name="Normal 6 2 15 2 2 4" xfId="18813"/>
    <cellStyle name="Normal 6 2 15 2 2 5" xfId="18814"/>
    <cellStyle name="Normal 6 2 15 2 3" xfId="18815"/>
    <cellStyle name="Normal 6 2 15 2 3 2" xfId="18816"/>
    <cellStyle name="Normal 6 2 15 2 3 3" xfId="18817"/>
    <cellStyle name="Normal 6 2 15 2 4" xfId="18818"/>
    <cellStyle name="Normal 6 2 15 2 4 2" xfId="33655"/>
    <cellStyle name="Normal 6 2 15 2 5" xfId="18819"/>
    <cellStyle name="Normal 6 2 15 2 6" xfId="18820"/>
    <cellStyle name="Normal 6 2 15 3" xfId="18821"/>
    <cellStyle name="Normal 6 2 15 3 2" xfId="18822"/>
    <cellStyle name="Normal 6 2 15 3 2 2" xfId="18823"/>
    <cellStyle name="Normal 6 2 15 3 2 3" xfId="18824"/>
    <cellStyle name="Normal 6 2 15 3 3" xfId="18825"/>
    <cellStyle name="Normal 6 2 15 3 3 2" xfId="34285"/>
    <cellStyle name="Normal 6 2 15 3 4" xfId="18826"/>
    <cellStyle name="Normal 6 2 15 3 5" xfId="18827"/>
    <cellStyle name="Normal 6 2 15 4" xfId="18828"/>
    <cellStyle name="Normal 6 2 15 4 2" xfId="18829"/>
    <cellStyle name="Normal 6 2 15 4 3" xfId="18830"/>
    <cellStyle name="Normal 6 2 15 5" xfId="18831"/>
    <cellStyle name="Normal 6 2 15 5 2" xfId="33654"/>
    <cellStyle name="Normal 6 2 15 6" xfId="18832"/>
    <cellStyle name="Normal 6 2 15 7" xfId="18833"/>
    <cellStyle name="Normal 6 2 16" xfId="18834"/>
    <cellStyle name="Normal 6 2 16 2" xfId="18835"/>
    <cellStyle name="Normal 6 2 16 2 2" xfId="18836"/>
    <cellStyle name="Normal 6 2 16 2 2 2" xfId="18837"/>
    <cellStyle name="Normal 6 2 16 2 2 2 2" xfId="18838"/>
    <cellStyle name="Normal 6 2 16 2 2 2 3" xfId="18839"/>
    <cellStyle name="Normal 6 2 16 2 2 3" xfId="18840"/>
    <cellStyle name="Normal 6 2 16 2 2 3 2" xfId="34866"/>
    <cellStyle name="Normal 6 2 16 2 2 4" xfId="18841"/>
    <cellStyle name="Normal 6 2 16 2 2 5" xfId="18842"/>
    <cellStyle name="Normal 6 2 16 2 3" xfId="18843"/>
    <cellStyle name="Normal 6 2 16 2 3 2" xfId="18844"/>
    <cellStyle name="Normal 6 2 16 2 3 3" xfId="18845"/>
    <cellStyle name="Normal 6 2 16 2 4" xfId="18846"/>
    <cellStyle name="Normal 6 2 16 2 4 2" xfId="33657"/>
    <cellStyle name="Normal 6 2 16 2 5" xfId="18847"/>
    <cellStyle name="Normal 6 2 16 2 6" xfId="18848"/>
    <cellStyle name="Normal 6 2 16 3" xfId="18849"/>
    <cellStyle name="Normal 6 2 16 3 2" xfId="18850"/>
    <cellStyle name="Normal 6 2 16 3 2 2" xfId="18851"/>
    <cellStyle name="Normal 6 2 16 3 2 3" xfId="18852"/>
    <cellStyle name="Normal 6 2 16 3 3" xfId="18853"/>
    <cellStyle name="Normal 6 2 16 3 3 2" xfId="34286"/>
    <cellStyle name="Normal 6 2 16 3 4" xfId="18854"/>
    <cellStyle name="Normal 6 2 16 3 5" xfId="18855"/>
    <cellStyle name="Normal 6 2 16 4" xfId="18856"/>
    <cellStyle name="Normal 6 2 16 4 2" xfId="18857"/>
    <cellStyle name="Normal 6 2 16 4 3" xfId="18858"/>
    <cellStyle name="Normal 6 2 16 5" xfId="18859"/>
    <cellStyle name="Normal 6 2 16 5 2" xfId="33656"/>
    <cellStyle name="Normal 6 2 16 6" xfId="18860"/>
    <cellStyle name="Normal 6 2 16 7" xfId="18861"/>
    <cellStyle name="Normal 6 2 17" xfId="18862"/>
    <cellStyle name="Normal 6 2 17 2" xfId="18863"/>
    <cellStyle name="Normal 6 2 17 2 2" xfId="18864"/>
    <cellStyle name="Normal 6 2 17 2 2 2" xfId="18865"/>
    <cellStyle name="Normal 6 2 17 2 2 2 2" xfId="18866"/>
    <cellStyle name="Normal 6 2 17 2 2 2 3" xfId="18867"/>
    <cellStyle name="Normal 6 2 17 2 2 3" xfId="18868"/>
    <cellStyle name="Normal 6 2 17 2 2 3 2" xfId="34867"/>
    <cellStyle name="Normal 6 2 17 2 2 4" xfId="18869"/>
    <cellStyle name="Normal 6 2 17 2 2 5" xfId="18870"/>
    <cellStyle name="Normal 6 2 17 2 3" xfId="18871"/>
    <cellStyle name="Normal 6 2 17 2 3 2" xfId="18872"/>
    <cellStyle name="Normal 6 2 17 2 3 3" xfId="18873"/>
    <cellStyle name="Normal 6 2 17 2 4" xfId="18874"/>
    <cellStyle name="Normal 6 2 17 2 4 2" xfId="33659"/>
    <cellStyle name="Normal 6 2 17 2 5" xfId="18875"/>
    <cellStyle name="Normal 6 2 17 2 6" xfId="18876"/>
    <cellStyle name="Normal 6 2 17 3" xfId="18877"/>
    <cellStyle name="Normal 6 2 17 3 2" xfId="18878"/>
    <cellStyle name="Normal 6 2 17 3 2 2" xfId="18879"/>
    <cellStyle name="Normal 6 2 17 3 2 3" xfId="18880"/>
    <cellStyle name="Normal 6 2 17 3 3" xfId="18881"/>
    <cellStyle name="Normal 6 2 17 3 3 2" xfId="34287"/>
    <cellStyle name="Normal 6 2 17 3 4" xfId="18882"/>
    <cellStyle name="Normal 6 2 17 3 5" xfId="18883"/>
    <cellStyle name="Normal 6 2 17 4" xfId="18884"/>
    <cellStyle name="Normal 6 2 17 4 2" xfId="18885"/>
    <cellStyle name="Normal 6 2 17 4 3" xfId="18886"/>
    <cellStyle name="Normal 6 2 17 5" xfId="18887"/>
    <cellStyle name="Normal 6 2 17 5 2" xfId="33658"/>
    <cellStyle name="Normal 6 2 17 6" xfId="18888"/>
    <cellStyle name="Normal 6 2 17 7" xfId="18889"/>
    <cellStyle name="Normal 6 2 18" xfId="18890"/>
    <cellStyle name="Normal 6 2 18 2" xfId="18891"/>
    <cellStyle name="Normal 6 2 18 2 2" xfId="18892"/>
    <cellStyle name="Normal 6 2 18 2 2 2" xfId="18893"/>
    <cellStyle name="Normal 6 2 18 2 2 3" xfId="18894"/>
    <cellStyle name="Normal 6 2 18 2 3" xfId="18895"/>
    <cellStyle name="Normal 6 2 18 2 3 2" xfId="34706"/>
    <cellStyle name="Normal 6 2 18 2 4" xfId="18896"/>
    <cellStyle name="Normal 6 2 18 2 5" xfId="18897"/>
    <cellStyle name="Normal 6 2 18 3" xfId="18898"/>
    <cellStyle name="Normal 6 2 18 3 2" xfId="18899"/>
    <cellStyle name="Normal 6 2 18 3 3" xfId="18900"/>
    <cellStyle name="Normal 6 2 18 4" xfId="18901"/>
    <cellStyle name="Normal 6 2 18 4 2" xfId="33660"/>
    <cellStyle name="Normal 6 2 18 5" xfId="18902"/>
    <cellStyle name="Normal 6 2 18 6" xfId="18903"/>
    <cellStyle name="Normal 6 2 19" xfId="18904"/>
    <cellStyle name="Normal 6 2 19 2" xfId="18905"/>
    <cellStyle name="Normal 6 2 19 2 2" xfId="18906"/>
    <cellStyle name="Normal 6 2 19 2 2 2" xfId="18907"/>
    <cellStyle name="Normal 6 2 19 2 2 3" xfId="18908"/>
    <cellStyle name="Normal 6 2 19 2 3" xfId="18909"/>
    <cellStyle name="Normal 6 2 19 2 3 2" xfId="34494"/>
    <cellStyle name="Normal 6 2 19 2 4" xfId="18910"/>
    <cellStyle name="Normal 6 2 19 2 5" xfId="18911"/>
    <cellStyle name="Normal 6 2 19 3" xfId="18912"/>
    <cellStyle name="Normal 6 2 19 3 2" xfId="18913"/>
    <cellStyle name="Normal 6 2 19 3 3" xfId="18914"/>
    <cellStyle name="Normal 6 2 19 4" xfId="18915"/>
    <cellStyle name="Normal 6 2 19 4 2" xfId="33661"/>
    <cellStyle name="Normal 6 2 19 5" xfId="18916"/>
    <cellStyle name="Normal 6 2 19 6" xfId="18917"/>
    <cellStyle name="Normal 6 2 2" xfId="18918"/>
    <cellStyle name="Normal 6 2 2 10" xfId="18919"/>
    <cellStyle name="Normal 6 2 2 11" xfId="18920"/>
    <cellStyle name="Normal 6 2 2 2" xfId="18921"/>
    <cellStyle name="Normal 6 2 2 2 10" xfId="18922"/>
    <cellStyle name="Normal 6 2 2 2 11" xfId="18923"/>
    <cellStyle name="Normal 6 2 2 2 12" xfId="18924"/>
    <cellStyle name="Normal 6 2 2 2 2" xfId="18925"/>
    <cellStyle name="Normal 6 2 2 2 2 2" xfId="18926"/>
    <cellStyle name="Normal 6 2 2 2 2 2 2" xfId="18927"/>
    <cellStyle name="Normal 6 2 2 2 2 2 2 2" xfId="18928"/>
    <cellStyle name="Normal 6 2 2 2 2 2 2 2 2" xfId="18929"/>
    <cellStyle name="Normal 6 2 2 2 2 2 2 2 3" xfId="18930"/>
    <cellStyle name="Normal 6 2 2 2 2 2 2 3" xfId="18931"/>
    <cellStyle name="Normal 6 2 2 2 2 2 2 3 2" xfId="34288"/>
    <cellStyle name="Normal 6 2 2 2 2 2 2 4" xfId="18932"/>
    <cellStyle name="Normal 6 2 2 2 2 2 2 5" xfId="18933"/>
    <cellStyle name="Normal 6 2 2 2 2 2 3" xfId="18934"/>
    <cellStyle name="Normal 6 2 2 2 2 2 3 2" xfId="18935"/>
    <cellStyle name="Normal 6 2 2 2 2 2 3 3" xfId="18936"/>
    <cellStyle name="Normal 6 2 2 2 2 2 4" xfId="18937"/>
    <cellStyle name="Normal 6 2 2 2 2 2 4 2" xfId="33663"/>
    <cellStyle name="Normal 6 2 2 2 2 2 5" xfId="18938"/>
    <cellStyle name="Normal 6 2 2 2 2 2 6" xfId="18939"/>
    <cellStyle name="Normal 6 2 2 2 2 3" xfId="18940"/>
    <cellStyle name="Normal 6 2 2 2 2 3 2" xfId="18941"/>
    <cellStyle name="Normal 6 2 2 2 2 3 2 2" xfId="18942"/>
    <cellStyle name="Normal 6 2 2 2 2 3 2 3" xfId="18943"/>
    <cellStyle name="Normal 6 2 2 2 2 3 3" xfId="18944"/>
    <cellStyle name="Normal 6 2 2 2 2 3 3 2" xfId="34289"/>
    <cellStyle name="Normal 6 2 2 2 2 3 4" xfId="18945"/>
    <cellStyle name="Normal 6 2 2 2 2 3 5" xfId="18946"/>
    <cellStyle name="Normal 6 2 2 2 2 4" xfId="18947"/>
    <cellStyle name="Normal 6 2 2 2 2 4 2" xfId="18948"/>
    <cellStyle name="Normal 6 2 2 2 2 4 3" xfId="18949"/>
    <cellStyle name="Normal 6 2 2 2 2 5" xfId="18950"/>
    <cellStyle name="Normal 6 2 2 2 2 5 2" xfId="33662"/>
    <cellStyle name="Normal 6 2 2 2 2 6" xfId="18951"/>
    <cellStyle name="Normal 6 2 2 2 2 7" xfId="18952"/>
    <cellStyle name="Normal 6 2 2 2 3" xfId="18953"/>
    <cellStyle name="Normal 6 2 2 2 3 2" xfId="18954"/>
    <cellStyle name="Normal 6 2 2 2 3 2 2" xfId="18955"/>
    <cellStyle name="Normal 6 2 2 2 3 2 2 2" xfId="18956"/>
    <cellStyle name="Normal 6 2 2 2 3 2 2 2 2" xfId="18957"/>
    <cellStyle name="Normal 6 2 2 2 3 2 2 2 3" xfId="18958"/>
    <cellStyle name="Normal 6 2 2 2 3 2 2 3" xfId="18959"/>
    <cellStyle name="Normal 6 2 2 2 3 2 2 3 2" xfId="34290"/>
    <cellStyle name="Normal 6 2 2 2 3 2 2 4" xfId="18960"/>
    <cellStyle name="Normal 6 2 2 2 3 2 2 5" xfId="18961"/>
    <cellStyle name="Normal 6 2 2 2 3 2 3" xfId="18962"/>
    <cellStyle name="Normal 6 2 2 2 3 2 3 2" xfId="18963"/>
    <cellStyle name="Normal 6 2 2 2 3 2 3 3" xfId="18964"/>
    <cellStyle name="Normal 6 2 2 2 3 2 4" xfId="18965"/>
    <cellStyle name="Normal 6 2 2 2 3 2 4 2" xfId="33665"/>
    <cellStyle name="Normal 6 2 2 2 3 2 5" xfId="18966"/>
    <cellStyle name="Normal 6 2 2 2 3 2 6" xfId="18967"/>
    <cellStyle name="Normal 6 2 2 2 3 3" xfId="18968"/>
    <cellStyle name="Normal 6 2 2 2 3 3 2" xfId="18969"/>
    <cellStyle name="Normal 6 2 2 2 3 3 2 2" xfId="18970"/>
    <cellStyle name="Normal 6 2 2 2 3 3 2 3" xfId="18971"/>
    <cellStyle name="Normal 6 2 2 2 3 3 3" xfId="18972"/>
    <cellStyle name="Normal 6 2 2 2 3 3 3 2" xfId="34599"/>
    <cellStyle name="Normal 6 2 2 2 3 3 4" xfId="18973"/>
    <cellStyle name="Normal 6 2 2 2 3 3 5" xfId="18974"/>
    <cellStyle name="Normal 6 2 2 2 3 4" xfId="18975"/>
    <cellStyle name="Normal 6 2 2 2 3 4 2" xfId="18976"/>
    <cellStyle name="Normal 6 2 2 2 3 4 3" xfId="18977"/>
    <cellStyle name="Normal 6 2 2 2 3 5" xfId="18978"/>
    <cellStyle name="Normal 6 2 2 2 3 5 2" xfId="33664"/>
    <cellStyle name="Normal 6 2 2 2 3 6" xfId="18979"/>
    <cellStyle name="Normal 6 2 2 2 3 7" xfId="18980"/>
    <cellStyle name="Normal 6 2 2 2 4" xfId="18981"/>
    <cellStyle name="Normal 6 2 2 2 4 2" xfId="18982"/>
    <cellStyle name="Normal 6 2 2 2 4 2 2" xfId="18983"/>
    <cellStyle name="Normal 6 2 2 2 4 2 2 2" xfId="18984"/>
    <cellStyle name="Normal 6 2 2 2 4 2 2 2 2" xfId="18985"/>
    <cellStyle name="Normal 6 2 2 2 4 2 2 2 3" xfId="18986"/>
    <cellStyle name="Normal 6 2 2 2 4 2 2 3" xfId="18987"/>
    <cellStyle name="Normal 6 2 2 2 4 2 2 3 2" xfId="34600"/>
    <cellStyle name="Normal 6 2 2 2 4 2 2 4" xfId="18988"/>
    <cellStyle name="Normal 6 2 2 2 4 2 2 5" xfId="18989"/>
    <cellStyle name="Normal 6 2 2 2 4 2 3" xfId="18990"/>
    <cellStyle name="Normal 6 2 2 2 4 2 3 2" xfId="18991"/>
    <cellStyle name="Normal 6 2 2 2 4 2 3 3" xfId="18992"/>
    <cellStyle name="Normal 6 2 2 2 4 2 4" xfId="18993"/>
    <cellStyle name="Normal 6 2 2 2 4 2 4 2" xfId="33667"/>
    <cellStyle name="Normal 6 2 2 2 4 2 5" xfId="18994"/>
    <cellStyle name="Normal 6 2 2 2 4 2 6" xfId="18995"/>
    <cellStyle name="Normal 6 2 2 2 4 3" xfId="18996"/>
    <cellStyle name="Normal 6 2 2 2 4 3 2" xfId="18997"/>
    <cellStyle name="Normal 6 2 2 2 4 3 2 2" xfId="18998"/>
    <cellStyle name="Normal 6 2 2 2 4 3 2 3" xfId="18999"/>
    <cellStyle name="Normal 6 2 2 2 4 3 3" xfId="19000"/>
    <cellStyle name="Normal 6 2 2 2 4 3 3 2" xfId="34601"/>
    <cellStyle name="Normal 6 2 2 2 4 3 4" xfId="19001"/>
    <cellStyle name="Normal 6 2 2 2 4 3 5" xfId="19002"/>
    <cellStyle name="Normal 6 2 2 2 4 4" xfId="19003"/>
    <cellStyle name="Normal 6 2 2 2 4 4 2" xfId="19004"/>
    <cellStyle name="Normal 6 2 2 2 4 4 3" xfId="19005"/>
    <cellStyle name="Normal 6 2 2 2 4 5" xfId="19006"/>
    <cellStyle name="Normal 6 2 2 2 4 5 2" xfId="33666"/>
    <cellStyle name="Normal 6 2 2 2 4 6" xfId="19007"/>
    <cellStyle name="Normal 6 2 2 2 4 7" xfId="19008"/>
    <cellStyle name="Normal 6 2 2 2 5" xfId="19009"/>
    <cellStyle name="Normal 6 2 2 2 5 2" xfId="19010"/>
    <cellStyle name="Normal 6 2 2 2 5 2 2" xfId="19011"/>
    <cellStyle name="Normal 6 2 2 2 5 2 2 2" xfId="19012"/>
    <cellStyle name="Normal 6 2 2 2 5 2 2 2 2" xfId="19013"/>
    <cellStyle name="Normal 6 2 2 2 5 2 2 2 3" xfId="19014"/>
    <cellStyle name="Normal 6 2 2 2 5 2 2 3" xfId="19015"/>
    <cellStyle name="Normal 6 2 2 2 5 2 2 3 2" xfId="34291"/>
    <cellStyle name="Normal 6 2 2 2 5 2 2 4" xfId="19016"/>
    <cellStyle name="Normal 6 2 2 2 5 2 2 5" xfId="19017"/>
    <cellStyle name="Normal 6 2 2 2 5 2 3" xfId="19018"/>
    <cellStyle name="Normal 6 2 2 2 5 2 3 2" xfId="19019"/>
    <cellStyle name="Normal 6 2 2 2 5 2 3 3" xfId="19020"/>
    <cellStyle name="Normal 6 2 2 2 5 2 4" xfId="19021"/>
    <cellStyle name="Normal 6 2 2 2 5 2 4 2" xfId="33669"/>
    <cellStyle name="Normal 6 2 2 2 5 2 5" xfId="19022"/>
    <cellStyle name="Normal 6 2 2 2 5 2 6" xfId="19023"/>
    <cellStyle name="Normal 6 2 2 2 5 3" xfId="19024"/>
    <cellStyle name="Normal 6 2 2 2 5 3 2" xfId="19025"/>
    <cellStyle name="Normal 6 2 2 2 5 3 2 2" xfId="19026"/>
    <cellStyle name="Normal 6 2 2 2 5 3 2 3" xfId="19027"/>
    <cellStyle name="Normal 6 2 2 2 5 3 3" xfId="19028"/>
    <cellStyle name="Normal 6 2 2 2 5 3 3 2" xfId="34602"/>
    <cellStyle name="Normal 6 2 2 2 5 3 4" xfId="19029"/>
    <cellStyle name="Normal 6 2 2 2 5 3 5" xfId="19030"/>
    <cellStyle name="Normal 6 2 2 2 5 4" xfId="19031"/>
    <cellStyle name="Normal 6 2 2 2 5 4 2" xfId="19032"/>
    <cellStyle name="Normal 6 2 2 2 5 4 3" xfId="19033"/>
    <cellStyle name="Normal 6 2 2 2 5 5" xfId="19034"/>
    <cellStyle name="Normal 6 2 2 2 5 5 2" xfId="33668"/>
    <cellStyle name="Normal 6 2 2 2 5 6" xfId="19035"/>
    <cellStyle name="Normal 6 2 2 2 5 7" xfId="19036"/>
    <cellStyle name="Normal 6 2 2 2 6" xfId="19037"/>
    <cellStyle name="Normal 6 2 2 2 6 2" xfId="19038"/>
    <cellStyle name="Normal 6 2 2 2 6 2 2" xfId="19039"/>
    <cellStyle name="Normal 6 2 2 2 6 2 2 2" xfId="19040"/>
    <cellStyle name="Normal 6 2 2 2 6 2 2 3" xfId="19041"/>
    <cellStyle name="Normal 6 2 2 2 6 2 3" xfId="19042"/>
    <cellStyle name="Normal 6 2 2 2 6 2 3 2" xfId="34351"/>
    <cellStyle name="Normal 6 2 2 2 6 2 4" xfId="19043"/>
    <cellStyle name="Normal 6 2 2 2 6 2 5" xfId="19044"/>
    <cellStyle name="Normal 6 2 2 2 6 3" xfId="19045"/>
    <cellStyle name="Normal 6 2 2 2 6 3 2" xfId="19046"/>
    <cellStyle name="Normal 6 2 2 2 6 3 3" xfId="19047"/>
    <cellStyle name="Normal 6 2 2 2 6 4" xfId="19048"/>
    <cellStyle name="Normal 6 2 2 2 6 4 2" xfId="33670"/>
    <cellStyle name="Normal 6 2 2 2 6 5" xfId="19049"/>
    <cellStyle name="Normal 6 2 2 2 6 6" xfId="19050"/>
    <cellStyle name="Normal 6 2 2 2 7" xfId="19051"/>
    <cellStyle name="Normal 6 2 2 2 7 2" xfId="19052"/>
    <cellStyle name="Normal 6 2 2 2 7 2 2" xfId="19053"/>
    <cellStyle name="Normal 6 2 2 2 7 2 3" xfId="19054"/>
    <cellStyle name="Normal 6 2 2 2 7 3" xfId="19055"/>
    <cellStyle name="Normal 6 2 2 2 7 3 2" xfId="33671"/>
    <cellStyle name="Normal 6 2 2 2 7 4" xfId="19056"/>
    <cellStyle name="Normal 6 2 2 2 7 5" xfId="19057"/>
    <cellStyle name="Normal 6 2 2 2 8" xfId="19058"/>
    <cellStyle name="Normal 6 2 2 2 8 2" xfId="19059"/>
    <cellStyle name="Normal 6 2 2 2 8 3" xfId="19060"/>
    <cellStyle name="Normal 6 2 2 2 9" xfId="19061"/>
    <cellStyle name="Normal 6 2 2 2 9 2" xfId="32704"/>
    <cellStyle name="Normal 6 2 2 3" xfId="19062"/>
    <cellStyle name="Normal 6 2 2 3 2" xfId="19063"/>
    <cellStyle name="Normal 6 2 2 3 2 2" xfId="19064"/>
    <cellStyle name="Normal 6 2 2 3 2 2 2" xfId="19065"/>
    <cellStyle name="Normal 6 2 2 3 2 2 2 2" xfId="19066"/>
    <cellStyle name="Normal 6 2 2 3 2 2 2 3" xfId="19067"/>
    <cellStyle name="Normal 6 2 2 3 2 2 3" xfId="19068"/>
    <cellStyle name="Normal 6 2 2 3 2 2 3 2" xfId="34603"/>
    <cellStyle name="Normal 6 2 2 3 2 2 4" xfId="19069"/>
    <cellStyle name="Normal 6 2 2 3 2 2 5" xfId="19070"/>
    <cellStyle name="Normal 6 2 2 3 2 3" xfId="19071"/>
    <cellStyle name="Normal 6 2 2 3 2 3 2" xfId="19072"/>
    <cellStyle name="Normal 6 2 2 3 2 3 3" xfId="19073"/>
    <cellStyle name="Normal 6 2 2 3 2 4" xfId="19074"/>
    <cellStyle name="Normal 6 2 2 3 2 4 2" xfId="33673"/>
    <cellStyle name="Normal 6 2 2 3 2 5" xfId="19075"/>
    <cellStyle name="Normal 6 2 2 3 2 6" xfId="19076"/>
    <cellStyle name="Normal 6 2 2 3 3" xfId="19077"/>
    <cellStyle name="Normal 6 2 2 3 3 2" xfId="19078"/>
    <cellStyle name="Normal 6 2 2 3 3 2 2" xfId="19079"/>
    <cellStyle name="Normal 6 2 2 3 3 2 3" xfId="19080"/>
    <cellStyle name="Normal 6 2 2 3 3 3" xfId="19081"/>
    <cellStyle name="Normal 6 2 2 3 3 3 2" xfId="34604"/>
    <cellStyle name="Normal 6 2 2 3 3 4" xfId="19082"/>
    <cellStyle name="Normal 6 2 2 3 3 5" xfId="19083"/>
    <cellStyle name="Normal 6 2 2 3 4" xfId="19084"/>
    <cellStyle name="Normal 6 2 2 3 4 2" xfId="19085"/>
    <cellStyle name="Normal 6 2 2 3 4 3" xfId="19086"/>
    <cellStyle name="Normal 6 2 2 3 5" xfId="19087"/>
    <cellStyle name="Normal 6 2 2 3 5 2" xfId="33672"/>
    <cellStyle name="Normal 6 2 2 3 6" xfId="19088"/>
    <cellStyle name="Normal 6 2 2 3 7" xfId="19089"/>
    <cellStyle name="Normal 6 2 2 4" xfId="19090"/>
    <cellStyle name="Normal 6 2 2 4 2" xfId="19091"/>
    <cellStyle name="Normal 6 2 2 4 2 2" xfId="19092"/>
    <cellStyle name="Normal 6 2 2 4 2 2 2" xfId="19093"/>
    <cellStyle name="Normal 6 2 2 4 2 2 2 2" xfId="19094"/>
    <cellStyle name="Normal 6 2 2 4 2 2 2 3" xfId="19095"/>
    <cellStyle name="Normal 6 2 2 4 2 2 3" xfId="19096"/>
    <cellStyle name="Normal 6 2 2 4 2 2 3 2" xfId="34292"/>
    <cellStyle name="Normal 6 2 2 4 2 2 4" xfId="19097"/>
    <cellStyle name="Normal 6 2 2 4 2 2 5" xfId="19098"/>
    <cellStyle name="Normal 6 2 2 4 2 3" xfId="19099"/>
    <cellStyle name="Normal 6 2 2 4 2 3 2" xfId="19100"/>
    <cellStyle name="Normal 6 2 2 4 2 3 3" xfId="19101"/>
    <cellStyle name="Normal 6 2 2 4 2 4" xfId="19102"/>
    <cellStyle name="Normal 6 2 2 4 2 4 2" xfId="33675"/>
    <cellStyle name="Normal 6 2 2 4 2 5" xfId="19103"/>
    <cellStyle name="Normal 6 2 2 4 2 6" xfId="19104"/>
    <cellStyle name="Normal 6 2 2 4 3" xfId="19105"/>
    <cellStyle name="Normal 6 2 2 4 3 2" xfId="19106"/>
    <cellStyle name="Normal 6 2 2 4 3 2 2" xfId="19107"/>
    <cellStyle name="Normal 6 2 2 4 3 2 3" xfId="19108"/>
    <cellStyle name="Normal 6 2 2 4 3 3" xfId="19109"/>
    <cellStyle name="Normal 6 2 2 4 3 3 2" xfId="34605"/>
    <cellStyle name="Normal 6 2 2 4 3 4" xfId="19110"/>
    <cellStyle name="Normal 6 2 2 4 3 5" xfId="19111"/>
    <cellStyle name="Normal 6 2 2 4 4" xfId="19112"/>
    <cellStyle name="Normal 6 2 2 4 4 2" xfId="19113"/>
    <cellStyle name="Normal 6 2 2 4 4 3" xfId="19114"/>
    <cellStyle name="Normal 6 2 2 4 5" xfId="19115"/>
    <cellStyle name="Normal 6 2 2 4 5 2" xfId="33674"/>
    <cellStyle name="Normal 6 2 2 4 6" xfId="19116"/>
    <cellStyle name="Normal 6 2 2 4 7" xfId="19117"/>
    <cellStyle name="Normal 6 2 2 5" xfId="19118"/>
    <cellStyle name="Normal 6 2 2 5 2" xfId="19119"/>
    <cellStyle name="Normal 6 2 2 5 2 2" xfId="19120"/>
    <cellStyle name="Normal 6 2 2 5 2 2 2" xfId="19121"/>
    <cellStyle name="Normal 6 2 2 5 2 2 2 2" xfId="19122"/>
    <cellStyle name="Normal 6 2 2 5 2 2 2 3" xfId="19123"/>
    <cellStyle name="Normal 6 2 2 5 2 2 3" xfId="19124"/>
    <cellStyle name="Normal 6 2 2 5 2 2 3 2" xfId="34606"/>
    <cellStyle name="Normal 6 2 2 5 2 2 4" xfId="19125"/>
    <cellStyle name="Normal 6 2 2 5 2 2 5" xfId="19126"/>
    <cellStyle name="Normal 6 2 2 5 2 3" xfId="19127"/>
    <cellStyle name="Normal 6 2 2 5 2 3 2" xfId="19128"/>
    <cellStyle name="Normal 6 2 2 5 2 3 3" xfId="19129"/>
    <cellStyle name="Normal 6 2 2 5 2 4" xfId="19130"/>
    <cellStyle name="Normal 6 2 2 5 2 4 2" xfId="33677"/>
    <cellStyle name="Normal 6 2 2 5 2 5" xfId="19131"/>
    <cellStyle name="Normal 6 2 2 5 2 6" xfId="19132"/>
    <cellStyle name="Normal 6 2 2 5 3" xfId="19133"/>
    <cellStyle name="Normal 6 2 2 5 3 2" xfId="19134"/>
    <cellStyle name="Normal 6 2 2 5 3 2 2" xfId="19135"/>
    <cellStyle name="Normal 6 2 2 5 3 2 3" xfId="19136"/>
    <cellStyle name="Normal 6 2 2 5 3 3" xfId="19137"/>
    <cellStyle name="Normal 6 2 2 5 3 3 2" xfId="34607"/>
    <cellStyle name="Normal 6 2 2 5 3 4" xfId="19138"/>
    <cellStyle name="Normal 6 2 2 5 3 5" xfId="19139"/>
    <cellStyle name="Normal 6 2 2 5 4" xfId="19140"/>
    <cellStyle name="Normal 6 2 2 5 4 2" xfId="19141"/>
    <cellStyle name="Normal 6 2 2 5 4 3" xfId="19142"/>
    <cellStyle name="Normal 6 2 2 5 5" xfId="19143"/>
    <cellStyle name="Normal 6 2 2 5 5 2" xfId="33676"/>
    <cellStyle name="Normal 6 2 2 5 6" xfId="19144"/>
    <cellStyle name="Normal 6 2 2 5 7" xfId="19145"/>
    <cellStyle name="Normal 6 2 2 6" xfId="19146"/>
    <cellStyle name="Normal 6 2 2 6 2" xfId="19147"/>
    <cellStyle name="Normal 6 2 2 6 2 2" xfId="19148"/>
    <cellStyle name="Normal 6 2 2 6 2 2 2" xfId="19149"/>
    <cellStyle name="Normal 6 2 2 6 2 2 3" xfId="19150"/>
    <cellStyle name="Normal 6 2 2 6 2 3" xfId="19151"/>
    <cellStyle name="Normal 6 2 2 6 2 3 2" xfId="35016"/>
    <cellStyle name="Normal 6 2 2 6 2 4" xfId="19152"/>
    <cellStyle name="Normal 6 2 2 6 2 5" xfId="19153"/>
    <cellStyle name="Normal 6 2 2 6 3" xfId="19154"/>
    <cellStyle name="Normal 6 2 2 6 3 2" xfId="19155"/>
    <cellStyle name="Normal 6 2 2 6 3 2 2" xfId="19156"/>
    <cellStyle name="Normal 6 2 2 6 3 2 3" xfId="19157"/>
    <cellStyle name="Normal 6 2 2 6 3 3" xfId="19158"/>
    <cellStyle name="Normal 6 2 2 6 3 3 2" xfId="34829"/>
    <cellStyle name="Normal 6 2 2 6 3 4" xfId="19159"/>
    <cellStyle name="Normal 6 2 2 6 3 5" xfId="19160"/>
    <cellStyle name="Normal 6 2 2 6 4" xfId="19161"/>
    <cellStyle name="Normal 6 2 2 6 4 2" xfId="19162"/>
    <cellStyle name="Normal 6 2 2 6 4 3" xfId="19163"/>
    <cellStyle name="Normal 6 2 2 6 5" xfId="19164"/>
    <cellStyle name="Normal 6 2 2 6 5 2" xfId="34028"/>
    <cellStyle name="Normal 6 2 2 6 6" xfId="19165"/>
    <cellStyle name="Normal 6 2 2 6 7" xfId="19166"/>
    <cellStyle name="Normal 6 2 2 7" xfId="19167"/>
    <cellStyle name="Normal 6 2 2 7 2" xfId="19168"/>
    <cellStyle name="Normal 6 2 2 7 3" xfId="19169"/>
    <cellStyle name="Normal 6 2 2 8" xfId="19170"/>
    <cellStyle name="Normal 6 2 2 8 2" xfId="32703"/>
    <cellStyle name="Normal 6 2 2 9" xfId="19171"/>
    <cellStyle name="Normal 6 2 20" xfId="19172"/>
    <cellStyle name="Normal 6 2 20 2" xfId="19173"/>
    <cellStyle name="Normal 6 2 20 2 2" xfId="19174"/>
    <cellStyle name="Normal 6 2 20 2 2 2" xfId="19175"/>
    <cellStyle name="Normal 6 2 20 2 2 3" xfId="19176"/>
    <cellStyle name="Normal 6 2 20 2 3" xfId="19177"/>
    <cellStyle name="Normal 6 2 20 2 3 2" xfId="34293"/>
    <cellStyle name="Normal 6 2 20 2 4" xfId="19178"/>
    <cellStyle name="Normal 6 2 20 2 5" xfId="19179"/>
    <cellStyle name="Normal 6 2 20 3" xfId="19180"/>
    <cellStyle name="Normal 6 2 20 3 2" xfId="19181"/>
    <cellStyle name="Normal 6 2 20 3 3" xfId="19182"/>
    <cellStyle name="Normal 6 2 20 4" xfId="19183"/>
    <cellStyle name="Normal 6 2 20 4 2" xfId="33678"/>
    <cellStyle name="Normal 6 2 20 5" xfId="19184"/>
    <cellStyle name="Normal 6 2 20 6" xfId="19185"/>
    <cellStyle name="Normal 6 2 21" xfId="19186"/>
    <cellStyle name="Normal 6 2 21 2" xfId="19187"/>
    <cellStyle name="Normal 6 2 21 2 2" xfId="19188"/>
    <cellStyle name="Normal 6 2 21 2 2 2" xfId="19189"/>
    <cellStyle name="Normal 6 2 21 2 2 3" xfId="19190"/>
    <cellStyle name="Normal 6 2 21 2 3" xfId="19191"/>
    <cellStyle name="Normal 6 2 21 2 3 2" xfId="34608"/>
    <cellStyle name="Normal 6 2 21 2 4" xfId="19192"/>
    <cellStyle name="Normal 6 2 21 2 5" xfId="19193"/>
    <cellStyle name="Normal 6 2 21 3" xfId="19194"/>
    <cellStyle name="Normal 6 2 21 3 2" xfId="19195"/>
    <cellStyle name="Normal 6 2 21 3 3" xfId="19196"/>
    <cellStyle name="Normal 6 2 21 4" xfId="19197"/>
    <cellStyle name="Normal 6 2 21 4 2" xfId="33679"/>
    <cellStyle name="Normal 6 2 21 5" xfId="19198"/>
    <cellStyle name="Normal 6 2 21 6" xfId="19199"/>
    <cellStyle name="Normal 6 2 22" xfId="19200"/>
    <cellStyle name="Normal 6 2 22 2" xfId="19201"/>
    <cellStyle name="Normal 6 2 22 2 2" xfId="19202"/>
    <cellStyle name="Normal 6 2 22 2 2 2" xfId="19203"/>
    <cellStyle name="Normal 6 2 22 2 2 3" xfId="19204"/>
    <cellStyle name="Normal 6 2 22 2 3" xfId="19205"/>
    <cellStyle name="Normal 6 2 22 2 3 2" xfId="34609"/>
    <cellStyle name="Normal 6 2 22 2 4" xfId="19206"/>
    <cellStyle name="Normal 6 2 22 2 5" xfId="19207"/>
    <cellStyle name="Normal 6 2 22 3" xfId="19208"/>
    <cellStyle name="Normal 6 2 22 3 2" xfId="19209"/>
    <cellStyle name="Normal 6 2 22 3 3" xfId="19210"/>
    <cellStyle name="Normal 6 2 22 4" xfId="19211"/>
    <cellStyle name="Normal 6 2 22 4 2" xfId="33680"/>
    <cellStyle name="Normal 6 2 22 5" xfId="19212"/>
    <cellStyle name="Normal 6 2 22 6" xfId="19213"/>
    <cellStyle name="Normal 6 2 23" xfId="19214"/>
    <cellStyle name="Normal 6 2 23 2" xfId="19215"/>
    <cellStyle name="Normal 6 2 23 2 2" xfId="19216"/>
    <cellStyle name="Normal 6 2 23 2 2 2" xfId="19217"/>
    <cellStyle name="Normal 6 2 23 2 2 3" xfId="19218"/>
    <cellStyle name="Normal 6 2 23 2 3" xfId="19219"/>
    <cellStyle name="Normal 6 2 23 2 3 2" xfId="34707"/>
    <cellStyle name="Normal 6 2 23 2 4" xfId="19220"/>
    <cellStyle name="Normal 6 2 23 2 5" xfId="19221"/>
    <cellStyle name="Normal 6 2 23 3" xfId="19222"/>
    <cellStyle name="Normal 6 2 23 3 2" xfId="19223"/>
    <cellStyle name="Normal 6 2 23 3 3" xfId="19224"/>
    <cellStyle name="Normal 6 2 23 4" xfId="19225"/>
    <cellStyle name="Normal 6 2 23 4 2" xfId="33681"/>
    <cellStyle name="Normal 6 2 23 5" xfId="19226"/>
    <cellStyle name="Normal 6 2 23 6" xfId="19227"/>
    <cellStyle name="Normal 6 2 24" xfId="19228"/>
    <cellStyle name="Normal 6 2 24 2" xfId="19229"/>
    <cellStyle name="Normal 6 2 24 2 2" xfId="19230"/>
    <cellStyle name="Normal 6 2 24 2 2 2" xfId="19231"/>
    <cellStyle name="Normal 6 2 24 2 2 3" xfId="19232"/>
    <cellStyle name="Normal 6 2 24 2 3" xfId="19233"/>
    <cellStyle name="Normal 6 2 24 2 3 2" xfId="34447"/>
    <cellStyle name="Normal 6 2 24 2 4" xfId="19234"/>
    <cellStyle name="Normal 6 2 24 2 5" xfId="19235"/>
    <cellStyle name="Normal 6 2 24 3" xfId="19236"/>
    <cellStyle name="Normal 6 2 24 3 2" xfId="19237"/>
    <cellStyle name="Normal 6 2 24 3 3" xfId="19238"/>
    <cellStyle name="Normal 6 2 24 4" xfId="19239"/>
    <cellStyle name="Normal 6 2 24 4 2" xfId="33682"/>
    <cellStyle name="Normal 6 2 24 5" xfId="19240"/>
    <cellStyle name="Normal 6 2 24 6" xfId="19241"/>
    <cellStyle name="Normal 6 2 25" xfId="19242"/>
    <cellStyle name="Normal 6 2 25 2" xfId="19243"/>
    <cellStyle name="Normal 6 2 25 2 2" xfId="19244"/>
    <cellStyle name="Normal 6 2 25 2 2 2" xfId="19245"/>
    <cellStyle name="Normal 6 2 25 2 2 3" xfId="19246"/>
    <cellStyle name="Normal 6 2 25 2 3" xfId="19247"/>
    <cellStyle name="Normal 6 2 25 2 3 2" xfId="34802"/>
    <cellStyle name="Normal 6 2 25 2 4" xfId="19248"/>
    <cellStyle name="Normal 6 2 25 2 5" xfId="19249"/>
    <cellStyle name="Normal 6 2 25 3" xfId="19250"/>
    <cellStyle name="Normal 6 2 25 3 2" xfId="19251"/>
    <cellStyle name="Normal 6 2 25 3 3" xfId="19252"/>
    <cellStyle name="Normal 6 2 25 4" xfId="19253"/>
    <cellStyle name="Normal 6 2 25 4 2" xfId="33683"/>
    <cellStyle name="Normal 6 2 25 5" xfId="19254"/>
    <cellStyle name="Normal 6 2 25 6" xfId="19255"/>
    <cellStyle name="Normal 6 2 26" xfId="19256"/>
    <cellStyle name="Normal 6 2 26 2" xfId="19257"/>
    <cellStyle name="Normal 6 2 26 2 2" xfId="19258"/>
    <cellStyle name="Normal 6 2 26 2 3" xfId="19259"/>
    <cellStyle name="Normal 6 2 26 3" xfId="19260"/>
    <cellStyle name="Normal 6 2 26 4" xfId="19261"/>
    <cellStyle name="Normal 6 2 26 5" xfId="19262"/>
    <cellStyle name="Normal 6 2 27" xfId="19263"/>
    <cellStyle name="Normal 6 2 27 2" xfId="19264"/>
    <cellStyle name="Normal 6 2 27 2 2" xfId="19265"/>
    <cellStyle name="Normal 6 2 27 2 3" xfId="19266"/>
    <cellStyle name="Normal 6 2 27 3" xfId="19267"/>
    <cellStyle name="Normal 6 2 27 3 2" xfId="34868"/>
    <cellStyle name="Normal 6 2 27 4" xfId="19268"/>
    <cellStyle name="Normal 6 2 27 5" xfId="19269"/>
    <cellStyle name="Normal 6 2 28" xfId="19270"/>
    <cellStyle name="Normal 6 2 28 2" xfId="19271"/>
    <cellStyle name="Normal 6 2 28 3" xfId="19272"/>
    <cellStyle name="Normal 6 2 29" xfId="19273"/>
    <cellStyle name="Normal 6 2 29 2" xfId="32702"/>
    <cellStyle name="Normal 6 2 3" xfId="19274"/>
    <cellStyle name="Normal 6 2 3 10" xfId="19275"/>
    <cellStyle name="Normal 6 2 3 11" xfId="19276"/>
    <cellStyle name="Normal 6 2 3 2" xfId="19277"/>
    <cellStyle name="Normal 6 2 3 2 2" xfId="19278"/>
    <cellStyle name="Normal 6 2 3 2 2 2" xfId="19279"/>
    <cellStyle name="Normal 6 2 3 2 2 2 2" xfId="19280"/>
    <cellStyle name="Normal 6 2 3 2 2 2 3" xfId="19281"/>
    <cellStyle name="Normal 6 2 3 2 2 3" xfId="19282"/>
    <cellStyle name="Normal 6 2 3 2 2 3 2" xfId="34877"/>
    <cellStyle name="Normal 6 2 3 2 2 4" xfId="19283"/>
    <cellStyle name="Normal 6 2 3 2 2 5" xfId="19284"/>
    <cellStyle name="Normal 6 2 3 2 3" xfId="19285"/>
    <cellStyle name="Normal 6 2 3 2 3 2" xfId="19286"/>
    <cellStyle name="Normal 6 2 3 2 3 2 2" xfId="19287"/>
    <cellStyle name="Normal 6 2 3 2 3 2 3" xfId="19288"/>
    <cellStyle name="Normal 6 2 3 2 3 3" xfId="19289"/>
    <cellStyle name="Normal 6 2 3 2 3 3 2" xfId="35144"/>
    <cellStyle name="Normal 6 2 3 2 3 4" xfId="19290"/>
    <cellStyle name="Normal 6 2 3 2 3 5" xfId="19291"/>
    <cellStyle name="Normal 6 2 3 2 4" xfId="19292"/>
    <cellStyle name="Normal 6 2 3 2 4 2" xfId="19293"/>
    <cellStyle name="Normal 6 2 3 2 4 3" xfId="19294"/>
    <cellStyle name="Normal 6 2 3 2 5" xfId="19295"/>
    <cellStyle name="Normal 6 2 3 2 5 2" xfId="33684"/>
    <cellStyle name="Normal 6 2 3 2 6" xfId="19296"/>
    <cellStyle name="Normal 6 2 3 2 7" xfId="19297"/>
    <cellStyle name="Normal 6 2 3 2 8" xfId="19298"/>
    <cellStyle name="Normal 6 2 3 3" xfId="19299"/>
    <cellStyle name="Normal 6 2 3 3 2" xfId="19300"/>
    <cellStyle name="Normal 6 2 3 3 2 2" xfId="19301"/>
    <cellStyle name="Normal 6 2 3 3 2 2 2" xfId="19302"/>
    <cellStyle name="Normal 6 2 3 3 2 2 3" xfId="19303"/>
    <cellStyle name="Normal 6 2 3 3 2 3" xfId="19304"/>
    <cellStyle name="Normal 6 2 3 3 2 3 2" xfId="34991"/>
    <cellStyle name="Normal 6 2 3 3 2 4" xfId="19305"/>
    <cellStyle name="Normal 6 2 3 3 2 5" xfId="19306"/>
    <cellStyle name="Normal 6 2 3 3 3" xfId="19307"/>
    <cellStyle name="Normal 6 2 3 3 3 2" xfId="19308"/>
    <cellStyle name="Normal 6 2 3 3 3 2 2" xfId="19309"/>
    <cellStyle name="Normal 6 2 3 3 3 2 3" xfId="19310"/>
    <cellStyle name="Normal 6 2 3 3 3 3" xfId="19311"/>
    <cellStyle name="Normal 6 2 3 3 3 3 2" xfId="34708"/>
    <cellStyle name="Normal 6 2 3 3 3 4" xfId="19312"/>
    <cellStyle name="Normal 6 2 3 3 3 5" xfId="19313"/>
    <cellStyle name="Normal 6 2 3 3 4" xfId="19314"/>
    <cellStyle name="Normal 6 2 3 3 4 2" xfId="19315"/>
    <cellStyle name="Normal 6 2 3 3 4 3" xfId="19316"/>
    <cellStyle name="Normal 6 2 3 3 5" xfId="19317"/>
    <cellStyle name="Normal 6 2 3 3 5 2" xfId="33977"/>
    <cellStyle name="Normal 6 2 3 3 6" xfId="19318"/>
    <cellStyle name="Normal 6 2 3 3 7" xfId="19319"/>
    <cellStyle name="Normal 6 2 3 3 8" xfId="19320"/>
    <cellStyle name="Normal 6 2 3 4" xfId="19321"/>
    <cellStyle name="Normal 6 2 3 4 2" xfId="19322"/>
    <cellStyle name="Normal 6 2 3 4 2 2" xfId="19323"/>
    <cellStyle name="Normal 6 2 3 4 2 2 2" xfId="19324"/>
    <cellStyle name="Normal 6 2 3 4 2 2 3" xfId="19325"/>
    <cellStyle name="Normal 6 2 3 4 2 3" xfId="19326"/>
    <cellStyle name="Normal 6 2 3 4 2 3 2" xfId="35306"/>
    <cellStyle name="Normal 6 2 3 4 2 4" xfId="19327"/>
    <cellStyle name="Normal 6 2 3 4 2 5" xfId="19328"/>
    <cellStyle name="Normal 6 2 3 4 3" xfId="19329"/>
    <cellStyle name="Normal 6 2 3 4 3 2" xfId="19330"/>
    <cellStyle name="Normal 6 2 3 4 3 3" xfId="19331"/>
    <cellStyle name="Normal 6 2 3 4 4" xfId="19332"/>
    <cellStyle name="Normal 6 2 3 4 4 2" xfId="34029"/>
    <cellStyle name="Normal 6 2 3 4 5" xfId="19333"/>
    <cellStyle name="Normal 6 2 3 4 6" xfId="19334"/>
    <cellStyle name="Normal 6 2 3 4 7" xfId="19335"/>
    <cellStyle name="Normal 6 2 3 5" xfId="19336"/>
    <cellStyle name="Normal 6 2 3 5 2" xfId="19337"/>
    <cellStyle name="Normal 6 2 3 5 2 2" xfId="19338"/>
    <cellStyle name="Normal 6 2 3 5 2 3" xfId="19339"/>
    <cellStyle name="Normal 6 2 3 5 3" xfId="19340"/>
    <cellStyle name="Normal 6 2 3 5 3 2" xfId="35230"/>
    <cellStyle name="Normal 6 2 3 5 4" xfId="19341"/>
    <cellStyle name="Normal 6 2 3 5 5" xfId="19342"/>
    <cellStyle name="Normal 6 2 3 5 6" xfId="19343"/>
    <cellStyle name="Normal 6 2 3 6" xfId="19344"/>
    <cellStyle name="Normal 6 2 3 6 2" xfId="19345"/>
    <cellStyle name="Normal 6 2 3 6 2 2" xfId="19346"/>
    <cellStyle name="Normal 6 2 3 6 2 3" xfId="19347"/>
    <cellStyle name="Normal 6 2 3 6 3" xfId="19348"/>
    <cellStyle name="Normal 6 2 3 6 3 2" xfId="35145"/>
    <cellStyle name="Normal 6 2 3 6 4" xfId="19349"/>
    <cellStyle name="Normal 6 2 3 6 5" xfId="19350"/>
    <cellStyle name="Normal 6 2 3 6 6" xfId="19351"/>
    <cellStyle name="Normal 6 2 3 7" xfId="19352"/>
    <cellStyle name="Normal 6 2 3 7 2" xfId="19353"/>
    <cellStyle name="Normal 6 2 3 7 3" xfId="19354"/>
    <cellStyle name="Normal 6 2 3 8" xfId="19355"/>
    <cellStyle name="Normal 6 2 3 8 2" xfId="32705"/>
    <cellStyle name="Normal 6 2 3 9" xfId="19356"/>
    <cellStyle name="Normal 6 2 30" xfId="19357"/>
    <cellStyle name="Normal 6 2 30 2" xfId="19358"/>
    <cellStyle name="Normal 6 2 31" xfId="19359"/>
    <cellStyle name="Normal 6 2 4" xfId="19360"/>
    <cellStyle name="Normal 6 2 4 10" xfId="19361"/>
    <cellStyle name="Normal 6 2 4 11" xfId="19362"/>
    <cellStyle name="Normal 6 2 4 2" xfId="19363"/>
    <cellStyle name="Normal 6 2 4 2 2" xfId="19364"/>
    <cellStyle name="Normal 6 2 4 2 2 2" xfId="19365"/>
    <cellStyle name="Normal 6 2 4 2 2 2 2" xfId="19366"/>
    <cellStyle name="Normal 6 2 4 2 2 2 3" xfId="19367"/>
    <cellStyle name="Normal 6 2 4 2 2 3" xfId="19368"/>
    <cellStyle name="Normal 6 2 4 2 2 3 2" xfId="34709"/>
    <cellStyle name="Normal 6 2 4 2 2 4" xfId="19369"/>
    <cellStyle name="Normal 6 2 4 2 2 5" xfId="19370"/>
    <cellStyle name="Normal 6 2 4 2 3" xfId="19371"/>
    <cellStyle name="Normal 6 2 4 2 3 2" xfId="19372"/>
    <cellStyle name="Normal 6 2 4 2 3 2 2" xfId="19373"/>
    <cellStyle name="Normal 6 2 4 2 3 2 3" xfId="19374"/>
    <cellStyle name="Normal 6 2 4 2 3 3" xfId="19375"/>
    <cellStyle name="Normal 6 2 4 2 3 3 2" xfId="35146"/>
    <cellStyle name="Normal 6 2 4 2 3 4" xfId="19376"/>
    <cellStyle name="Normal 6 2 4 2 3 5" xfId="19377"/>
    <cellStyle name="Normal 6 2 4 2 4" xfId="19378"/>
    <cellStyle name="Normal 6 2 4 2 4 2" xfId="19379"/>
    <cellStyle name="Normal 6 2 4 2 4 3" xfId="19380"/>
    <cellStyle name="Normal 6 2 4 2 5" xfId="19381"/>
    <cellStyle name="Normal 6 2 4 2 5 2" xfId="33685"/>
    <cellStyle name="Normal 6 2 4 2 6" xfId="19382"/>
    <cellStyle name="Normal 6 2 4 2 7" xfId="19383"/>
    <cellStyle name="Normal 6 2 4 2 8" xfId="19384"/>
    <cellStyle name="Normal 6 2 4 3" xfId="19385"/>
    <cellStyle name="Normal 6 2 4 3 2" xfId="19386"/>
    <cellStyle name="Normal 6 2 4 3 2 2" xfId="19387"/>
    <cellStyle name="Normal 6 2 4 3 2 2 2" xfId="19388"/>
    <cellStyle name="Normal 6 2 4 3 2 2 3" xfId="19389"/>
    <cellStyle name="Normal 6 2 4 3 2 3" xfId="19390"/>
    <cellStyle name="Normal 6 2 4 3 2 3 2" xfId="34992"/>
    <cellStyle name="Normal 6 2 4 3 2 4" xfId="19391"/>
    <cellStyle name="Normal 6 2 4 3 2 5" xfId="19392"/>
    <cellStyle name="Normal 6 2 4 3 3" xfId="19393"/>
    <cellStyle name="Normal 6 2 4 3 3 2" xfId="19394"/>
    <cellStyle name="Normal 6 2 4 3 3 2 2" xfId="19395"/>
    <cellStyle name="Normal 6 2 4 3 3 2 3" xfId="19396"/>
    <cellStyle name="Normal 6 2 4 3 3 3" xfId="19397"/>
    <cellStyle name="Normal 6 2 4 3 3 3 2" xfId="34479"/>
    <cellStyle name="Normal 6 2 4 3 3 4" xfId="19398"/>
    <cellStyle name="Normal 6 2 4 3 3 5" xfId="19399"/>
    <cellStyle name="Normal 6 2 4 3 4" xfId="19400"/>
    <cellStyle name="Normal 6 2 4 3 4 2" xfId="19401"/>
    <cellStyle name="Normal 6 2 4 3 4 3" xfId="19402"/>
    <cellStyle name="Normal 6 2 4 3 5" xfId="19403"/>
    <cellStyle name="Normal 6 2 4 3 5 2" xfId="33978"/>
    <cellStyle name="Normal 6 2 4 3 6" xfId="19404"/>
    <cellStyle name="Normal 6 2 4 3 7" xfId="19405"/>
    <cellStyle name="Normal 6 2 4 3 8" xfId="19406"/>
    <cellStyle name="Normal 6 2 4 4" xfId="19407"/>
    <cellStyle name="Normal 6 2 4 4 2" xfId="19408"/>
    <cellStyle name="Normal 6 2 4 4 2 2" xfId="19409"/>
    <cellStyle name="Normal 6 2 4 4 2 2 2" xfId="19410"/>
    <cellStyle name="Normal 6 2 4 4 2 2 3" xfId="19411"/>
    <cellStyle name="Normal 6 2 4 4 2 3" xfId="19412"/>
    <cellStyle name="Normal 6 2 4 4 2 3 2" xfId="35147"/>
    <cellStyle name="Normal 6 2 4 4 2 4" xfId="19413"/>
    <cellStyle name="Normal 6 2 4 4 2 5" xfId="19414"/>
    <cellStyle name="Normal 6 2 4 4 3" xfId="19415"/>
    <cellStyle name="Normal 6 2 4 4 3 2" xfId="19416"/>
    <cellStyle name="Normal 6 2 4 4 3 3" xfId="19417"/>
    <cellStyle name="Normal 6 2 4 4 4" xfId="19418"/>
    <cellStyle name="Normal 6 2 4 4 4 2" xfId="34030"/>
    <cellStyle name="Normal 6 2 4 4 5" xfId="19419"/>
    <cellStyle name="Normal 6 2 4 4 6" xfId="19420"/>
    <cellStyle name="Normal 6 2 4 4 7" xfId="19421"/>
    <cellStyle name="Normal 6 2 4 5" xfId="19422"/>
    <cellStyle name="Normal 6 2 4 5 2" xfId="19423"/>
    <cellStyle name="Normal 6 2 4 5 2 2" xfId="19424"/>
    <cellStyle name="Normal 6 2 4 5 2 3" xfId="19425"/>
    <cellStyle name="Normal 6 2 4 5 3" xfId="19426"/>
    <cellStyle name="Normal 6 2 4 5 3 2" xfId="35302"/>
    <cellStyle name="Normal 6 2 4 5 4" xfId="19427"/>
    <cellStyle name="Normal 6 2 4 5 5" xfId="19428"/>
    <cellStyle name="Normal 6 2 4 5 6" xfId="19429"/>
    <cellStyle name="Normal 6 2 4 6" xfId="19430"/>
    <cellStyle name="Normal 6 2 4 6 2" xfId="19431"/>
    <cellStyle name="Normal 6 2 4 6 2 2" xfId="19432"/>
    <cellStyle name="Normal 6 2 4 6 2 3" xfId="19433"/>
    <cellStyle name="Normal 6 2 4 6 3" xfId="19434"/>
    <cellStyle name="Normal 6 2 4 6 3 2" xfId="35229"/>
    <cellStyle name="Normal 6 2 4 6 4" xfId="19435"/>
    <cellStyle name="Normal 6 2 4 6 5" xfId="19436"/>
    <cellStyle name="Normal 6 2 4 6 6" xfId="19437"/>
    <cellStyle name="Normal 6 2 4 7" xfId="19438"/>
    <cellStyle name="Normal 6 2 4 7 2" xfId="19439"/>
    <cellStyle name="Normal 6 2 4 7 3" xfId="19440"/>
    <cellStyle name="Normal 6 2 4 8" xfId="19441"/>
    <cellStyle name="Normal 6 2 4 8 2" xfId="32706"/>
    <cellStyle name="Normal 6 2 4 9" xfId="19442"/>
    <cellStyle name="Normal 6 2 5" xfId="19443"/>
    <cellStyle name="Normal 6 2 5 10" xfId="19444"/>
    <cellStyle name="Normal 6 2 5 11" xfId="19445"/>
    <cellStyle name="Normal 6 2 5 2" xfId="19446"/>
    <cellStyle name="Normal 6 2 5 2 2" xfId="19447"/>
    <cellStyle name="Normal 6 2 5 2 2 2" xfId="19448"/>
    <cellStyle name="Normal 6 2 5 2 2 2 2" xfId="19449"/>
    <cellStyle name="Normal 6 2 5 2 2 2 3" xfId="19450"/>
    <cellStyle name="Normal 6 2 5 2 2 3" xfId="19451"/>
    <cellStyle name="Normal 6 2 5 2 2 3 2" xfId="34710"/>
    <cellStyle name="Normal 6 2 5 2 2 4" xfId="19452"/>
    <cellStyle name="Normal 6 2 5 2 2 5" xfId="19453"/>
    <cellStyle name="Normal 6 2 5 2 3" xfId="19454"/>
    <cellStyle name="Normal 6 2 5 2 3 2" xfId="19455"/>
    <cellStyle name="Normal 6 2 5 2 3 2 2" xfId="19456"/>
    <cellStyle name="Normal 6 2 5 2 3 2 3" xfId="19457"/>
    <cellStyle name="Normal 6 2 5 2 3 3" xfId="19458"/>
    <cellStyle name="Normal 6 2 5 2 3 3 2" xfId="35148"/>
    <cellStyle name="Normal 6 2 5 2 3 4" xfId="19459"/>
    <cellStyle name="Normal 6 2 5 2 3 5" xfId="19460"/>
    <cellStyle name="Normal 6 2 5 2 4" xfId="19461"/>
    <cellStyle name="Normal 6 2 5 2 4 2" xfId="19462"/>
    <cellStyle name="Normal 6 2 5 2 4 3" xfId="19463"/>
    <cellStyle name="Normal 6 2 5 2 5" xfId="19464"/>
    <cellStyle name="Normal 6 2 5 2 5 2" xfId="33686"/>
    <cellStyle name="Normal 6 2 5 2 6" xfId="19465"/>
    <cellStyle name="Normal 6 2 5 2 7" xfId="19466"/>
    <cellStyle name="Normal 6 2 5 2 8" xfId="19467"/>
    <cellStyle name="Normal 6 2 5 3" xfId="19468"/>
    <cellStyle name="Normal 6 2 5 3 2" xfId="19469"/>
    <cellStyle name="Normal 6 2 5 3 2 2" xfId="19470"/>
    <cellStyle name="Normal 6 2 5 3 2 2 2" xfId="19471"/>
    <cellStyle name="Normal 6 2 5 3 2 2 3" xfId="19472"/>
    <cellStyle name="Normal 6 2 5 3 2 3" xfId="19473"/>
    <cellStyle name="Normal 6 2 5 3 2 3 2" xfId="34993"/>
    <cellStyle name="Normal 6 2 5 3 2 4" xfId="19474"/>
    <cellStyle name="Normal 6 2 5 3 2 5" xfId="19475"/>
    <cellStyle name="Normal 6 2 5 3 3" xfId="19476"/>
    <cellStyle name="Normal 6 2 5 3 3 2" xfId="19477"/>
    <cellStyle name="Normal 6 2 5 3 3 2 2" xfId="19478"/>
    <cellStyle name="Normal 6 2 5 3 3 2 3" xfId="19479"/>
    <cellStyle name="Normal 6 2 5 3 3 3" xfId="19480"/>
    <cellStyle name="Normal 6 2 5 3 3 3 2" xfId="34801"/>
    <cellStyle name="Normal 6 2 5 3 3 4" xfId="19481"/>
    <cellStyle name="Normal 6 2 5 3 3 5" xfId="19482"/>
    <cellStyle name="Normal 6 2 5 3 4" xfId="19483"/>
    <cellStyle name="Normal 6 2 5 3 4 2" xfId="19484"/>
    <cellStyle name="Normal 6 2 5 3 4 3" xfId="19485"/>
    <cellStyle name="Normal 6 2 5 3 5" xfId="19486"/>
    <cellStyle name="Normal 6 2 5 3 5 2" xfId="33979"/>
    <cellStyle name="Normal 6 2 5 3 6" xfId="19487"/>
    <cellStyle name="Normal 6 2 5 3 7" xfId="19488"/>
    <cellStyle name="Normal 6 2 5 3 8" xfId="19489"/>
    <cellStyle name="Normal 6 2 5 4" xfId="19490"/>
    <cellStyle name="Normal 6 2 5 4 2" xfId="19491"/>
    <cellStyle name="Normal 6 2 5 4 2 2" xfId="19492"/>
    <cellStyle name="Normal 6 2 5 4 2 2 2" xfId="19493"/>
    <cellStyle name="Normal 6 2 5 4 2 2 3" xfId="19494"/>
    <cellStyle name="Normal 6 2 5 4 2 3" xfId="19495"/>
    <cellStyle name="Normal 6 2 5 4 2 3 2" xfId="35149"/>
    <cellStyle name="Normal 6 2 5 4 2 4" xfId="19496"/>
    <cellStyle name="Normal 6 2 5 4 2 5" xfId="19497"/>
    <cellStyle name="Normal 6 2 5 4 3" xfId="19498"/>
    <cellStyle name="Normal 6 2 5 4 3 2" xfId="19499"/>
    <cellStyle name="Normal 6 2 5 4 3 3" xfId="19500"/>
    <cellStyle name="Normal 6 2 5 4 4" xfId="19501"/>
    <cellStyle name="Normal 6 2 5 4 4 2" xfId="34031"/>
    <cellStyle name="Normal 6 2 5 4 5" xfId="19502"/>
    <cellStyle name="Normal 6 2 5 4 6" xfId="19503"/>
    <cellStyle name="Normal 6 2 5 4 7" xfId="19504"/>
    <cellStyle name="Normal 6 2 5 5" xfId="19505"/>
    <cellStyle name="Normal 6 2 5 5 2" xfId="19506"/>
    <cellStyle name="Normal 6 2 5 5 2 2" xfId="19507"/>
    <cellStyle name="Normal 6 2 5 5 2 3" xfId="19508"/>
    <cellStyle name="Normal 6 2 5 5 3" xfId="19509"/>
    <cellStyle name="Normal 6 2 5 5 3 2" xfId="35150"/>
    <cellStyle name="Normal 6 2 5 5 4" xfId="19510"/>
    <cellStyle name="Normal 6 2 5 5 5" xfId="19511"/>
    <cellStyle name="Normal 6 2 5 5 6" xfId="19512"/>
    <cellStyle name="Normal 6 2 5 6" xfId="19513"/>
    <cellStyle name="Normal 6 2 5 6 2" xfId="19514"/>
    <cellStyle name="Normal 6 2 5 6 2 2" xfId="19515"/>
    <cellStyle name="Normal 6 2 5 6 2 3" xfId="19516"/>
    <cellStyle name="Normal 6 2 5 6 3" xfId="19517"/>
    <cellStyle name="Normal 6 2 5 6 3 2" xfId="35151"/>
    <cellStyle name="Normal 6 2 5 6 4" xfId="19518"/>
    <cellStyle name="Normal 6 2 5 6 5" xfId="19519"/>
    <cellStyle name="Normal 6 2 5 6 6" xfId="19520"/>
    <cellStyle name="Normal 6 2 5 7" xfId="19521"/>
    <cellStyle name="Normal 6 2 5 7 2" xfId="19522"/>
    <cellStyle name="Normal 6 2 5 7 3" xfId="19523"/>
    <cellStyle name="Normal 6 2 5 8" xfId="19524"/>
    <cellStyle name="Normal 6 2 5 8 2" xfId="32707"/>
    <cellStyle name="Normal 6 2 5 9" xfId="19525"/>
    <cellStyle name="Normal 6 2 6" xfId="19526"/>
    <cellStyle name="Normal 6 2 6 10" xfId="19527"/>
    <cellStyle name="Normal 6 2 6 10 2" xfId="19528"/>
    <cellStyle name="Normal 6 2 6 10 2 2" xfId="19529"/>
    <cellStyle name="Normal 6 2 6 10 2 2 2" xfId="19530"/>
    <cellStyle name="Normal 6 2 6 10 2 2 3" xfId="19531"/>
    <cellStyle name="Normal 6 2 6 10 2 3" xfId="19532"/>
    <cellStyle name="Normal 6 2 6 10 2 3 2" xfId="32710"/>
    <cellStyle name="Normal 6 2 6 10 2 4" xfId="19533"/>
    <cellStyle name="Normal 6 2 6 10 2 5" xfId="19534"/>
    <cellStyle name="Normal 6 2 6 10 3" xfId="19535"/>
    <cellStyle name="Normal 6 2 6 10 3 2" xfId="19536"/>
    <cellStyle name="Normal 6 2 6 10 3 3" xfId="19537"/>
    <cellStyle name="Normal 6 2 6 10 4" xfId="19538"/>
    <cellStyle name="Normal 6 2 6 10 4 2" xfId="32709"/>
    <cellStyle name="Normal 6 2 6 10 5" xfId="19539"/>
    <cellStyle name="Normal 6 2 6 10 6" xfId="19540"/>
    <cellStyle name="Normal 6 2 6 11" xfId="19541"/>
    <cellStyle name="Normal 6 2 6 11 2" xfId="19542"/>
    <cellStyle name="Normal 6 2 6 11 2 2" xfId="19543"/>
    <cellStyle name="Normal 6 2 6 11 2 2 2" xfId="19544"/>
    <cellStyle name="Normal 6 2 6 11 2 2 3" xfId="19545"/>
    <cellStyle name="Normal 6 2 6 11 2 3" xfId="19546"/>
    <cellStyle name="Normal 6 2 6 11 2 3 2" xfId="32712"/>
    <cellStyle name="Normal 6 2 6 11 2 4" xfId="19547"/>
    <cellStyle name="Normal 6 2 6 11 2 5" xfId="19548"/>
    <cellStyle name="Normal 6 2 6 11 3" xfId="19549"/>
    <cellStyle name="Normal 6 2 6 11 3 2" xfId="19550"/>
    <cellStyle name="Normal 6 2 6 11 3 3" xfId="19551"/>
    <cellStyle name="Normal 6 2 6 11 4" xfId="19552"/>
    <cellStyle name="Normal 6 2 6 11 4 2" xfId="32711"/>
    <cellStyle name="Normal 6 2 6 11 5" xfId="19553"/>
    <cellStyle name="Normal 6 2 6 11 6" xfId="19554"/>
    <cellStyle name="Normal 6 2 6 12" xfId="19555"/>
    <cellStyle name="Normal 6 2 6 12 2" xfId="19556"/>
    <cellStyle name="Normal 6 2 6 12 2 2" xfId="19557"/>
    <cellStyle name="Normal 6 2 6 12 2 2 2" xfId="19558"/>
    <cellStyle name="Normal 6 2 6 12 2 2 3" xfId="19559"/>
    <cellStyle name="Normal 6 2 6 12 2 3" xfId="19560"/>
    <cellStyle name="Normal 6 2 6 12 2 3 2" xfId="32714"/>
    <cellStyle name="Normal 6 2 6 12 2 4" xfId="19561"/>
    <cellStyle name="Normal 6 2 6 12 2 5" xfId="19562"/>
    <cellStyle name="Normal 6 2 6 12 3" xfId="19563"/>
    <cellStyle name="Normal 6 2 6 12 3 2" xfId="19564"/>
    <cellStyle name="Normal 6 2 6 12 3 3" xfId="19565"/>
    <cellStyle name="Normal 6 2 6 12 4" xfId="19566"/>
    <cellStyle name="Normal 6 2 6 12 4 2" xfId="32713"/>
    <cellStyle name="Normal 6 2 6 12 5" xfId="19567"/>
    <cellStyle name="Normal 6 2 6 12 6" xfId="19568"/>
    <cellStyle name="Normal 6 2 6 13" xfId="19569"/>
    <cellStyle name="Normal 6 2 6 13 2" xfId="19570"/>
    <cellStyle name="Normal 6 2 6 13 2 2" xfId="19571"/>
    <cellStyle name="Normal 6 2 6 13 2 2 2" xfId="19572"/>
    <cellStyle name="Normal 6 2 6 13 2 2 3" xfId="19573"/>
    <cellStyle name="Normal 6 2 6 13 2 3" xfId="19574"/>
    <cellStyle name="Normal 6 2 6 13 2 3 2" xfId="32716"/>
    <cellStyle name="Normal 6 2 6 13 2 4" xfId="19575"/>
    <cellStyle name="Normal 6 2 6 13 2 5" xfId="19576"/>
    <cellStyle name="Normal 6 2 6 13 3" xfId="19577"/>
    <cellStyle name="Normal 6 2 6 13 3 2" xfId="19578"/>
    <cellStyle name="Normal 6 2 6 13 3 3" xfId="19579"/>
    <cellStyle name="Normal 6 2 6 13 4" xfId="19580"/>
    <cellStyle name="Normal 6 2 6 13 4 2" xfId="32715"/>
    <cellStyle name="Normal 6 2 6 13 5" xfId="19581"/>
    <cellStyle name="Normal 6 2 6 13 6" xfId="19582"/>
    <cellStyle name="Normal 6 2 6 14" xfId="19583"/>
    <cellStyle name="Normal 6 2 6 14 2" xfId="19584"/>
    <cellStyle name="Normal 6 2 6 14 2 2" xfId="19585"/>
    <cellStyle name="Normal 6 2 6 14 2 2 2" xfId="19586"/>
    <cellStyle name="Normal 6 2 6 14 2 2 3" xfId="19587"/>
    <cellStyle name="Normal 6 2 6 14 2 3" xfId="19588"/>
    <cellStyle name="Normal 6 2 6 14 2 3 2" xfId="32718"/>
    <cellStyle name="Normal 6 2 6 14 2 4" xfId="19589"/>
    <cellStyle name="Normal 6 2 6 14 2 5" xfId="19590"/>
    <cellStyle name="Normal 6 2 6 14 3" xfId="19591"/>
    <cellStyle name="Normal 6 2 6 14 3 2" xfId="19592"/>
    <cellStyle name="Normal 6 2 6 14 3 3" xfId="19593"/>
    <cellStyle name="Normal 6 2 6 14 4" xfId="19594"/>
    <cellStyle name="Normal 6 2 6 14 4 2" xfId="32717"/>
    <cellStyle name="Normal 6 2 6 14 5" xfId="19595"/>
    <cellStyle name="Normal 6 2 6 14 6" xfId="19596"/>
    <cellStyle name="Normal 6 2 6 15" xfId="19597"/>
    <cellStyle name="Normal 6 2 6 15 2" xfId="19598"/>
    <cellStyle name="Normal 6 2 6 15 2 2" xfId="19599"/>
    <cellStyle name="Normal 6 2 6 15 2 2 2" xfId="19600"/>
    <cellStyle name="Normal 6 2 6 15 2 2 3" xfId="19601"/>
    <cellStyle name="Normal 6 2 6 15 2 3" xfId="19602"/>
    <cellStyle name="Normal 6 2 6 15 2 3 2" xfId="32720"/>
    <cellStyle name="Normal 6 2 6 15 2 4" xfId="19603"/>
    <cellStyle name="Normal 6 2 6 15 2 5" xfId="19604"/>
    <cellStyle name="Normal 6 2 6 15 3" xfId="19605"/>
    <cellStyle name="Normal 6 2 6 15 3 2" xfId="19606"/>
    <cellStyle name="Normal 6 2 6 15 3 3" xfId="19607"/>
    <cellStyle name="Normal 6 2 6 15 4" xfId="19608"/>
    <cellStyle name="Normal 6 2 6 15 4 2" xfId="32719"/>
    <cellStyle name="Normal 6 2 6 15 5" xfId="19609"/>
    <cellStyle name="Normal 6 2 6 15 6" xfId="19610"/>
    <cellStyle name="Normal 6 2 6 16" xfId="19611"/>
    <cellStyle name="Normal 6 2 6 16 2" xfId="19612"/>
    <cellStyle name="Normal 6 2 6 16 2 2" xfId="19613"/>
    <cellStyle name="Normal 6 2 6 16 2 2 2" xfId="19614"/>
    <cellStyle name="Normal 6 2 6 16 2 2 3" xfId="19615"/>
    <cellStyle name="Normal 6 2 6 16 2 3" xfId="19616"/>
    <cellStyle name="Normal 6 2 6 16 2 3 2" xfId="32722"/>
    <cellStyle name="Normal 6 2 6 16 2 4" xfId="19617"/>
    <cellStyle name="Normal 6 2 6 16 2 5" xfId="19618"/>
    <cellStyle name="Normal 6 2 6 16 3" xfId="19619"/>
    <cellStyle name="Normal 6 2 6 16 3 2" xfId="19620"/>
    <cellStyle name="Normal 6 2 6 16 3 3" xfId="19621"/>
    <cellStyle name="Normal 6 2 6 16 4" xfId="19622"/>
    <cellStyle name="Normal 6 2 6 16 4 2" xfId="32721"/>
    <cellStyle name="Normal 6 2 6 16 5" xfId="19623"/>
    <cellStyle name="Normal 6 2 6 16 6" xfId="19624"/>
    <cellStyle name="Normal 6 2 6 17" xfId="19625"/>
    <cellStyle name="Normal 6 2 6 17 2" xfId="19626"/>
    <cellStyle name="Normal 6 2 6 17 2 2" xfId="19627"/>
    <cellStyle name="Normal 6 2 6 17 2 2 2" xfId="19628"/>
    <cellStyle name="Normal 6 2 6 17 2 2 3" xfId="19629"/>
    <cellStyle name="Normal 6 2 6 17 2 3" xfId="19630"/>
    <cellStyle name="Normal 6 2 6 17 2 3 2" xfId="32724"/>
    <cellStyle name="Normal 6 2 6 17 2 4" xfId="19631"/>
    <cellStyle name="Normal 6 2 6 17 2 5" xfId="19632"/>
    <cellStyle name="Normal 6 2 6 17 3" xfId="19633"/>
    <cellStyle name="Normal 6 2 6 17 3 2" xfId="19634"/>
    <cellStyle name="Normal 6 2 6 17 3 3" xfId="19635"/>
    <cellStyle name="Normal 6 2 6 17 4" xfId="19636"/>
    <cellStyle name="Normal 6 2 6 17 4 2" xfId="32723"/>
    <cellStyle name="Normal 6 2 6 17 5" xfId="19637"/>
    <cellStyle name="Normal 6 2 6 17 6" xfId="19638"/>
    <cellStyle name="Normal 6 2 6 18" xfId="19639"/>
    <cellStyle name="Normal 6 2 6 18 2" xfId="19640"/>
    <cellStyle name="Normal 6 2 6 18 2 2" xfId="19641"/>
    <cellStyle name="Normal 6 2 6 18 2 2 2" xfId="19642"/>
    <cellStyle name="Normal 6 2 6 18 2 2 3" xfId="19643"/>
    <cellStyle name="Normal 6 2 6 18 2 3" xfId="19644"/>
    <cellStyle name="Normal 6 2 6 18 2 3 2" xfId="32726"/>
    <cellStyle name="Normal 6 2 6 18 2 4" xfId="19645"/>
    <cellStyle name="Normal 6 2 6 18 2 5" xfId="19646"/>
    <cellStyle name="Normal 6 2 6 18 3" xfId="19647"/>
    <cellStyle name="Normal 6 2 6 18 3 2" xfId="19648"/>
    <cellStyle name="Normal 6 2 6 18 3 3" xfId="19649"/>
    <cellStyle name="Normal 6 2 6 18 4" xfId="19650"/>
    <cellStyle name="Normal 6 2 6 18 4 2" xfId="32725"/>
    <cellStyle name="Normal 6 2 6 18 5" xfId="19651"/>
    <cellStyle name="Normal 6 2 6 18 6" xfId="19652"/>
    <cellStyle name="Normal 6 2 6 19" xfId="19653"/>
    <cellStyle name="Normal 6 2 6 19 2" xfId="19654"/>
    <cellStyle name="Normal 6 2 6 19 2 2" xfId="19655"/>
    <cellStyle name="Normal 6 2 6 19 2 2 2" xfId="19656"/>
    <cellStyle name="Normal 6 2 6 19 2 2 3" xfId="19657"/>
    <cellStyle name="Normal 6 2 6 19 2 3" xfId="19658"/>
    <cellStyle name="Normal 6 2 6 19 2 3 2" xfId="32728"/>
    <cellStyle name="Normal 6 2 6 19 2 4" xfId="19659"/>
    <cellStyle name="Normal 6 2 6 19 2 5" xfId="19660"/>
    <cellStyle name="Normal 6 2 6 19 3" xfId="19661"/>
    <cellStyle name="Normal 6 2 6 19 3 2" xfId="19662"/>
    <cellStyle name="Normal 6 2 6 19 3 3" xfId="19663"/>
    <cellStyle name="Normal 6 2 6 19 4" xfId="19664"/>
    <cellStyle name="Normal 6 2 6 19 4 2" xfId="32727"/>
    <cellStyle name="Normal 6 2 6 19 5" xfId="19665"/>
    <cellStyle name="Normal 6 2 6 19 6" xfId="19666"/>
    <cellStyle name="Normal 6 2 6 2" xfId="19667"/>
    <cellStyle name="Normal 6 2 6 2 10" xfId="19668"/>
    <cellStyle name="Normal 6 2 6 2 10 2" xfId="19669"/>
    <cellStyle name="Normal 6 2 6 2 10 2 2" xfId="19670"/>
    <cellStyle name="Normal 6 2 6 2 10 2 3" xfId="19671"/>
    <cellStyle name="Normal 6 2 6 2 10 3" xfId="19672"/>
    <cellStyle name="Normal 6 2 6 2 10 3 2" xfId="32730"/>
    <cellStyle name="Normal 6 2 6 2 10 4" xfId="19673"/>
    <cellStyle name="Normal 6 2 6 2 10 5" xfId="19674"/>
    <cellStyle name="Normal 6 2 6 2 11" xfId="19675"/>
    <cellStyle name="Normal 6 2 6 2 11 2" xfId="19676"/>
    <cellStyle name="Normal 6 2 6 2 11 2 2" xfId="19677"/>
    <cellStyle name="Normal 6 2 6 2 11 2 3" xfId="19678"/>
    <cellStyle name="Normal 6 2 6 2 11 3" xfId="19679"/>
    <cellStyle name="Normal 6 2 6 2 11 3 2" xfId="32731"/>
    <cellStyle name="Normal 6 2 6 2 11 4" xfId="19680"/>
    <cellStyle name="Normal 6 2 6 2 11 5" xfId="19681"/>
    <cellStyle name="Normal 6 2 6 2 12" xfId="19682"/>
    <cellStyle name="Normal 6 2 6 2 12 2" xfId="19683"/>
    <cellStyle name="Normal 6 2 6 2 12 2 2" xfId="19684"/>
    <cellStyle name="Normal 6 2 6 2 12 2 3" xfId="19685"/>
    <cellStyle name="Normal 6 2 6 2 12 3" xfId="19686"/>
    <cellStyle name="Normal 6 2 6 2 12 3 2" xfId="32732"/>
    <cellStyle name="Normal 6 2 6 2 12 4" xfId="19687"/>
    <cellStyle name="Normal 6 2 6 2 12 5" xfId="19688"/>
    <cellStyle name="Normal 6 2 6 2 13" xfId="19689"/>
    <cellStyle name="Normal 6 2 6 2 13 2" xfId="19690"/>
    <cellStyle name="Normal 6 2 6 2 13 2 2" xfId="19691"/>
    <cellStyle name="Normal 6 2 6 2 13 2 3" xfId="19692"/>
    <cellStyle name="Normal 6 2 6 2 13 3" xfId="19693"/>
    <cellStyle name="Normal 6 2 6 2 13 3 2" xfId="32733"/>
    <cellStyle name="Normal 6 2 6 2 13 4" xfId="19694"/>
    <cellStyle name="Normal 6 2 6 2 13 5" xfId="19695"/>
    <cellStyle name="Normal 6 2 6 2 14" xfId="19696"/>
    <cellStyle name="Normal 6 2 6 2 14 2" xfId="19697"/>
    <cellStyle name="Normal 6 2 6 2 14 2 2" xfId="19698"/>
    <cellStyle name="Normal 6 2 6 2 14 2 3" xfId="19699"/>
    <cellStyle name="Normal 6 2 6 2 14 3" xfId="19700"/>
    <cellStyle name="Normal 6 2 6 2 14 3 2" xfId="32734"/>
    <cellStyle name="Normal 6 2 6 2 14 4" xfId="19701"/>
    <cellStyle name="Normal 6 2 6 2 14 5" xfId="19702"/>
    <cellStyle name="Normal 6 2 6 2 15" xfId="19703"/>
    <cellStyle name="Normal 6 2 6 2 15 2" xfId="19704"/>
    <cellStyle name="Normal 6 2 6 2 15 2 2" xfId="19705"/>
    <cellStyle name="Normal 6 2 6 2 15 2 3" xfId="19706"/>
    <cellStyle name="Normal 6 2 6 2 15 3" xfId="19707"/>
    <cellStyle name="Normal 6 2 6 2 15 3 2" xfId="32735"/>
    <cellStyle name="Normal 6 2 6 2 15 4" xfId="19708"/>
    <cellStyle name="Normal 6 2 6 2 15 5" xfId="19709"/>
    <cellStyle name="Normal 6 2 6 2 16" xfId="19710"/>
    <cellStyle name="Normal 6 2 6 2 16 2" xfId="19711"/>
    <cellStyle name="Normal 6 2 6 2 16 2 2" xfId="19712"/>
    <cellStyle name="Normal 6 2 6 2 16 2 3" xfId="19713"/>
    <cellStyle name="Normal 6 2 6 2 16 3" xfId="19714"/>
    <cellStyle name="Normal 6 2 6 2 16 3 2" xfId="32736"/>
    <cellStyle name="Normal 6 2 6 2 16 4" xfId="19715"/>
    <cellStyle name="Normal 6 2 6 2 16 5" xfId="19716"/>
    <cellStyle name="Normal 6 2 6 2 17" xfId="19717"/>
    <cellStyle name="Normal 6 2 6 2 17 2" xfId="19718"/>
    <cellStyle name="Normal 6 2 6 2 17 2 2" xfId="19719"/>
    <cellStyle name="Normal 6 2 6 2 17 2 3" xfId="19720"/>
    <cellStyle name="Normal 6 2 6 2 17 3" xfId="19721"/>
    <cellStyle name="Normal 6 2 6 2 17 3 2" xfId="32737"/>
    <cellStyle name="Normal 6 2 6 2 17 4" xfId="19722"/>
    <cellStyle name="Normal 6 2 6 2 17 5" xfId="19723"/>
    <cellStyle name="Normal 6 2 6 2 18" xfId="19724"/>
    <cellStyle name="Normal 6 2 6 2 18 2" xfId="19725"/>
    <cellStyle name="Normal 6 2 6 2 18 2 2" xfId="19726"/>
    <cellStyle name="Normal 6 2 6 2 18 2 3" xfId="19727"/>
    <cellStyle name="Normal 6 2 6 2 18 3" xfId="19728"/>
    <cellStyle name="Normal 6 2 6 2 18 3 2" xfId="32738"/>
    <cellStyle name="Normal 6 2 6 2 18 4" xfId="19729"/>
    <cellStyle name="Normal 6 2 6 2 18 5" xfId="19730"/>
    <cellStyle name="Normal 6 2 6 2 19" xfId="19731"/>
    <cellStyle name="Normal 6 2 6 2 19 2" xfId="19732"/>
    <cellStyle name="Normal 6 2 6 2 19 2 2" xfId="19733"/>
    <cellStyle name="Normal 6 2 6 2 19 2 3" xfId="19734"/>
    <cellStyle name="Normal 6 2 6 2 19 3" xfId="19735"/>
    <cellStyle name="Normal 6 2 6 2 19 3 2" xfId="32739"/>
    <cellStyle name="Normal 6 2 6 2 19 4" xfId="19736"/>
    <cellStyle name="Normal 6 2 6 2 19 5" xfId="19737"/>
    <cellStyle name="Normal 6 2 6 2 2" xfId="19738"/>
    <cellStyle name="Normal 6 2 6 2 2 2" xfId="19739"/>
    <cellStyle name="Normal 6 2 6 2 2 2 2" xfId="19740"/>
    <cellStyle name="Normal 6 2 6 2 2 2 3" xfId="19741"/>
    <cellStyle name="Normal 6 2 6 2 2 3" xfId="19742"/>
    <cellStyle name="Normal 6 2 6 2 2 3 2" xfId="32740"/>
    <cellStyle name="Normal 6 2 6 2 2 4" xfId="19743"/>
    <cellStyle name="Normal 6 2 6 2 2 5" xfId="19744"/>
    <cellStyle name="Normal 6 2 6 2 20" xfId="19745"/>
    <cellStyle name="Normal 6 2 6 2 20 2" xfId="19746"/>
    <cellStyle name="Normal 6 2 6 2 20 2 2" xfId="19747"/>
    <cellStyle name="Normal 6 2 6 2 20 2 3" xfId="19748"/>
    <cellStyle name="Normal 6 2 6 2 20 3" xfId="19749"/>
    <cellStyle name="Normal 6 2 6 2 20 3 2" xfId="35152"/>
    <cellStyle name="Normal 6 2 6 2 20 4" xfId="19750"/>
    <cellStyle name="Normal 6 2 6 2 20 5" xfId="19751"/>
    <cellStyle name="Normal 6 2 6 2 21" xfId="19752"/>
    <cellStyle name="Normal 6 2 6 2 21 2" xfId="19753"/>
    <cellStyle name="Normal 6 2 6 2 21 3" xfId="19754"/>
    <cellStyle name="Normal 6 2 6 2 22" xfId="19755"/>
    <cellStyle name="Normal 6 2 6 2 22 2" xfId="32729"/>
    <cellStyle name="Normal 6 2 6 2 23" xfId="19756"/>
    <cellStyle name="Normal 6 2 6 2 24" xfId="19757"/>
    <cellStyle name="Normal 6 2 6 2 25" xfId="19758"/>
    <cellStyle name="Normal 6 2 6 2 3" xfId="19759"/>
    <cellStyle name="Normal 6 2 6 2 3 2" xfId="19760"/>
    <cellStyle name="Normal 6 2 6 2 3 2 2" xfId="19761"/>
    <cellStyle name="Normal 6 2 6 2 3 2 3" xfId="19762"/>
    <cellStyle name="Normal 6 2 6 2 3 3" xfId="19763"/>
    <cellStyle name="Normal 6 2 6 2 3 3 2" xfId="32741"/>
    <cellStyle name="Normal 6 2 6 2 3 4" xfId="19764"/>
    <cellStyle name="Normal 6 2 6 2 3 5" xfId="19765"/>
    <cellStyle name="Normal 6 2 6 2 4" xfId="19766"/>
    <cellStyle name="Normal 6 2 6 2 4 2" xfId="19767"/>
    <cellStyle name="Normal 6 2 6 2 4 2 2" xfId="19768"/>
    <cellStyle name="Normal 6 2 6 2 4 2 3" xfId="19769"/>
    <cellStyle name="Normal 6 2 6 2 4 3" xfId="19770"/>
    <cellStyle name="Normal 6 2 6 2 4 3 2" xfId="32742"/>
    <cellStyle name="Normal 6 2 6 2 4 4" xfId="19771"/>
    <cellStyle name="Normal 6 2 6 2 4 5" xfId="19772"/>
    <cellStyle name="Normal 6 2 6 2 5" xfId="19773"/>
    <cellStyle name="Normal 6 2 6 2 5 2" xfId="19774"/>
    <cellStyle name="Normal 6 2 6 2 5 2 2" xfId="19775"/>
    <cellStyle name="Normal 6 2 6 2 5 2 3" xfId="19776"/>
    <cellStyle name="Normal 6 2 6 2 5 3" xfId="19777"/>
    <cellStyle name="Normal 6 2 6 2 5 3 2" xfId="32743"/>
    <cellStyle name="Normal 6 2 6 2 5 4" xfId="19778"/>
    <cellStyle name="Normal 6 2 6 2 5 5" xfId="19779"/>
    <cellStyle name="Normal 6 2 6 2 6" xfId="19780"/>
    <cellStyle name="Normal 6 2 6 2 6 2" xfId="19781"/>
    <cellStyle name="Normal 6 2 6 2 6 2 2" xfId="19782"/>
    <cellStyle name="Normal 6 2 6 2 6 2 3" xfId="19783"/>
    <cellStyle name="Normal 6 2 6 2 6 3" xfId="19784"/>
    <cellStyle name="Normal 6 2 6 2 6 3 2" xfId="32744"/>
    <cellStyle name="Normal 6 2 6 2 6 4" xfId="19785"/>
    <cellStyle name="Normal 6 2 6 2 6 5" xfId="19786"/>
    <cellStyle name="Normal 6 2 6 2 7" xfId="19787"/>
    <cellStyle name="Normal 6 2 6 2 7 2" xfId="19788"/>
    <cellStyle name="Normal 6 2 6 2 7 2 2" xfId="19789"/>
    <cellStyle name="Normal 6 2 6 2 7 2 3" xfId="19790"/>
    <cellStyle name="Normal 6 2 6 2 7 3" xfId="19791"/>
    <cellStyle name="Normal 6 2 6 2 7 3 2" xfId="32745"/>
    <cellStyle name="Normal 6 2 6 2 7 4" xfId="19792"/>
    <cellStyle name="Normal 6 2 6 2 7 5" xfId="19793"/>
    <cellStyle name="Normal 6 2 6 2 8" xfId="19794"/>
    <cellStyle name="Normal 6 2 6 2 8 2" xfId="19795"/>
    <cellStyle name="Normal 6 2 6 2 8 2 2" xfId="19796"/>
    <cellStyle name="Normal 6 2 6 2 8 2 3" xfId="19797"/>
    <cellStyle name="Normal 6 2 6 2 8 3" xfId="19798"/>
    <cellStyle name="Normal 6 2 6 2 8 3 2" xfId="32746"/>
    <cellStyle name="Normal 6 2 6 2 8 4" xfId="19799"/>
    <cellStyle name="Normal 6 2 6 2 8 5" xfId="19800"/>
    <cellStyle name="Normal 6 2 6 2 9" xfId="19801"/>
    <cellStyle name="Normal 6 2 6 2 9 2" xfId="19802"/>
    <cellStyle name="Normal 6 2 6 2 9 2 2" xfId="19803"/>
    <cellStyle name="Normal 6 2 6 2 9 2 3" xfId="19804"/>
    <cellStyle name="Normal 6 2 6 2 9 3" xfId="19805"/>
    <cellStyle name="Normal 6 2 6 2 9 3 2" xfId="32747"/>
    <cellStyle name="Normal 6 2 6 2 9 4" xfId="19806"/>
    <cellStyle name="Normal 6 2 6 2 9 5" xfId="19807"/>
    <cellStyle name="Normal 6 2 6 20" xfId="19808"/>
    <cellStyle name="Normal 6 2 6 20 2" xfId="19809"/>
    <cellStyle name="Normal 6 2 6 20 2 2" xfId="19810"/>
    <cellStyle name="Normal 6 2 6 20 2 2 2" xfId="19811"/>
    <cellStyle name="Normal 6 2 6 20 2 2 3" xfId="19812"/>
    <cellStyle name="Normal 6 2 6 20 2 3" xfId="19813"/>
    <cellStyle name="Normal 6 2 6 20 2 3 2" xfId="32749"/>
    <cellStyle name="Normal 6 2 6 20 2 4" xfId="19814"/>
    <cellStyle name="Normal 6 2 6 20 2 5" xfId="19815"/>
    <cellStyle name="Normal 6 2 6 20 3" xfId="19816"/>
    <cellStyle name="Normal 6 2 6 20 3 2" xfId="19817"/>
    <cellStyle name="Normal 6 2 6 20 3 3" xfId="19818"/>
    <cellStyle name="Normal 6 2 6 20 4" xfId="19819"/>
    <cellStyle name="Normal 6 2 6 20 4 2" xfId="32748"/>
    <cellStyle name="Normal 6 2 6 20 5" xfId="19820"/>
    <cellStyle name="Normal 6 2 6 20 6" xfId="19821"/>
    <cellStyle name="Normal 6 2 6 21" xfId="19822"/>
    <cellStyle name="Normal 6 2 6 21 2" xfId="19823"/>
    <cellStyle name="Normal 6 2 6 21 2 2" xfId="19824"/>
    <cellStyle name="Normal 6 2 6 21 2 2 2" xfId="19825"/>
    <cellStyle name="Normal 6 2 6 21 2 2 3" xfId="19826"/>
    <cellStyle name="Normal 6 2 6 21 2 3" xfId="19827"/>
    <cellStyle name="Normal 6 2 6 21 2 3 2" xfId="32751"/>
    <cellStyle name="Normal 6 2 6 21 2 4" xfId="19828"/>
    <cellStyle name="Normal 6 2 6 21 2 5" xfId="19829"/>
    <cellStyle name="Normal 6 2 6 21 3" xfId="19830"/>
    <cellStyle name="Normal 6 2 6 21 3 2" xfId="19831"/>
    <cellStyle name="Normal 6 2 6 21 3 3" xfId="19832"/>
    <cellStyle name="Normal 6 2 6 21 4" xfId="19833"/>
    <cellStyle name="Normal 6 2 6 21 4 2" xfId="32750"/>
    <cellStyle name="Normal 6 2 6 21 5" xfId="19834"/>
    <cellStyle name="Normal 6 2 6 21 6" xfId="19835"/>
    <cellStyle name="Normal 6 2 6 22" xfId="19836"/>
    <cellStyle name="Normal 6 2 6 22 2" xfId="19837"/>
    <cellStyle name="Normal 6 2 6 22 2 2" xfId="19838"/>
    <cellStyle name="Normal 6 2 6 22 2 2 2" xfId="19839"/>
    <cellStyle name="Normal 6 2 6 22 2 2 3" xfId="19840"/>
    <cellStyle name="Normal 6 2 6 22 2 3" xfId="19841"/>
    <cellStyle name="Normal 6 2 6 22 2 3 2" xfId="32753"/>
    <cellStyle name="Normal 6 2 6 22 2 4" xfId="19842"/>
    <cellStyle name="Normal 6 2 6 22 2 5" xfId="19843"/>
    <cellStyle name="Normal 6 2 6 22 3" xfId="19844"/>
    <cellStyle name="Normal 6 2 6 22 3 2" xfId="19845"/>
    <cellStyle name="Normal 6 2 6 22 3 3" xfId="19846"/>
    <cellStyle name="Normal 6 2 6 22 4" xfId="19847"/>
    <cellStyle name="Normal 6 2 6 22 4 2" xfId="32752"/>
    <cellStyle name="Normal 6 2 6 22 5" xfId="19848"/>
    <cellStyle name="Normal 6 2 6 22 6" xfId="19849"/>
    <cellStyle name="Normal 6 2 6 23" xfId="19850"/>
    <cellStyle name="Normal 6 2 6 23 2" xfId="19851"/>
    <cellStyle name="Normal 6 2 6 23 2 2" xfId="19852"/>
    <cellStyle name="Normal 6 2 6 23 2 3" xfId="19853"/>
    <cellStyle name="Normal 6 2 6 23 3" xfId="19854"/>
    <cellStyle name="Normal 6 2 6 23 3 2" xfId="33980"/>
    <cellStyle name="Normal 6 2 6 23 4" xfId="19855"/>
    <cellStyle name="Normal 6 2 6 23 5" xfId="19856"/>
    <cellStyle name="Normal 6 2 6 24" xfId="19857"/>
    <cellStyle name="Normal 6 2 6 24 2" xfId="19858"/>
    <cellStyle name="Normal 6 2 6 24 2 2" xfId="19859"/>
    <cellStyle name="Normal 6 2 6 24 2 3" xfId="19860"/>
    <cellStyle name="Normal 6 2 6 24 3" xfId="19861"/>
    <cellStyle name="Normal 6 2 6 24 3 2" xfId="34032"/>
    <cellStyle name="Normal 6 2 6 24 4" xfId="19862"/>
    <cellStyle name="Normal 6 2 6 24 5" xfId="19863"/>
    <cellStyle name="Normal 6 2 6 25" xfId="19864"/>
    <cellStyle name="Normal 6 2 6 25 2" xfId="19865"/>
    <cellStyle name="Normal 6 2 6 25 3" xfId="19866"/>
    <cellStyle name="Normal 6 2 6 26" xfId="19867"/>
    <cellStyle name="Normal 6 2 6 26 2" xfId="32708"/>
    <cellStyle name="Normal 6 2 6 27" xfId="19868"/>
    <cellStyle name="Normal 6 2 6 28" xfId="19869"/>
    <cellStyle name="Normal 6 2 6 29" xfId="19870"/>
    <cellStyle name="Normal 6 2 6 3" xfId="19871"/>
    <cellStyle name="Normal 6 2 6 3 2" xfId="19872"/>
    <cellStyle name="Normal 6 2 6 3 2 2" xfId="19873"/>
    <cellStyle name="Normal 6 2 6 3 2 2 2" xfId="19874"/>
    <cellStyle name="Normal 6 2 6 3 2 2 3" xfId="19875"/>
    <cellStyle name="Normal 6 2 6 3 2 3" xfId="19876"/>
    <cellStyle name="Normal 6 2 6 3 2 3 2" xfId="35153"/>
    <cellStyle name="Normal 6 2 6 3 2 4" xfId="19877"/>
    <cellStyle name="Normal 6 2 6 3 2 5" xfId="19878"/>
    <cellStyle name="Normal 6 2 6 3 3" xfId="19879"/>
    <cellStyle name="Normal 6 2 6 3 3 2" xfId="19880"/>
    <cellStyle name="Normal 6 2 6 3 3 3" xfId="19881"/>
    <cellStyle name="Normal 6 2 6 3 4" xfId="19882"/>
    <cellStyle name="Normal 6 2 6 3 4 2" xfId="32754"/>
    <cellStyle name="Normal 6 2 6 3 5" xfId="19883"/>
    <cellStyle name="Normal 6 2 6 3 6" xfId="19884"/>
    <cellStyle name="Normal 6 2 6 3 7" xfId="19885"/>
    <cellStyle name="Normal 6 2 6 4" xfId="19886"/>
    <cellStyle name="Normal 6 2 6 4 2" xfId="19887"/>
    <cellStyle name="Normal 6 2 6 4 2 2" xfId="19888"/>
    <cellStyle name="Normal 6 2 6 4 2 2 2" xfId="19889"/>
    <cellStyle name="Normal 6 2 6 4 2 2 3" xfId="19890"/>
    <cellStyle name="Normal 6 2 6 4 2 3" xfId="19891"/>
    <cellStyle name="Normal 6 2 6 4 2 3 2" xfId="35154"/>
    <cellStyle name="Normal 6 2 6 4 2 4" xfId="19892"/>
    <cellStyle name="Normal 6 2 6 4 2 5" xfId="19893"/>
    <cellStyle name="Normal 6 2 6 4 3" xfId="19894"/>
    <cellStyle name="Normal 6 2 6 4 3 2" xfId="19895"/>
    <cellStyle name="Normal 6 2 6 4 3 3" xfId="19896"/>
    <cellStyle name="Normal 6 2 6 4 4" xfId="19897"/>
    <cellStyle name="Normal 6 2 6 4 4 2" xfId="32755"/>
    <cellStyle name="Normal 6 2 6 4 5" xfId="19898"/>
    <cellStyle name="Normal 6 2 6 4 6" xfId="19899"/>
    <cellStyle name="Normal 6 2 6 4 7" xfId="19900"/>
    <cellStyle name="Normal 6 2 6 5" xfId="19901"/>
    <cellStyle name="Normal 6 2 6 5 2" xfId="19902"/>
    <cellStyle name="Normal 6 2 6 5 2 2" xfId="19903"/>
    <cellStyle name="Normal 6 2 6 5 2 2 2" xfId="19904"/>
    <cellStyle name="Normal 6 2 6 5 2 2 3" xfId="19905"/>
    <cellStyle name="Normal 6 2 6 5 2 3" xfId="19906"/>
    <cellStyle name="Normal 6 2 6 5 2 3 2" xfId="35155"/>
    <cellStyle name="Normal 6 2 6 5 2 4" xfId="19907"/>
    <cellStyle name="Normal 6 2 6 5 2 5" xfId="19908"/>
    <cellStyle name="Normal 6 2 6 5 3" xfId="19909"/>
    <cellStyle name="Normal 6 2 6 5 3 2" xfId="19910"/>
    <cellStyle name="Normal 6 2 6 5 3 3" xfId="19911"/>
    <cellStyle name="Normal 6 2 6 5 4" xfId="19912"/>
    <cellStyle name="Normal 6 2 6 5 4 2" xfId="32756"/>
    <cellStyle name="Normal 6 2 6 5 5" xfId="19913"/>
    <cellStyle name="Normal 6 2 6 5 6" xfId="19914"/>
    <cellStyle name="Normal 6 2 6 5 7" xfId="19915"/>
    <cellStyle name="Normal 6 2 6 6" xfId="19916"/>
    <cellStyle name="Normal 6 2 6 6 2" xfId="19917"/>
    <cellStyle name="Normal 6 2 6 6 2 2" xfId="19918"/>
    <cellStyle name="Normal 6 2 6 6 2 2 2" xfId="19919"/>
    <cellStyle name="Normal 6 2 6 6 2 2 3" xfId="19920"/>
    <cellStyle name="Normal 6 2 6 6 2 3" xfId="19921"/>
    <cellStyle name="Normal 6 2 6 6 2 3 2" xfId="35317"/>
    <cellStyle name="Normal 6 2 6 6 2 4" xfId="19922"/>
    <cellStyle name="Normal 6 2 6 6 2 5" xfId="19923"/>
    <cellStyle name="Normal 6 2 6 6 3" xfId="19924"/>
    <cellStyle name="Normal 6 2 6 6 3 2" xfId="19925"/>
    <cellStyle name="Normal 6 2 6 6 3 3" xfId="19926"/>
    <cellStyle name="Normal 6 2 6 6 4" xfId="19927"/>
    <cellStyle name="Normal 6 2 6 6 4 2" xfId="32757"/>
    <cellStyle name="Normal 6 2 6 6 5" xfId="19928"/>
    <cellStyle name="Normal 6 2 6 6 6" xfId="19929"/>
    <cellStyle name="Normal 6 2 6 6 7" xfId="19930"/>
    <cellStyle name="Normal 6 2 6 7" xfId="19931"/>
    <cellStyle name="Normal 6 2 6 7 2" xfId="19932"/>
    <cellStyle name="Normal 6 2 6 7 2 2" xfId="19933"/>
    <cellStyle name="Normal 6 2 6 7 2 3" xfId="19934"/>
    <cellStyle name="Normal 6 2 6 7 3" xfId="19935"/>
    <cellStyle name="Normal 6 2 6 7 3 2" xfId="32758"/>
    <cellStyle name="Normal 6 2 6 7 4" xfId="19936"/>
    <cellStyle name="Normal 6 2 6 7 5" xfId="19937"/>
    <cellStyle name="Normal 6 2 6 8" xfId="19938"/>
    <cellStyle name="Normal 6 2 6 8 2" xfId="19939"/>
    <cellStyle name="Normal 6 2 6 8 2 2" xfId="19940"/>
    <cellStyle name="Normal 6 2 6 8 2 2 2" xfId="19941"/>
    <cellStyle name="Normal 6 2 6 8 2 2 3" xfId="19942"/>
    <cellStyle name="Normal 6 2 6 8 2 3" xfId="19943"/>
    <cellStyle name="Normal 6 2 6 8 2 3 2" xfId="32760"/>
    <cellStyle name="Normal 6 2 6 8 2 4" xfId="19944"/>
    <cellStyle name="Normal 6 2 6 8 2 5" xfId="19945"/>
    <cellStyle name="Normal 6 2 6 8 3" xfId="19946"/>
    <cellStyle name="Normal 6 2 6 8 3 2" xfId="19947"/>
    <cellStyle name="Normal 6 2 6 8 3 3" xfId="19948"/>
    <cellStyle name="Normal 6 2 6 8 4" xfId="19949"/>
    <cellStyle name="Normal 6 2 6 8 4 2" xfId="32759"/>
    <cellStyle name="Normal 6 2 6 8 5" xfId="19950"/>
    <cellStyle name="Normal 6 2 6 8 6" xfId="19951"/>
    <cellStyle name="Normal 6 2 6 9" xfId="19952"/>
    <cellStyle name="Normal 6 2 6 9 2" xfId="19953"/>
    <cellStyle name="Normal 6 2 6 9 2 2" xfId="19954"/>
    <cellStyle name="Normal 6 2 6 9 2 2 2" xfId="19955"/>
    <cellStyle name="Normal 6 2 6 9 2 2 3" xfId="19956"/>
    <cellStyle name="Normal 6 2 6 9 2 3" xfId="19957"/>
    <cellStyle name="Normal 6 2 6 9 2 3 2" xfId="32762"/>
    <cellStyle name="Normal 6 2 6 9 2 4" xfId="19958"/>
    <cellStyle name="Normal 6 2 6 9 2 5" xfId="19959"/>
    <cellStyle name="Normal 6 2 6 9 3" xfId="19960"/>
    <cellStyle name="Normal 6 2 6 9 3 2" xfId="19961"/>
    <cellStyle name="Normal 6 2 6 9 3 3" xfId="19962"/>
    <cellStyle name="Normal 6 2 6 9 4" xfId="19963"/>
    <cellStyle name="Normal 6 2 6 9 4 2" xfId="32761"/>
    <cellStyle name="Normal 6 2 6 9 5" xfId="19964"/>
    <cellStyle name="Normal 6 2 6 9 6" xfId="19965"/>
    <cellStyle name="Normal 6 2 7" xfId="19966"/>
    <cellStyle name="Normal 6 2 7 10" xfId="19967"/>
    <cellStyle name="Normal 6 2 7 11" xfId="19968"/>
    <cellStyle name="Normal 6 2 7 2" xfId="19969"/>
    <cellStyle name="Normal 6 2 7 2 2" xfId="19970"/>
    <cellStyle name="Normal 6 2 7 2 2 2" xfId="19971"/>
    <cellStyle name="Normal 6 2 7 2 2 2 2" xfId="19972"/>
    <cellStyle name="Normal 6 2 7 2 2 2 3" xfId="19973"/>
    <cellStyle name="Normal 6 2 7 2 2 3" xfId="19974"/>
    <cellStyle name="Normal 6 2 7 2 2 3 2" xfId="34294"/>
    <cellStyle name="Normal 6 2 7 2 2 4" xfId="19975"/>
    <cellStyle name="Normal 6 2 7 2 2 5" xfId="19976"/>
    <cellStyle name="Normal 6 2 7 2 3" xfId="19977"/>
    <cellStyle name="Normal 6 2 7 2 3 2" xfId="19978"/>
    <cellStyle name="Normal 6 2 7 2 3 2 2" xfId="19979"/>
    <cellStyle name="Normal 6 2 7 2 3 2 3" xfId="19980"/>
    <cellStyle name="Normal 6 2 7 2 3 3" xfId="19981"/>
    <cellStyle name="Normal 6 2 7 2 3 3 2" xfId="35156"/>
    <cellStyle name="Normal 6 2 7 2 3 4" xfId="19982"/>
    <cellStyle name="Normal 6 2 7 2 3 5" xfId="19983"/>
    <cellStyle name="Normal 6 2 7 2 4" xfId="19984"/>
    <cellStyle name="Normal 6 2 7 2 4 2" xfId="19985"/>
    <cellStyle name="Normal 6 2 7 2 4 3" xfId="19986"/>
    <cellStyle name="Normal 6 2 7 2 5" xfId="19987"/>
    <cellStyle name="Normal 6 2 7 2 5 2" xfId="33688"/>
    <cellStyle name="Normal 6 2 7 2 6" xfId="19988"/>
    <cellStyle name="Normal 6 2 7 2 7" xfId="19989"/>
    <cellStyle name="Normal 6 2 7 2 8" xfId="19990"/>
    <cellStyle name="Normal 6 2 7 3" xfId="19991"/>
    <cellStyle name="Normal 6 2 7 3 2" xfId="19992"/>
    <cellStyle name="Normal 6 2 7 3 2 2" xfId="19993"/>
    <cellStyle name="Normal 6 2 7 3 2 2 2" xfId="19994"/>
    <cellStyle name="Normal 6 2 7 3 2 2 3" xfId="19995"/>
    <cellStyle name="Normal 6 2 7 3 2 3" xfId="19996"/>
    <cellStyle name="Normal 6 2 7 3 2 3 2" xfId="34994"/>
    <cellStyle name="Normal 6 2 7 3 2 4" xfId="19997"/>
    <cellStyle name="Normal 6 2 7 3 2 5" xfId="19998"/>
    <cellStyle name="Normal 6 2 7 3 3" xfId="19999"/>
    <cellStyle name="Normal 6 2 7 3 3 2" xfId="20000"/>
    <cellStyle name="Normal 6 2 7 3 3 2 2" xfId="20001"/>
    <cellStyle name="Normal 6 2 7 3 3 2 3" xfId="20002"/>
    <cellStyle name="Normal 6 2 7 3 3 3" xfId="20003"/>
    <cellStyle name="Normal 6 2 7 3 3 3 2" xfId="34610"/>
    <cellStyle name="Normal 6 2 7 3 3 4" xfId="20004"/>
    <cellStyle name="Normal 6 2 7 3 3 5" xfId="20005"/>
    <cellStyle name="Normal 6 2 7 3 4" xfId="20006"/>
    <cellStyle name="Normal 6 2 7 3 4 2" xfId="20007"/>
    <cellStyle name="Normal 6 2 7 3 4 3" xfId="20008"/>
    <cellStyle name="Normal 6 2 7 3 5" xfId="20009"/>
    <cellStyle name="Normal 6 2 7 3 5 2" xfId="33981"/>
    <cellStyle name="Normal 6 2 7 3 6" xfId="20010"/>
    <cellStyle name="Normal 6 2 7 3 7" xfId="20011"/>
    <cellStyle name="Normal 6 2 7 3 8" xfId="20012"/>
    <cellStyle name="Normal 6 2 7 4" xfId="20013"/>
    <cellStyle name="Normal 6 2 7 4 2" xfId="20014"/>
    <cellStyle name="Normal 6 2 7 4 2 2" xfId="20015"/>
    <cellStyle name="Normal 6 2 7 4 2 2 2" xfId="20016"/>
    <cellStyle name="Normal 6 2 7 4 2 2 3" xfId="20017"/>
    <cellStyle name="Normal 6 2 7 4 2 3" xfId="20018"/>
    <cellStyle name="Normal 6 2 7 4 2 3 2" xfId="35235"/>
    <cellStyle name="Normal 6 2 7 4 2 4" xfId="20019"/>
    <cellStyle name="Normal 6 2 7 4 2 5" xfId="20020"/>
    <cellStyle name="Normal 6 2 7 4 3" xfId="20021"/>
    <cellStyle name="Normal 6 2 7 4 3 2" xfId="20022"/>
    <cellStyle name="Normal 6 2 7 4 3 3" xfId="20023"/>
    <cellStyle name="Normal 6 2 7 4 4" xfId="20024"/>
    <cellStyle name="Normal 6 2 7 4 4 2" xfId="34092"/>
    <cellStyle name="Normal 6 2 7 4 5" xfId="20025"/>
    <cellStyle name="Normal 6 2 7 4 6" xfId="20026"/>
    <cellStyle name="Normal 6 2 7 4 7" xfId="20027"/>
    <cellStyle name="Normal 6 2 7 5" xfId="20028"/>
    <cellStyle name="Normal 6 2 7 5 2" xfId="20029"/>
    <cellStyle name="Normal 6 2 7 5 2 2" xfId="20030"/>
    <cellStyle name="Normal 6 2 7 5 2 3" xfId="20031"/>
    <cellStyle name="Normal 6 2 7 5 3" xfId="20032"/>
    <cellStyle name="Normal 6 2 7 5 3 2" xfId="35268"/>
    <cellStyle name="Normal 6 2 7 5 4" xfId="20033"/>
    <cellStyle name="Normal 6 2 7 5 5" xfId="20034"/>
    <cellStyle name="Normal 6 2 7 5 6" xfId="20035"/>
    <cellStyle name="Normal 6 2 7 6" xfId="20036"/>
    <cellStyle name="Normal 6 2 7 6 2" xfId="20037"/>
    <cellStyle name="Normal 6 2 7 6 2 2" xfId="20038"/>
    <cellStyle name="Normal 6 2 7 6 2 3" xfId="20039"/>
    <cellStyle name="Normal 6 2 7 6 3" xfId="20040"/>
    <cellStyle name="Normal 6 2 7 6 3 2" xfId="35157"/>
    <cellStyle name="Normal 6 2 7 6 4" xfId="20041"/>
    <cellStyle name="Normal 6 2 7 6 5" xfId="20042"/>
    <cellStyle name="Normal 6 2 7 6 6" xfId="20043"/>
    <cellStyle name="Normal 6 2 7 7" xfId="20044"/>
    <cellStyle name="Normal 6 2 7 7 2" xfId="20045"/>
    <cellStyle name="Normal 6 2 7 7 3" xfId="20046"/>
    <cellStyle name="Normal 6 2 7 8" xfId="20047"/>
    <cellStyle name="Normal 6 2 7 8 2" xfId="33687"/>
    <cellStyle name="Normal 6 2 7 9" xfId="20048"/>
    <cellStyle name="Normal 6 2 8" xfId="20049"/>
    <cellStyle name="Normal 6 2 8 10" xfId="20050"/>
    <cellStyle name="Normal 6 2 8 10 2" xfId="20051"/>
    <cellStyle name="Normal 6 2 8 10 3" xfId="20052"/>
    <cellStyle name="Normal 6 2 8 11" xfId="20053"/>
    <cellStyle name="Normal 6 2 8 11 2" xfId="33689"/>
    <cellStyle name="Normal 6 2 8 12" xfId="20054"/>
    <cellStyle name="Normal 6 2 8 13" xfId="20055"/>
    <cellStyle name="Normal 6 2 8 14" xfId="20056"/>
    <cellStyle name="Normal 6 2 8 2" xfId="20057"/>
    <cellStyle name="Normal 6 2 8 2 10" xfId="20058"/>
    <cellStyle name="Normal 6 2 8 2 11" xfId="20059"/>
    <cellStyle name="Normal 6 2 8 2 12" xfId="20060"/>
    <cellStyle name="Normal 6 2 8 2 2" xfId="20061"/>
    <cellStyle name="Normal 6 2 8 2 2 10" xfId="20062"/>
    <cellStyle name="Normal 6 2 8 2 2 11" xfId="20063"/>
    <cellStyle name="Normal 6 2 8 2 2 2" xfId="20064"/>
    <cellStyle name="Normal 6 2 8 2 2 2 2" xfId="20065"/>
    <cellStyle name="Normal 6 2 8 2 2 2 2 2" xfId="20066"/>
    <cellStyle name="Normal 6 2 8 2 2 2 2 2 2" xfId="20067"/>
    <cellStyle name="Normal 6 2 8 2 2 2 2 2 2 2" xfId="20068"/>
    <cellStyle name="Normal 6 2 8 2 2 2 2 2 2 2 2" xfId="20069"/>
    <cellStyle name="Normal 6 2 8 2 2 2 2 2 2 2 3" xfId="20070"/>
    <cellStyle name="Normal 6 2 8 2 2 2 2 2 2 3" xfId="20071"/>
    <cellStyle name="Normal 6 2 8 2 2 2 2 2 2 3 2" xfId="34850"/>
    <cellStyle name="Normal 6 2 8 2 2 2 2 2 2 4" xfId="20072"/>
    <cellStyle name="Normal 6 2 8 2 2 2 2 2 2 5" xfId="20073"/>
    <cellStyle name="Normal 6 2 8 2 2 2 2 2 3" xfId="20074"/>
    <cellStyle name="Normal 6 2 8 2 2 2 2 2 3 2" xfId="20075"/>
    <cellStyle name="Normal 6 2 8 2 2 2 2 2 3 3" xfId="20076"/>
    <cellStyle name="Normal 6 2 8 2 2 2 2 2 4" xfId="20077"/>
    <cellStyle name="Normal 6 2 8 2 2 2 2 2 4 2" xfId="33693"/>
    <cellStyle name="Normal 6 2 8 2 2 2 2 2 5" xfId="20078"/>
    <cellStyle name="Normal 6 2 8 2 2 2 2 2 6" xfId="20079"/>
    <cellStyle name="Normal 6 2 8 2 2 2 2 3" xfId="20080"/>
    <cellStyle name="Normal 6 2 8 2 2 2 2 3 2" xfId="20081"/>
    <cellStyle name="Normal 6 2 8 2 2 2 2 3 3" xfId="20082"/>
    <cellStyle name="Normal 6 2 8 2 2 2 2 4" xfId="20083"/>
    <cellStyle name="Normal 6 2 8 2 2 2 2 5" xfId="20084"/>
    <cellStyle name="Normal 6 2 8 2 2 2 2 6" xfId="20085"/>
    <cellStyle name="Normal 6 2 8 2 2 2 3" xfId="20086"/>
    <cellStyle name="Normal 6 2 8 2 2 2 3 2" xfId="20087"/>
    <cellStyle name="Normal 6 2 8 2 2 2 3 2 2" xfId="20088"/>
    <cellStyle name="Normal 6 2 8 2 2 2 3 2 2 2" xfId="20089"/>
    <cellStyle name="Normal 6 2 8 2 2 2 3 2 2 3" xfId="20090"/>
    <cellStyle name="Normal 6 2 8 2 2 2 3 2 3" xfId="20091"/>
    <cellStyle name="Normal 6 2 8 2 2 2 3 2 3 2" xfId="34711"/>
    <cellStyle name="Normal 6 2 8 2 2 2 3 2 4" xfId="20092"/>
    <cellStyle name="Normal 6 2 8 2 2 2 3 2 5" xfId="20093"/>
    <cellStyle name="Normal 6 2 8 2 2 2 3 3" xfId="20094"/>
    <cellStyle name="Normal 6 2 8 2 2 2 3 3 2" xfId="20095"/>
    <cellStyle name="Normal 6 2 8 2 2 2 3 3 3" xfId="20096"/>
    <cellStyle name="Normal 6 2 8 2 2 2 3 4" xfId="20097"/>
    <cellStyle name="Normal 6 2 8 2 2 2 3 4 2" xfId="33694"/>
    <cellStyle name="Normal 6 2 8 2 2 2 3 5" xfId="20098"/>
    <cellStyle name="Normal 6 2 8 2 2 2 3 6" xfId="20099"/>
    <cellStyle name="Normal 6 2 8 2 2 2 4" xfId="20100"/>
    <cellStyle name="Normal 6 2 8 2 2 2 4 2" xfId="20101"/>
    <cellStyle name="Normal 6 2 8 2 2 2 4 2 2" xfId="20102"/>
    <cellStyle name="Normal 6 2 8 2 2 2 4 2 3" xfId="20103"/>
    <cellStyle name="Normal 6 2 8 2 2 2 4 3" xfId="20104"/>
    <cellStyle name="Normal 6 2 8 2 2 2 4 3 2" xfId="34480"/>
    <cellStyle name="Normal 6 2 8 2 2 2 4 4" xfId="20105"/>
    <cellStyle name="Normal 6 2 8 2 2 2 4 5" xfId="20106"/>
    <cellStyle name="Normal 6 2 8 2 2 2 5" xfId="20107"/>
    <cellStyle name="Normal 6 2 8 2 2 2 5 2" xfId="20108"/>
    <cellStyle name="Normal 6 2 8 2 2 2 5 3" xfId="20109"/>
    <cellStyle name="Normal 6 2 8 2 2 2 6" xfId="20110"/>
    <cellStyle name="Normal 6 2 8 2 2 2 6 2" xfId="33692"/>
    <cellStyle name="Normal 6 2 8 2 2 2 7" xfId="20111"/>
    <cellStyle name="Normal 6 2 8 2 2 2 8" xfId="20112"/>
    <cellStyle name="Normal 6 2 8 2 2 3" xfId="20113"/>
    <cellStyle name="Normal 6 2 8 2 2 3 2" xfId="20114"/>
    <cellStyle name="Normal 6 2 8 2 2 3 2 2" xfId="20115"/>
    <cellStyle name="Normal 6 2 8 2 2 3 2 2 2" xfId="20116"/>
    <cellStyle name="Normal 6 2 8 2 2 3 2 2 3" xfId="20117"/>
    <cellStyle name="Normal 6 2 8 2 2 3 2 3" xfId="20118"/>
    <cellStyle name="Normal 6 2 8 2 2 3 2 3 2" xfId="34295"/>
    <cellStyle name="Normal 6 2 8 2 2 3 2 4" xfId="20119"/>
    <cellStyle name="Normal 6 2 8 2 2 3 2 5" xfId="20120"/>
    <cellStyle name="Normal 6 2 8 2 2 3 3" xfId="20121"/>
    <cellStyle name="Normal 6 2 8 2 2 3 3 2" xfId="20122"/>
    <cellStyle name="Normal 6 2 8 2 2 3 3 3" xfId="20123"/>
    <cellStyle name="Normal 6 2 8 2 2 3 4" xfId="20124"/>
    <cellStyle name="Normal 6 2 8 2 2 3 4 2" xfId="33695"/>
    <cellStyle name="Normal 6 2 8 2 2 3 5" xfId="20125"/>
    <cellStyle name="Normal 6 2 8 2 2 3 6" xfId="20126"/>
    <cellStyle name="Normal 6 2 8 2 2 4" xfId="20127"/>
    <cellStyle name="Normal 6 2 8 2 2 4 2" xfId="20128"/>
    <cellStyle name="Normal 6 2 8 2 2 4 2 2" xfId="20129"/>
    <cellStyle name="Normal 6 2 8 2 2 4 2 2 2" xfId="20130"/>
    <cellStyle name="Normal 6 2 8 2 2 4 2 2 3" xfId="20131"/>
    <cellStyle name="Normal 6 2 8 2 2 4 2 3" xfId="20132"/>
    <cellStyle name="Normal 6 2 8 2 2 4 2 4" xfId="20133"/>
    <cellStyle name="Normal 6 2 8 2 2 4 2 5" xfId="20134"/>
    <cellStyle name="Normal 6 2 8 2 2 4 3" xfId="20135"/>
    <cellStyle name="Normal 6 2 8 2 2 4 3 2" xfId="20136"/>
    <cellStyle name="Normal 6 2 8 2 2 4 3 2 2" xfId="20137"/>
    <cellStyle name="Normal 6 2 8 2 2 4 3 2 3" xfId="20138"/>
    <cellStyle name="Normal 6 2 8 2 2 4 3 3" xfId="20139"/>
    <cellStyle name="Normal 6 2 8 2 2 4 3 3 2" xfId="34869"/>
    <cellStyle name="Normal 6 2 8 2 2 4 3 4" xfId="20140"/>
    <cellStyle name="Normal 6 2 8 2 2 4 3 5" xfId="20141"/>
    <cellStyle name="Normal 6 2 8 2 2 4 4" xfId="20142"/>
    <cellStyle name="Normal 6 2 8 2 2 4 4 2" xfId="20143"/>
    <cellStyle name="Normal 6 2 8 2 2 4 4 3" xfId="20144"/>
    <cellStyle name="Normal 6 2 8 2 2 4 5" xfId="20145"/>
    <cellStyle name="Normal 6 2 8 2 2 4 5 2" xfId="33696"/>
    <cellStyle name="Normal 6 2 8 2 2 4 6" xfId="20146"/>
    <cellStyle name="Normal 6 2 8 2 2 4 7" xfId="20147"/>
    <cellStyle name="Normal 6 2 8 2 2 5" xfId="20148"/>
    <cellStyle name="Normal 6 2 8 2 2 5 2" xfId="20149"/>
    <cellStyle name="Normal 6 2 8 2 2 5 2 2" xfId="20150"/>
    <cellStyle name="Normal 6 2 8 2 2 5 2 3" xfId="20151"/>
    <cellStyle name="Normal 6 2 8 2 2 5 3" xfId="20152"/>
    <cellStyle name="Normal 6 2 8 2 2 5 4" xfId="20153"/>
    <cellStyle name="Normal 6 2 8 2 2 5 5" xfId="20154"/>
    <cellStyle name="Normal 6 2 8 2 2 6" xfId="20155"/>
    <cellStyle name="Normal 6 2 8 2 2 6 2" xfId="20156"/>
    <cellStyle name="Normal 6 2 8 2 2 6 2 2" xfId="20157"/>
    <cellStyle name="Normal 6 2 8 2 2 6 2 3" xfId="20158"/>
    <cellStyle name="Normal 6 2 8 2 2 6 3" xfId="20159"/>
    <cellStyle name="Normal 6 2 8 2 2 6 3 2" xfId="34712"/>
    <cellStyle name="Normal 6 2 8 2 2 6 4" xfId="20160"/>
    <cellStyle name="Normal 6 2 8 2 2 6 5" xfId="20161"/>
    <cellStyle name="Normal 6 2 8 2 2 7" xfId="20162"/>
    <cellStyle name="Normal 6 2 8 2 2 7 2" xfId="20163"/>
    <cellStyle name="Normal 6 2 8 2 2 7 3" xfId="20164"/>
    <cellStyle name="Normal 6 2 8 2 2 8" xfId="20165"/>
    <cellStyle name="Normal 6 2 8 2 2 8 2" xfId="33691"/>
    <cellStyle name="Normal 6 2 8 2 2 9" xfId="20166"/>
    <cellStyle name="Normal 6 2 8 2 3" xfId="20167"/>
    <cellStyle name="Normal 6 2 8 2 3 2" xfId="20168"/>
    <cellStyle name="Normal 6 2 8 2 3 2 2" xfId="20169"/>
    <cellStyle name="Normal 6 2 8 2 3 2 2 2" xfId="20170"/>
    <cellStyle name="Normal 6 2 8 2 3 2 2 2 2" xfId="20171"/>
    <cellStyle name="Normal 6 2 8 2 3 2 2 2 3" xfId="20172"/>
    <cellStyle name="Normal 6 2 8 2 3 2 2 3" xfId="20173"/>
    <cellStyle name="Normal 6 2 8 2 3 2 2 3 2" xfId="34611"/>
    <cellStyle name="Normal 6 2 8 2 3 2 2 4" xfId="20174"/>
    <cellStyle name="Normal 6 2 8 2 3 2 2 5" xfId="20175"/>
    <cellStyle name="Normal 6 2 8 2 3 2 3" xfId="20176"/>
    <cellStyle name="Normal 6 2 8 2 3 2 3 2" xfId="20177"/>
    <cellStyle name="Normal 6 2 8 2 3 2 3 3" xfId="20178"/>
    <cellStyle name="Normal 6 2 8 2 3 2 4" xfId="20179"/>
    <cellStyle name="Normal 6 2 8 2 3 2 4 2" xfId="33697"/>
    <cellStyle name="Normal 6 2 8 2 3 2 5" xfId="20180"/>
    <cellStyle name="Normal 6 2 8 2 3 2 6" xfId="20181"/>
    <cellStyle name="Normal 6 2 8 2 3 3" xfId="20182"/>
    <cellStyle name="Normal 6 2 8 2 3 3 2" xfId="20183"/>
    <cellStyle name="Normal 6 2 8 2 3 3 3" xfId="20184"/>
    <cellStyle name="Normal 6 2 8 2 3 4" xfId="20185"/>
    <cellStyle name="Normal 6 2 8 2 3 5" xfId="20186"/>
    <cellStyle name="Normal 6 2 8 2 3 6" xfId="20187"/>
    <cellStyle name="Normal 6 2 8 2 3 7" xfId="20188"/>
    <cellStyle name="Normal 6 2 8 2 4" xfId="20189"/>
    <cellStyle name="Normal 6 2 8 2 4 2" xfId="20190"/>
    <cellStyle name="Normal 6 2 8 2 4 2 2" xfId="20191"/>
    <cellStyle name="Normal 6 2 8 2 4 2 2 2" xfId="20192"/>
    <cellStyle name="Normal 6 2 8 2 4 2 2 3" xfId="20193"/>
    <cellStyle name="Normal 6 2 8 2 4 2 3" xfId="20194"/>
    <cellStyle name="Normal 6 2 8 2 4 2 3 2" xfId="34853"/>
    <cellStyle name="Normal 6 2 8 2 4 2 4" xfId="20195"/>
    <cellStyle name="Normal 6 2 8 2 4 2 5" xfId="20196"/>
    <cellStyle name="Normal 6 2 8 2 4 3" xfId="20197"/>
    <cellStyle name="Normal 6 2 8 2 4 3 2" xfId="20198"/>
    <cellStyle name="Normal 6 2 8 2 4 3 3" xfId="20199"/>
    <cellStyle name="Normal 6 2 8 2 4 4" xfId="20200"/>
    <cellStyle name="Normal 6 2 8 2 4 4 2" xfId="33698"/>
    <cellStyle name="Normal 6 2 8 2 4 5" xfId="20201"/>
    <cellStyle name="Normal 6 2 8 2 4 6" xfId="20202"/>
    <cellStyle name="Normal 6 2 8 2 5" xfId="20203"/>
    <cellStyle name="Normal 6 2 8 2 5 2" xfId="20204"/>
    <cellStyle name="Normal 6 2 8 2 5 2 2" xfId="20205"/>
    <cellStyle name="Normal 6 2 8 2 5 2 2 2" xfId="20206"/>
    <cellStyle name="Normal 6 2 8 2 5 2 2 2 2" xfId="20207"/>
    <cellStyle name="Normal 6 2 8 2 5 2 2 2 3" xfId="20208"/>
    <cellStyle name="Normal 6 2 8 2 5 2 2 3" xfId="20209"/>
    <cellStyle name="Normal 6 2 8 2 5 2 2 4" xfId="20210"/>
    <cellStyle name="Normal 6 2 8 2 5 2 2 5" xfId="20211"/>
    <cellStyle name="Normal 6 2 8 2 5 2 3" xfId="20212"/>
    <cellStyle name="Normal 6 2 8 2 5 2 3 2" xfId="20213"/>
    <cellStyle name="Normal 6 2 8 2 5 2 3 2 2" xfId="20214"/>
    <cellStyle name="Normal 6 2 8 2 5 2 3 2 3" xfId="20215"/>
    <cellStyle name="Normal 6 2 8 2 5 2 3 3" xfId="20216"/>
    <cellStyle name="Normal 6 2 8 2 5 2 3 3 2" xfId="34352"/>
    <cellStyle name="Normal 6 2 8 2 5 2 3 4" xfId="20217"/>
    <cellStyle name="Normal 6 2 8 2 5 2 3 5" xfId="20218"/>
    <cellStyle name="Normal 6 2 8 2 5 2 4" xfId="20219"/>
    <cellStyle name="Normal 6 2 8 2 5 2 4 2" xfId="20220"/>
    <cellStyle name="Normal 6 2 8 2 5 2 4 3" xfId="20221"/>
    <cellStyle name="Normal 6 2 8 2 5 2 5" xfId="20222"/>
    <cellStyle name="Normal 6 2 8 2 5 2 5 2" xfId="33699"/>
    <cellStyle name="Normal 6 2 8 2 5 2 6" xfId="20223"/>
    <cellStyle name="Normal 6 2 8 2 5 2 7" xfId="20224"/>
    <cellStyle name="Normal 6 2 8 2 5 3" xfId="20225"/>
    <cellStyle name="Normal 6 2 8 2 5 3 2" xfId="20226"/>
    <cellStyle name="Normal 6 2 8 2 5 3 2 2" xfId="20227"/>
    <cellStyle name="Normal 6 2 8 2 5 3 2 3" xfId="20228"/>
    <cellStyle name="Normal 6 2 8 2 5 3 3" xfId="20229"/>
    <cellStyle name="Normal 6 2 8 2 5 3 4" xfId="20230"/>
    <cellStyle name="Normal 6 2 8 2 5 3 5" xfId="20231"/>
    <cellStyle name="Normal 6 2 8 2 5 4" xfId="20232"/>
    <cellStyle name="Normal 6 2 8 2 5 4 2" xfId="20233"/>
    <cellStyle name="Normal 6 2 8 2 5 4 3" xfId="20234"/>
    <cellStyle name="Normal 6 2 8 2 5 5" xfId="20235"/>
    <cellStyle name="Normal 6 2 8 2 5 6" xfId="20236"/>
    <cellStyle name="Normal 6 2 8 2 5 7" xfId="20237"/>
    <cellStyle name="Normal 6 2 8 2 6" xfId="20238"/>
    <cellStyle name="Normal 6 2 8 2 6 2" xfId="20239"/>
    <cellStyle name="Normal 6 2 8 2 6 2 2" xfId="20240"/>
    <cellStyle name="Normal 6 2 8 2 6 2 2 2" xfId="20241"/>
    <cellStyle name="Normal 6 2 8 2 6 2 2 2 2" xfId="20242"/>
    <cellStyle name="Normal 6 2 8 2 6 2 2 2 3" xfId="20243"/>
    <cellStyle name="Normal 6 2 8 2 6 2 2 3" xfId="20244"/>
    <cellStyle name="Normal 6 2 8 2 6 2 2 3 2" xfId="34612"/>
    <cellStyle name="Normal 6 2 8 2 6 2 2 4" xfId="20245"/>
    <cellStyle name="Normal 6 2 8 2 6 2 2 5" xfId="20246"/>
    <cellStyle name="Normal 6 2 8 2 6 2 3" xfId="20247"/>
    <cellStyle name="Normal 6 2 8 2 6 2 3 2" xfId="20248"/>
    <cellStyle name="Normal 6 2 8 2 6 2 3 3" xfId="20249"/>
    <cellStyle name="Normal 6 2 8 2 6 2 4" xfId="20250"/>
    <cellStyle name="Normal 6 2 8 2 6 2 4 2" xfId="33700"/>
    <cellStyle name="Normal 6 2 8 2 6 2 5" xfId="20251"/>
    <cellStyle name="Normal 6 2 8 2 6 2 6" xfId="20252"/>
    <cellStyle name="Normal 6 2 8 2 6 3" xfId="20253"/>
    <cellStyle name="Normal 6 2 8 2 6 3 2" xfId="20254"/>
    <cellStyle name="Normal 6 2 8 2 6 3 3" xfId="20255"/>
    <cellStyle name="Normal 6 2 8 2 6 4" xfId="20256"/>
    <cellStyle name="Normal 6 2 8 2 6 5" xfId="20257"/>
    <cellStyle name="Normal 6 2 8 2 6 6" xfId="20258"/>
    <cellStyle name="Normal 6 2 8 2 7" xfId="20259"/>
    <cellStyle name="Normal 6 2 8 2 7 2" xfId="20260"/>
    <cellStyle name="Normal 6 2 8 2 7 2 2" xfId="20261"/>
    <cellStyle name="Normal 6 2 8 2 7 2 3" xfId="20262"/>
    <cellStyle name="Normal 6 2 8 2 7 3" xfId="20263"/>
    <cellStyle name="Normal 6 2 8 2 7 3 2" xfId="34296"/>
    <cellStyle name="Normal 6 2 8 2 7 4" xfId="20264"/>
    <cellStyle name="Normal 6 2 8 2 7 5" xfId="20265"/>
    <cellStyle name="Normal 6 2 8 2 8" xfId="20266"/>
    <cellStyle name="Normal 6 2 8 2 8 2" xfId="20267"/>
    <cellStyle name="Normal 6 2 8 2 8 3" xfId="20268"/>
    <cellStyle name="Normal 6 2 8 2 9" xfId="20269"/>
    <cellStyle name="Normal 6 2 8 2 9 2" xfId="33690"/>
    <cellStyle name="Normal 6 2 8 3" xfId="20270"/>
    <cellStyle name="Normal 6 2 8 3 2" xfId="20271"/>
    <cellStyle name="Normal 6 2 8 3 2 2" xfId="20272"/>
    <cellStyle name="Normal 6 2 8 3 2 2 2" xfId="20273"/>
    <cellStyle name="Normal 6 2 8 3 2 2 2 2" xfId="20274"/>
    <cellStyle name="Normal 6 2 8 3 2 2 2 3" xfId="20275"/>
    <cellStyle name="Normal 6 2 8 3 2 2 3" xfId="20276"/>
    <cellStyle name="Normal 6 2 8 3 2 2 3 2" xfId="34353"/>
    <cellStyle name="Normal 6 2 8 3 2 2 4" xfId="20277"/>
    <cellStyle name="Normal 6 2 8 3 2 2 5" xfId="20278"/>
    <cellStyle name="Normal 6 2 8 3 2 3" xfId="20279"/>
    <cellStyle name="Normal 6 2 8 3 2 3 2" xfId="20280"/>
    <cellStyle name="Normal 6 2 8 3 2 3 3" xfId="20281"/>
    <cellStyle name="Normal 6 2 8 3 2 4" xfId="20282"/>
    <cellStyle name="Normal 6 2 8 3 2 4 2" xfId="33702"/>
    <cellStyle name="Normal 6 2 8 3 2 5" xfId="20283"/>
    <cellStyle name="Normal 6 2 8 3 2 6" xfId="20284"/>
    <cellStyle name="Normal 6 2 8 3 3" xfId="20285"/>
    <cellStyle name="Normal 6 2 8 3 3 2" xfId="20286"/>
    <cellStyle name="Normal 6 2 8 3 3 2 2" xfId="20287"/>
    <cellStyle name="Normal 6 2 8 3 3 2 3" xfId="20288"/>
    <cellStyle name="Normal 6 2 8 3 3 3" xfId="20289"/>
    <cellStyle name="Normal 6 2 8 3 3 3 2" xfId="34481"/>
    <cellStyle name="Normal 6 2 8 3 3 4" xfId="20290"/>
    <cellStyle name="Normal 6 2 8 3 3 5" xfId="20291"/>
    <cellStyle name="Normal 6 2 8 3 4" xfId="20292"/>
    <cellStyle name="Normal 6 2 8 3 4 2" xfId="20293"/>
    <cellStyle name="Normal 6 2 8 3 4 3" xfId="20294"/>
    <cellStyle name="Normal 6 2 8 3 5" xfId="20295"/>
    <cellStyle name="Normal 6 2 8 3 5 2" xfId="33701"/>
    <cellStyle name="Normal 6 2 8 3 6" xfId="20296"/>
    <cellStyle name="Normal 6 2 8 3 7" xfId="20297"/>
    <cellStyle name="Normal 6 2 8 4" xfId="20298"/>
    <cellStyle name="Normal 6 2 8 4 2" xfId="20299"/>
    <cellStyle name="Normal 6 2 8 4 2 2" xfId="20300"/>
    <cellStyle name="Normal 6 2 8 4 2 2 2" xfId="20301"/>
    <cellStyle name="Normal 6 2 8 4 2 2 2 2" xfId="20302"/>
    <cellStyle name="Normal 6 2 8 4 2 2 2 2 2" xfId="20303"/>
    <cellStyle name="Normal 6 2 8 4 2 2 2 2 3" xfId="20304"/>
    <cellStyle name="Normal 6 2 8 4 2 2 2 3" xfId="20305"/>
    <cellStyle name="Normal 6 2 8 4 2 2 2 4" xfId="20306"/>
    <cellStyle name="Normal 6 2 8 4 2 2 2 5" xfId="20307"/>
    <cellStyle name="Normal 6 2 8 4 2 2 3" xfId="20308"/>
    <cellStyle name="Normal 6 2 8 4 2 2 3 2" xfId="20309"/>
    <cellStyle name="Normal 6 2 8 4 2 2 3 2 2" xfId="20310"/>
    <cellStyle name="Normal 6 2 8 4 2 2 3 2 3" xfId="20311"/>
    <cellStyle name="Normal 6 2 8 4 2 2 3 3" xfId="20312"/>
    <cellStyle name="Normal 6 2 8 4 2 2 3 3 2" xfId="34613"/>
    <cellStyle name="Normal 6 2 8 4 2 2 3 4" xfId="20313"/>
    <cellStyle name="Normal 6 2 8 4 2 2 3 5" xfId="20314"/>
    <cellStyle name="Normal 6 2 8 4 2 2 4" xfId="20315"/>
    <cellStyle name="Normal 6 2 8 4 2 2 4 2" xfId="20316"/>
    <cellStyle name="Normal 6 2 8 4 2 2 4 3" xfId="20317"/>
    <cellStyle name="Normal 6 2 8 4 2 2 5" xfId="20318"/>
    <cellStyle name="Normal 6 2 8 4 2 2 5 2" xfId="33704"/>
    <cellStyle name="Normal 6 2 8 4 2 2 6" xfId="20319"/>
    <cellStyle name="Normal 6 2 8 4 2 2 7" xfId="20320"/>
    <cellStyle name="Normal 6 2 8 4 2 3" xfId="20321"/>
    <cellStyle name="Normal 6 2 8 4 2 3 2" xfId="20322"/>
    <cellStyle name="Normal 6 2 8 4 2 3 2 2" xfId="20323"/>
    <cellStyle name="Normal 6 2 8 4 2 3 2 3" xfId="20324"/>
    <cellStyle name="Normal 6 2 8 4 2 3 3" xfId="20325"/>
    <cellStyle name="Normal 6 2 8 4 2 3 4" xfId="20326"/>
    <cellStyle name="Normal 6 2 8 4 2 3 5" xfId="20327"/>
    <cellStyle name="Normal 6 2 8 4 2 4" xfId="20328"/>
    <cellStyle name="Normal 6 2 8 4 2 4 2" xfId="20329"/>
    <cellStyle name="Normal 6 2 8 4 2 4 3" xfId="20330"/>
    <cellStyle name="Normal 6 2 8 4 2 5" xfId="20331"/>
    <cellStyle name="Normal 6 2 8 4 2 6" xfId="20332"/>
    <cellStyle name="Normal 6 2 8 4 2 7" xfId="20333"/>
    <cellStyle name="Normal 6 2 8 4 3" xfId="20334"/>
    <cellStyle name="Normal 6 2 8 4 3 2" xfId="20335"/>
    <cellStyle name="Normal 6 2 8 4 3 2 2" xfId="20336"/>
    <cellStyle name="Normal 6 2 8 4 3 2 3" xfId="20337"/>
    <cellStyle name="Normal 6 2 8 4 3 3" xfId="20338"/>
    <cellStyle name="Normal 6 2 8 4 3 4" xfId="20339"/>
    <cellStyle name="Normal 6 2 8 4 3 5" xfId="20340"/>
    <cellStyle name="Normal 6 2 8 4 4" xfId="20341"/>
    <cellStyle name="Normal 6 2 8 4 4 2" xfId="20342"/>
    <cellStyle name="Normal 6 2 8 4 4 2 2" xfId="20343"/>
    <cellStyle name="Normal 6 2 8 4 4 2 2 2" xfId="20344"/>
    <cellStyle name="Normal 6 2 8 4 4 2 2 2 2" xfId="20345"/>
    <cellStyle name="Normal 6 2 8 4 4 2 2 2 3" xfId="20346"/>
    <cellStyle name="Normal 6 2 8 4 4 2 2 3" xfId="20347"/>
    <cellStyle name="Normal 6 2 8 4 4 2 2 3 2" xfId="34614"/>
    <cellStyle name="Normal 6 2 8 4 4 2 2 4" xfId="20348"/>
    <cellStyle name="Normal 6 2 8 4 4 2 2 5" xfId="20349"/>
    <cellStyle name="Normal 6 2 8 4 4 2 3" xfId="20350"/>
    <cellStyle name="Normal 6 2 8 4 4 2 3 2" xfId="20351"/>
    <cellStyle name="Normal 6 2 8 4 4 2 3 3" xfId="20352"/>
    <cellStyle name="Normal 6 2 8 4 4 2 4" xfId="20353"/>
    <cellStyle name="Normal 6 2 8 4 4 2 4 2" xfId="33705"/>
    <cellStyle name="Normal 6 2 8 4 4 2 5" xfId="20354"/>
    <cellStyle name="Normal 6 2 8 4 4 2 6" xfId="20355"/>
    <cellStyle name="Normal 6 2 8 4 4 3" xfId="20356"/>
    <cellStyle name="Normal 6 2 8 4 4 3 2" xfId="20357"/>
    <cellStyle name="Normal 6 2 8 4 4 3 3" xfId="20358"/>
    <cellStyle name="Normal 6 2 8 4 4 4" xfId="20359"/>
    <cellStyle name="Normal 6 2 8 4 4 5" xfId="20360"/>
    <cellStyle name="Normal 6 2 8 4 4 6" xfId="20361"/>
    <cellStyle name="Normal 6 2 8 4 5" xfId="20362"/>
    <cellStyle name="Normal 6 2 8 4 5 2" xfId="20363"/>
    <cellStyle name="Normal 6 2 8 4 5 2 2" xfId="20364"/>
    <cellStyle name="Normal 6 2 8 4 5 2 3" xfId="20365"/>
    <cellStyle name="Normal 6 2 8 4 5 3" xfId="20366"/>
    <cellStyle name="Normal 6 2 8 4 5 3 2" xfId="34615"/>
    <cellStyle name="Normal 6 2 8 4 5 4" xfId="20367"/>
    <cellStyle name="Normal 6 2 8 4 5 5" xfId="20368"/>
    <cellStyle name="Normal 6 2 8 4 6" xfId="20369"/>
    <cellStyle name="Normal 6 2 8 4 6 2" xfId="20370"/>
    <cellStyle name="Normal 6 2 8 4 6 3" xfId="20371"/>
    <cellStyle name="Normal 6 2 8 4 7" xfId="20372"/>
    <cellStyle name="Normal 6 2 8 4 7 2" xfId="33703"/>
    <cellStyle name="Normal 6 2 8 4 8" xfId="20373"/>
    <cellStyle name="Normal 6 2 8 4 9" xfId="20374"/>
    <cellStyle name="Normal 6 2 8 5" xfId="20375"/>
    <cellStyle name="Normal 6 2 8 5 2" xfId="20376"/>
    <cellStyle name="Normal 6 2 8 5 2 2" xfId="20377"/>
    <cellStyle name="Normal 6 2 8 5 2 3" xfId="20378"/>
    <cellStyle name="Normal 6 2 8 5 3" xfId="20379"/>
    <cellStyle name="Normal 6 2 8 5 4" xfId="20380"/>
    <cellStyle name="Normal 6 2 8 5 5" xfId="20381"/>
    <cellStyle name="Normal 6 2 8 6" xfId="20382"/>
    <cellStyle name="Normal 6 2 8 6 2" xfId="20383"/>
    <cellStyle name="Normal 6 2 8 6 2 2" xfId="20384"/>
    <cellStyle name="Normal 6 2 8 6 2 2 2" xfId="20385"/>
    <cellStyle name="Normal 6 2 8 6 2 2 2 2" xfId="20386"/>
    <cellStyle name="Normal 6 2 8 6 2 2 2 2 2" xfId="20387"/>
    <cellStyle name="Normal 6 2 8 6 2 2 2 2 3" xfId="20388"/>
    <cellStyle name="Normal 6 2 8 6 2 2 2 3" xfId="20389"/>
    <cellStyle name="Normal 6 2 8 6 2 2 2 3 2" xfId="34354"/>
    <cellStyle name="Normal 6 2 8 6 2 2 2 4" xfId="20390"/>
    <cellStyle name="Normal 6 2 8 6 2 2 2 5" xfId="20391"/>
    <cellStyle name="Normal 6 2 8 6 2 2 3" xfId="20392"/>
    <cellStyle name="Normal 6 2 8 6 2 2 3 2" xfId="20393"/>
    <cellStyle name="Normal 6 2 8 6 2 2 3 3" xfId="20394"/>
    <cellStyle name="Normal 6 2 8 6 2 2 4" xfId="20395"/>
    <cellStyle name="Normal 6 2 8 6 2 2 4 2" xfId="33707"/>
    <cellStyle name="Normal 6 2 8 6 2 2 5" xfId="20396"/>
    <cellStyle name="Normal 6 2 8 6 2 2 6" xfId="20397"/>
    <cellStyle name="Normal 6 2 8 6 2 3" xfId="20398"/>
    <cellStyle name="Normal 6 2 8 6 2 3 2" xfId="20399"/>
    <cellStyle name="Normal 6 2 8 6 2 3 3" xfId="20400"/>
    <cellStyle name="Normal 6 2 8 6 2 4" xfId="20401"/>
    <cellStyle name="Normal 6 2 8 6 2 5" xfId="20402"/>
    <cellStyle name="Normal 6 2 8 6 2 6" xfId="20403"/>
    <cellStyle name="Normal 6 2 8 6 3" xfId="20404"/>
    <cellStyle name="Normal 6 2 8 6 3 2" xfId="20405"/>
    <cellStyle name="Normal 6 2 8 6 3 2 2" xfId="20406"/>
    <cellStyle name="Normal 6 2 8 6 3 2 2 2" xfId="20407"/>
    <cellStyle name="Normal 6 2 8 6 3 2 2 3" xfId="20408"/>
    <cellStyle name="Normal 6 2 8 6 3 2 3" xfId="20409"/>
    <cellStyle name="Normal 6 2 8 6 3 2 3 2" xfId="34355"/>
    <cellStyle name="Normal 6 2 8 6 3 2 4" xfId="20410"/>
    <cellStyle name="Normal 6 2 8 6 3 2 5" xfId="20411"/>
    <cellStyle name="Normal 6 2 8 6 3 3" xfId="20412"/>
    <cellStyle name="Normal 6 2 8 6 3 3 2" xfId="20413"/>
    <cellStyle name="Normal 6 2 8 6 3 3 3" xfId="20414"/>
    <cellStyle name="Normal 6 2 8 6 3 4" xfId="20415"/>
    <cellStyle name="Normal 6 2 8 6 3 4 2" xfId="33708"/>
    <cellStyle name="Normal 6 2 8 6 3 5" xfId="20416"/>
    <cellStyle name="Normal 6 2 8 6 3 6" xfId="20417"/>
    <cellStyle name="Normal 6 2 8 6 4" xfId="20418"/>
    <cellStyle name="Normal 6 2 8 6 4 2" xfId="20419"/>
    <cellStyle name="Normal 6 2 8 6 4 2 2" xfId="20420"/>
    <cellStyle name="Normal 6 2 8 6 4 2 3" xfId="20421"/>
    <cellStyle name="Normal 6 2 8 6 4 3" xfId="20422"/>
    <cellStyle name="Normal 6 2 8 6 4 3 2" xfId="34356"/>
    <cellStyle name="Normal 6 2 8 6 4 4" xfId="20423"/>
    <cellStyle name="Normal 6 2 8 6 4 5" xfId="20424"/>
    <cellStyle name="Normal 6 2 8 6 5" xfId="20425"/>
    <cellStyle name="Normal 6 2 8 6 5 2" xfId="20426"/>
    <cellStyle name="Normal 6 2 8 6 5 3" xfId="20427"/>
    <cellStyle name="Normal 6 2 8 6 6" xfId="20428"/>
    <cellStyle name="Normal 6 2 8 6 6 2" xfId="33706"/>
    <cellStyle name="Normal 6 2 8 6 7" xfId="20429"/>
    <cellStyle name="Normal 6 2 8 6 8" xfId="20430"/>
    <cellStyle name="Normal 6 2 8 7" xfId="20431"/>
    <cellStyle name="Normal 6 2 8 7 2" xfId="20432"/>
    <cellStyle name="Normal 6 2 8 7 2 2" xfId="20433"/>
    <cellStyle name="Normal 6 2 8 7 2 2 2" xfId="20434"/>
    <cellStyle name="Normal 6 2 8 7 2 2 3" xfId="20435"/>
    <cellStyle name="Normal 6 2 8 7 2 3" xfId="20436"/>
    <cellStyle name="Normal 6 2 8 7 2 4" xfId="20437"/>
    <cellStyle name="Normal 6 2 8 7 2 5" xfId="20438"/>
    <cellStyle name="Normal 6 2 8 7 3" xfId="20439"/>
    <cellStyle name="Normal 6 2 8 7 3 2" xfId="20440"/>
    <cellStyle name="Normal 6 2 8 7 3 2 2" xfId="20441"/>
    <cellStyle name="Normal 6 2 8 7 3 2 3" xfId="20442"/>
    <cellStyle name="Normal 6 2 8 7 3 3" xfId="20443"/>
    <cellStyle name="Normal 6 2 8 7 3 3 2" xfId="34870"/>
    <cellStyle name="Normal 6 2 8 7 3 4" xfId="20444"/>
    <cellStyle name="Normal 6 2 8 7 3 5" xfId="20445"/>
    <cellStyle name="Normal 6 2 8 7 4" xfId="20446"/>
    <cellStyle name="Normal 6 2 8 7 4 2" xfId="20447"/>
    <cellStyle name="Normal 6 2 8 7 4 3" xfId="20448"/>
    <cellStyle name="Normal 6 2 8 7 5" xfId="20449"/>
    <cellStyle name="Normal 6 2 8 7 5 2" xfId="33709"/>
    <cellStyle name="Normal 6 2 8 7 6" xfId="20450"/>
    <cellStyle name="Normal 6 2 8 7 7" xfId="20451"/>
    <cellStyle name="Normal 6 2 8 8" xfId="20452"/>
    <cellStyle name="Normal 6 2 8 8 2" xfId="20453"/>
    <cellStyle name="Normal 6 2 8 8 2 2" xfId="20454"/>
    <cellStyle name="Normal 6 2 8 8 2 3" xfId="20455"/>
    <cellStyle name="Normal 6 2 8 8 3" xfId="20456"/>
    <cellStyle name="Normal 6 2 8 8 4" xfId="20457"/>
    <cellStyle name="Normal 6 2 8 8 5" xfId="20458"/>
    <cellStyle name="Normal 6 2 8 9" xfId="20459"/>
    <cellStyle name="Normal 6 2 8 9 2" xfId="20460"/>
    <cellStyle name="Normal 6 2 8 9 2 2" xfId="20461"/>
    <cellStyle name="Normal 6 2 8 9 2 3" xfId="20462"/>
    <cellStyle name="Normal 6 2 8 9 3" xfId="20463"/>
    <cellStyle name="Normal 6 2 8 9 3 2" xfId="34925"/>
    <cellStyle name="Normal 6 2 8 9 4" xfId="20464"/>
    <cellStyle name="Normal 6 2 8 9 5" xfId="20465"/>
    <cellStyle name="Normal 6 2 9" xfId="20466"/>
    <cellStyle name="Normal 6 2 9 10" xfId="20467"/>
    <cellStyle name="Normal 6 2 9 10 2" xfId="20468"/>
    <cellStyle name="Normal 6 2 9 10 3" xfId="20469"/>
    <cellStyle name="Normal 6 2 9 11" xfId="20470"/>
    <cellStyle name="Normal 6 2 9 11 2" xfId="33710"/>
    <cellStyle name="Normal 6 2 9 12" xfId="20471"/>
    <cellStyle name="Normal 6 2 9 13" xfId="20472"/>
    <cellStyle name="Normal 6 2 9 14" xfId="20473"/>
    <cellStyle name="Normal 6 2 9 2" xfId="20474"/>
    <cellStyle name="Normal 6 2 9 2 2" xfId="20475"/>
    <cellStyle name="Normal 6 2 9 2 2 2" xfId="20476"/>
    <cellStyle name="Normal 6 2 9 2 2 2 2" xfId="20477"/>
    <cellStyle name="Normal 6 2 9 2 2 2 2 2" xfId="20478"/>
    <cellStyle name="Normal 6 2 9 2 2 2 2 2 2" xfId="20479"/>
    <cellStyle name="Normal 6 2 9 2 2 2 2 2 3" xfId="20480"/>
    <cellStyle name="Normal 6 2 9 2 2 2 2 3" xfId="20481"/>
    <cellStyle name="Normal 6 2 9 2 2 2 2 4" xfId="20482"/>
    <cellStyle name="Normal 6 2 9 2 2 2 2 5" xfId="20483"/>
    <cellStyle name="Normal 6 2 9 2 2 2 3" xfId="20484"/>
    <cellStyle name="Normal 6 2 9 2 2 2 3 2" xfId="20485"/>
    <cellStyle name="Normal 6 2 9 2 2 2 3 2 2" xfId="20486"/>
    <cellStyle name="Normal 6 2 9 2 2 2 3 2 3" xfId="20487"/>
    <cellStyle name="Normal 6 2 9 2 2 2 3 3" xfId="20488"/>
    <cellStyle name="Normal 6 2 9 2 2 2 3 3 2" xfId="34924"/>
    <cellStyle name="Normal 6 2 9 2 2 2 3 4" xfId="20489"/>
    <cellStyle name="Normal 6 2 9 2 2 2 3 5" xfId="20490"/>
    <cellStyle name="Normal 6 2 9 2 2 2 4" xfId="20491"/>
    <cellStyle name="Normal 6 2 9 2 2 2 4 2" xfId="20492"/>
    <cellStyle name="Normal 6 2 9 2 2 2 4 3" xfId="20493"/>
    <cellStyle name="Normal 6 2 9 2 2 2 5" xfId="20494"/>
    <cellStyle name="Normal 6 2 9 2 2 2 5 2" xfId="33711"/>
    <cellStyle name="Normal 6 2 9 2 2 2 6" xfId="20495"/>
    <cellStyle name="Normal 6 2 9 2 2 2 7" xfId="20496"/>
    <cellStyle name="Normal 6 2 9 2 2 3" xfId="20497"/>
    <cellStyle name="Normal 6 2 9 2 2 3 2" xfId="20498"/>
    <cellStyle name="Normal 6 2 9 2 2 3 2 2" xfId="20499"/>
    <cellStyle name="Normal 6 2 9 2 2 3 2 3" xfId="20500"/>
    <cellStyle name="Normal 6 2 9 2 2 3 3" xfId="20501"/>
    <cellStyle name="Normal 6 2 9 2 2 3 4" xfId="20502"/>
    <cellStyle name="Normal 6 2 9 2 2 3 5" xfId="20503"/>
    <cellStyle name="Normal 6 2 9 2 2 4" xfId="20504"/>
    <cellStyle name="Normal 6 2 9 2 2 4 2" xfId="20505"/>
    <cellStyle name="Normal 6 2 9 2 2 4 3" xfId="20506"/>
    <cellStyle name="Normal 6 2 9 2 2 5" xfId="20507"/>
    <cellStyle name="Normal 6 2 9 2 2 6" xfId="20508"/>
    <cellStyle name="Normal 6 2 9 2 2 7" xfId="20509"/>
    <cellStyle name="Normal 6 2 9 2 3" xfId="20510"/>
    <cellStyle name="Normal 6 2 9 2 3 2" xfId="20511"/>
    <cellStyle name="Normal 6 2 9 2 3 2 2" xfId="20512"/>
    <cellStyle name="Normal 6 2 9 2 3 2 3" xfId="20513"/>
    <cellStyle name="Normal 6 2 9 2 3 3" xfId="20514"/>
    <cellStyle name="Normal 6 2 9 2 3 4" xfId="20515"/>
    <cellStyle name="Normal 6 2 9 2 3 5" xfId="20516"/>
    <cellStyle name="Normal 6 2 9 2 4" xfId="20517"/>
    <cellStyle name="Normal 6 2 9 2 4 2" xfId="20518"/>
    <cellStyle name="Normal 6 2 9 2 4 2 2" xfId="20519"/>
    <cellStyle name="Normal 6 2 9 2 4 2 2 2" xfId="20520"/>
    <cellStyle name="Normal 6 2 9 2 4 2 2 2 2" xfId="20521"/>
    <cellStyle name="Normal 6 2 9 2 4 2 2 2 3" xfId="20522"/>
    <cellStyle name="Normal 6 2 9 2 4 2 2 3" xfId="20523"/>
    <cellStyle name="Normal 6 2 9 2 4 2 2 3 2" xfId="34357"/>
    <cellStyle name="Normal 6 2 9 2 4 2 2 4" xfId="20524"/>
    <cellStyle name="Normal 6 2 9 2 4 2 2 5" xfId="20525"/>
    <cellStyle name="Normal 6 2 9 2 4 2 3" xfId="20526"/>
    <cellStyle name="Normal 6 2 9 2 4 2 3 2" xfId="20527"/>
    <cellStyle name="Normal 6 2 9 2 4 2 3 3" xfId="20528"/>
    <cellStyle name="Normal 6 2 9 2 4 2 4" xfId="20529"/>
    <cellStyle name="Normal 6 2 9 2 4 2 4 2" xfId="33712"/>
    <cellStyle name="Normal 6 2 9 2 4 2 5" xfId="20530"/>
    <cellStyle name="Normal 6 2 9 2 4 2 6" xfId="20531"/>
    <cellStyle name="Normal 6 2 9 2 4 3" xfId="20532"/>
    <cellStyle name="Normal 6 2 9 2 4 3 2" xfId="20533"/>
    <cellStyle name="Normal 6 2 9 2 4 3 3" xfId="20534"/>
    <cellStyle name="Normal 6 2 9 2 4 4" xfId="20535"/>
    <cellStyle name="Normal 6 2 9 2 4 5" xfId="20536"/>
    <cellStyle name="Normal 6 2 9 2 4 6" xfId="20537"/>
    <cellStyle name="Normal 6 2 9 2 5" xfId="20538"/>
    <cellStyle name="Normal 6 2 9 2 5 2" xfId="20539"/>
    <cellStyle name="Normal 6 2 9 2 5 2 2" xfId="20540"/>
    <cellStyle name="Normal 6 2 9 2 5 2 2 2" xfId="20541"/>
    <cellStyle name="Normal 6 2 9 2 5 2 2 3" xfId="20542"/>
    <cellStyle name="Normal 6 2 9 2 5 2 3" xfId="20543"/>
    <cellStyle name="Normal 6 2 9 2 5 2 3 2" xfId="34358"/>
    <cellStyle name="Normal 6 2 9 2 5 2 4" xfId="20544"/>
    <cellStyle name="Normal 6 2 9 2 5 2 5" xfId="20545"/>
    <cellStyle name="Normal 6 2 9 2 5 3" xfId="20546"/>
    <cellStyle name="Normal 6 2 9 2 5 3 2" xfId="20547"/>
    <cellStyle name="Normal 6 2 9 2 5 3 3" xfId="20548"/>
    <cellStyle name="Normal 6 2 9 2 5 4" xfId="20549"/>
    <cellStyle name="Normal 6 2 9 2 5 4 2" xfId="33713"/>
    <cellStyle name="Normal 6 2 9 2 5 5" xfId="20550"/>
    <cellStyle name="Normal 6 2 9 2 5 6" xfId="20551"/>
    <cellStyle name="Normal 6 2 9 2 6" xfId="20552"/>
    <cellStyle name="Normal 6 2 9 2 6 2" xfId="20553"/>
    <cellStyle name="Normal 6 2 9 2 6 3" xfId="20554"/>
    <cellStyle name="Normal 6 2 9 2 7" xfId="20555"/>
    <cellStyle name="Normal 6 2 9 2 8" xfId="20556"/>
    <cellStyle name="Normal 6 2 9 2 9" xfId="20557"/>
    <cellStyle name="Normal 6 2 9 3" xfId="20558"/>
    <cellStyle name="Normal 6 2 9 3 2" xfId="20559"/>
    <cellStyle name="Normal 6 2 9 3 2 2" xfId="20560"/>
    <cellStyle name="Normal 6 2 9 3 2 2 2" xfId="20561"/>
    <cellStyle name="Normal 6 2 9 3 2 2 3" xfId="20562"/>
    <cellStyle name="Normal 6 2 9 3 2 3" xfId="20563"/>
    <cellStyle name="Normal 6 2 9 3 2 4" xfId="20564"/>
    <cellStyle name="Normal 6 2 9 3 2 5" xfId="20565"/>
    <cellStyle name="Normal 6 2 9 3 3" xfId="20566"/>
    <cellStyle name="Normal 6 2 9 3 3 2" xfId="20567"/>
    <cellStyle name="Normal 6 2 9 3 3 2 2" xfId="20568"/>
    <cellStyle name="Normal 6 2 9 3 3 2 3" xfId="20569"/>
    <cellStyle name="Normal 6 2 9 3 3 3" xfId="20570"/>
    <cellStyle name="Normal 6 2 9 3 3 3 2" xfId="34359"/>
    <cellStyle name="Normal 6 2 9 3 3 4" xfId="20571"/>
    <cellStyle name="Normal 6 2 9 3 3 5" xfId="20572"/>
    <cellStyle name="Normal 6 2 9 3 4" xfId="20573"/>
    <cellStyle name="Normal 6 2 9 3 4 2" xfId="20574"/>
    <cellStyle name="Normal 6 2 9 3 4 3" xfId="20575"/>
    <cellStyle name="Normal 6 2 9 3 5" xfId="20576"/>
    <cellStyle name="Normal 6 2 9 3 5 2" xfId="33714"/>
    <cellStyle name="Normal 6 2 9 3 6" xfId="20577"/>
    <cellStyle name="Normal 6 2 9 3 7" xfId="20578"/>
    <cellStyle name="Normal 6 2 9 4" xfId="20579"/>
    <cellStyle name="Normal 6 2 9 4 2" xfId="20580"/>
    <cellStyle name="Normal 6 2 9 4 2 2" xfId="20581"/>
    <cellStyle name="Normal 6 2 9 4 2 3" xfId="20582"/>
    <cellStyle name="Normal 6 2 9 4 3" xfId="20583"/>
    <cellStyle name="Normal 6 2 9 4 4" xfId="20584"/>
    <cellStyle name="Normal 6 2 9 4 5" xfId="20585"/>
    <cellStyle name="Normal 6 2 9 5" xfId="20586"/>
    <cellStyle name="Normal 6 2 9 5 2" xfId="20587"/>
    <cellStyle name="Normal 6 2 9 5 2 2" xfId="20588"/>
    <cellStyle name="Normal 6 2 9 5 2 2 2" xfId="20589"/>
    <cellStyle name="Normal 6 2 9 5 2 2 2 2" xfId="20590"/>
    <cellStyle name="Normal 6 2 9 5 2 2 2 2 2" xfId="20591"/>
    <cellStyle name="Normal 6 2 9 5 2 2 2 2 3" xfId="20592"/>
    <cellStyle name="Normal 6 2 9 5 2 2 2 3" xfId="20593"/>
    <cellStyle name="Normal 6 2 9 5 2 2 2 3 2" xfId="34360"/>
    <cellStyle name="Normal 6 2 9 5 2 2 2 4" xfId="20594"/>
    <cellStyle name="Normal 6 2 9 5 2 2 2 5" xfId="20595"/>
    <cellStyle name="Normal 6 2 9 5 2 2 3" xfId="20596"/>
    <cellStyle name="Normal 6 2 9 5 2 2 3 2" xfId="20597"/>
    <cellStyle name="Normal 6 2 9 5 2 2 3 3" xfId="20598"/>
    <cellStyle name="Normal 6 2 9 5 2 2 4" xfId="20599"/>
    <cellStyle name="Normal 6 2 9 5 2 2 4 2" xfId="33716"/>
    <cellStyle name="Normal 6 2 9 5 2 2 5" xfId="20600"/>
    <cellStyle name="Normal 6 2 9 5 2 2 6" xfId="20601"/>
    <cellStyle name="Normal 6 2 9 5 2 3" xfId="20602"/>
    <cellStyle name="Normal 6 2 9 5 2 3 2" xfId="20603"/>
    <cellStyle name="Normal 6 2 9 5 2 3 3" xfId="20604"/>
    <cellStyle name="Normal 6 2 9 5 2 4" xfId="20605"/>
    <cellStyle name="Normal 6 2 9 5 2 5" xfId="20606"/>
    <cellStyle name="Normal 6 2 9 5 2 6" xfId="20607"/>
    <cellStyle name="Normal 6 2 9 5 3" xfId="20608"/>
    <cellStyle name="Normal 6 2 9 5 3 2" xfId="20609"/>
    <cellStyle name="Normal 6 2 9 5 3 2 2" xfId="20610"/>
    <cellStyle name="Normal 6 2 9 5 3 2 2 2" xfId="20611"/>
    <cellStyle name="Normal 6 2 9 5 3 2 2 3" xfId="20612"/>
    <cellStyle name="Normal 6 2 9 5 3 2 3" xfId="20613"/>
    <cellStyle name="Normal 6 2 9 5 3 2 3 2" xfId="34361"/>
    <cellStyle name="Normal 6 2 9 5 3 2 4" xfId="20614"/>
    <cellStyle name="Normal 6 2 9 5 3 2 5" xfId="20615"/>
    <cellStyle name="Normal 6 2 9 5 3 3" xfId="20616"/>
    <cellStyle name="Normal 6 2 9 5 3 3 2" xfId="20617"/>
    <cellStyle name="Normal 6 2 9 5 3 3 3" xfId="20618"/>
    <cellStyle name="Normal 6 2 9 5 3 4" xfId="20619"/>
    <cellStyle name="Normal 6 2 9 5 3 4 2" xfId="33717"/>
    <cellStyle name="Normal 6 2 9 5 3 5" xfId="20620"/>
    <cellStyle name="Normal 6 2 9 5 3 6" xfId="20621"/>
    <cellStyle name="Normal 6 2 9 5 4" xfId="20622"/>
    <cellStyle name="Normal 6 2 9 5 4 2" xfId="20623"/>
    <cellStyle name="Normal 6 2 9 5 4 2 2" xfId="20624"/>
    <cellStyle name="Normal 6 2 9 5 4 2 3" xfId="20625"/>
    <cellStyle name="Normal 6 2 9 5 4 3" xfId="20626"/>
    <cellStyle name="Normal 6 2 9 5 4 3 2" xfId="34923"/>
    <cellStyle name="Normal 6 2 9 5 4 4" xfId="20627"/>
    <cellStyle name="Normal 6 2 9 5 4 5" xfId="20628"/>
    <cellStyle name="Normal 6 2 9 5 5" xfId="20629"/>
    <cellStyle name="Normal 6 2 9 5 5 2" xfId="20630"/>
    <cellStyle name="Normal 6 2 9 5 5 3" xfId="20631"/>
    <cellStyle name="Normal 6 2 9 5 6" xfId="20632"/>
    <cellStyle name="Normal 6 2 9 5 6 2" xfId="33715"/>
    <cellStyle name="Normal 6 2 9 5 7" xfId="20633"/>
    <cellStyle name="Normal 6 2 9 5 8" xfId="20634"/>
    <cellStyle name="Normal 6 2 9 6" xfId="20635"/>
    <cellStyle name="Normal 6 2 9 6 2" xfId="20636"/>
    <cellStyle name="Normal 6 2 9 6 2 2" xfId="20637"/>
    <cellStyle name="Normal 6 2 9 6 2 2 2" xfId="20638"/>
    <cellStyle name="Normal 6 2 9 6 2 2 3" xfId="20639"/>
    <cellStyle name="Normal 6 2 9 6 2 3" xfId="20640"/>
    <cellStyle name="Normal 6 2 9 6 2 4" xfId="20641"/>
    <cellStyle name="Normal 6 2 9 6 2 5" xfId="20642"/>
    <cellStyle name="Normal 6 2 9 6 3" xfId="20643"/>
    <cellStyle name="Normal 6 2 9 6 3 2" xfId="20644"/>
    <cellStyle name="Normal 6 2 9 6 3 2 2" xfId="20645"/>
    <cellStyle name="Normal 6 2 9 6 3 2 3" xfId="20646"/>
    <cellStyle name="Normal 6 2 9 6 3 3" xfId="20647"/>
    <cellStyle name="Normal 6 2 9 6 3 3 2" xfId="34616"/>
    <cellStyle name="Normal 6 2 9 6 3 4" xfId="20648"/>
    <cellStyle name="Normal 6 2 9 6 3 5" xfId="20649"/>
    <cellStyle name="Normal 6 2 9 6 4" xfId="20650"/>
    <cellStyle name="Normal 6 2 9 6 4 2" xfId="20651"/>
    <cellStyle name="Normal 6 2 9 6 4 3" xfId="20652"/>
    <cellStyle name="Normal 6 2 9 6 5" xfId="20653"/>
    <cellStyle name="Normal 6 2 9 6 5 2" xfId="33718"/>
    <cellStyle name="Normal 6 2 9 6 6" xfId="20654"/>
    <cellStyle name="Normal 6 2 9 6 7" xfId="20655"/>
    <cellStyle name="Normal 6 2 9 7" xfId="20656"/>
    <cellStyle name="Normal 6 2 9 7 2" xfId="20657"/>
    <cellStyle name="Normal 6 2 9 7 2 2" xfId="20658"/>
    <cellStyle name="Normal 6 2 9 7 2 3" xfId="20659"/>
    <cellStyle name="Normal 6 2 9 7 3" xfId="20660"/>
    <cellStyle name="Normal 6 2 9 7 4" xfId="20661"/>
    <cellStyle name="Normal 6 2 9 7 5" xfId="20662"/>
    <cellStyle name="Normal 6 2 9 8" xfId="20663"/>
    <cellStyle name="Normal 6 2 9 8 2" xfId="20664"/>
    <cellStyle name="Normal 6 2 9 8 2 2" xfId="20665"/>
    <cellStyle name="Normal 6 2 9 8 2 3" xfId="20666"/>
    <cellStyle name="Normal 6 2 9 8 3" xfId="20667"/>
    <cellStyle name="Normal 6 2 9 8 3 2" xfId="34617"/>
    <cellStyle name="Normal 6 2 9 8 4" xfId="20668"/>
    <cellStyle name="Normal 6 2 9 8 5" xfId="20669"/>
    <cellStyle name="Normal 6 2 9 9" xfId="20670"/>
    <cellStyle name="Normal 6 2 9 9 2" xfId="20671"/>
    <cellStyle name="Normal 6 2 9 9 2 2" xfId="20672"/>
    <cellStyle name="Normal 6 2 9 9 2 3" xfId="20673"/>
    <cellStyle name="Normal 6 2 9 9 3" xfId="20674"/>
    <cellStyle name="Normal 6 2 9 9 3 2" xfId="35158"/>
    <cellStyle name="Normal 6 2 9 9 4" xfId="20675"/>
    <cellStyle name="Normal 6 2 9 9 5" xfId="20676"/>
    <cellStyle name="Normal 6 20" xfId="20677"/>
    <cellStyle name="Normal 6 20 2" xfId="20678"/>
    <cellStyle name="Normal 6 20 3" xfId="20679"/>
    <cellStyle name="Normal 6 21" xfId="20680"/>
    <cellStyle name="Normal 6 21 2" xfId="32701"/>
    <cellStyle name="Normal 6 22" xfId="20681"/>
    <cellStyle name="Normal 6 3" xfId="20682"/>
    <cellStyle name="Normal 6 3 10" xfId="20683"/>
    <cellStyle name="Normal 6 3 10 2" xfId="20684"/>
    <cellStyle name="Normal 6 3 10 2 2" xfId="20685"/>
    <cellStyle name="Normal 6 3 10 2 2 2" xfId="20686"/>
    <cellStyle name="Normal 6 3 10 2 2 3" xfId="20687"/>
    <cellStyle name="Normal 6 3 10 2 3" xfId="20688"/>
    <cellStyle name="Normal 6 3 10 2 3 2" xfId="35159"/>
    <cellStyle name="Normal 6 3 10 2 4" xfId="20689"/>
    <cellStyle name="Normal 6 3 10 2 5" xfId="20690"/>
    <cellStyle name="Normal 6 3 10 3" xfId="20691"/>
    <cellStyle name="Normal 6 3 10 3 2" xfId="20692"/>
    <cellStyle name="Normal 6 3 10 3 3" xfId="20693"/>
    <cellStyle name="Normal 6 3 10 4" xfId="20694"/>
    <cellStyle name="Normal 6 3 10 5" xfId="20695"/>
    <cellStyle name="Normal 6 3 10 6" xfId="20696"/>
    <cellStyle name="Normal 6 3 10 7" xfId="20697"/>
    <cellStyle name="Normal 6 3 11" xfId="20698"/>
    <cellStyle name="Normal 6 3 11 2" xfId="20699"/>
    <cellStyle name="Normal 6 3 11 2 2" xfId="20700"/>
    <cellStyle name="Normal 6 3 11 2 3" xfId="20701"/>
    <cellStyle name="Normal 6 3 11 3" xfId="20702"/>
    <cellStyle name="Normal 6 3 11 3 2" xfId="35236"/>
    <cellStyle name="Normal 6 3 11 4" xfId="20703"/>
    <cellStyle name="Normal 6 3 11 5" xfId="20704"/>
    <cellStyle name="Normal 6 3 11 6" xfId="20705"/>
    <cellStyle name="Normal 6 3 12" xfId="20706"/>
    <cellStyle name="Normal 6 3 12 2" xfId="20707"/>
    <cellStyle name="Normal 6 3 12 2 2" xfId="20708"/>
    <cellStyle name="Normal 6 3 12 2 3" xfId="20709"/>
    <cellStyle name="Normal 6 3 12 3" xfId="20710"/>
    <cellStyle name="Normal 6 3 12 3 2" xfId="35237"/>
    <cellStyle name="Normal 6 3 12 4" xfId="20711"/>
    <cellStyle name="Normal 6 3 12 5" xfId="20712"/>
    <cellStyle name="Normal 6 3 12 6" xfId="20713"/>
    <cellStyle name="Normal 6 3 13" xfId="20714"/>
    <cellStyle name="Normal 6 3 13 2" xfId="20715"/>
    <cellStyle name="Normal 6 3 13 2 2" xfId="20716"/>
    <cellStyle name="Normal 6 3 13 2 3" xfId="20717"/>
    <cellStyle name="Normal 6 3 13 3" xfId="20718"/>
    <cellStyle name="Normal 6 3 13 3 2" xfId="35160"/>
    <cellStyle name="Normal 6 3 13 4" xfId="20719"/>
    <cellStyle name="Normal 6 3 13 5" xfId="20720"/>
    <cellStyle name="Normal 6 3 13 6" xfId="20721"/>
    <cellStyle name="Normal 6 3 14" xfId="20722"/>
    <cellStyle name="Normal 6 3 14 2" xfId="20723"/>
    <cellStyle name="Normal 6 3 14 3" xfId="20724"/>
    <cellStyle name="Normal 6 3 14 4" xfId="20725"/>
    <cellStyle name="Normal 6 3 15" xfId="20726"/>
    <cellStyle name="Normal 6 3 15 2" xfId="32763"/>
    <cellStyle name="Normal 6 3 16" xfId="20727"/>
    <cellStyle name="Normal 6 3 16 2" xfId="20728"/>
    <cellStyle name="Normal 6 3 17" xfId="20729"/>
    <cellStyle name="Normal 6 3 2" xfId="20730"/>
    <cellStyle name="Normal 6 3 2 10" xfId="20731"/>
    <cellStyle name="Normal 6 3 2 11" xfId="20732"/>
    <cellStyle name="Normal 6 3 2 2" xfId="20733"/>
    <cellStyle name="Normal 6 3 2 2 2" xfId="20734"/>
    <cellStyle name="Normal 6 3 2 2 2 2" xfId="20735"/>
    <cellStyle name="Normal 6 3 2 2 2 2 2" xfId="20736"/>
    <cellStyle name="Normal 6 3 2 2 2 2 3" xfId="20737"/>
    <cellStyle name="Normal 6 3 2 2 2 3" xfId="20738"/>
    <cellStyle name="Normal 6 3 2 2 2 3 2" xfId="34362"/>
    <cellStyle name="Normal 6 3 2 2 2 4" xfId="20739"/>
    <cellStyle name="Normal 6 3 2 2 2 5" xfId="20740"/>
    <cellStyle name="Normal 6 3 2 2 3" xfId="20741"/>
    <cellStyle name="Normal 6 3 2 2 3 2" xfId="20742"/>
    <cellStyle name="Normal 6 3 2 2 3 2 2" xfId="20743"/>
    <cellStyle name="Normal 6 3 2 2 3 2 3" xfId="20744"/>
    <cellStyle name="Normal 6 3 2 2 3 3" xfId="20745"/>
    <cellStyle name="Normal 6 3 2 2 3 3 2" xfId="35238"/>
    <cellStyle name="Normal 6 3 2 2 3 4" xfId="20746"/>
    <cellStyle name="Normal 6 3 2 2 3 5" xfId="20747"/>
    <cellStyle name="Normal 6 3 2 2 4" xfId="20748"/>
    <cellStyle name="Normal 6 3 2 2 4 2" xfId="20749"/>
    <cellStyle name="Normal 6 3 2 2 4 3" xfId="20750"/>
    <cellStyle name="Normal 6 3 2 2 5" xfId="20751"/>
    <cellStyle name="Normal 6 3 2 2 5 2" xfId="33719"/>
    <cellStyle name="Normal 6 3 2 2 6" xfId="20752"/>
    <cellStyle name="Normal 6 3 2 2 7" xfId="20753"/>
    <cellStyle name="Normal 6 3 2 2 8" xfId="20754"/>
    <cellStyle name="Normal 6 3 2 3" xfId="20755"/>
    <cellStyle name="Normal 6 3 2 3 2" xfId="20756"/>
    <cellStyle name="Normal 6 3 2 3 2 2" xfId="20757"/>
    <cellStyle name="Normal 6 3 2 3 2 2 2" xfId="20758"/>
    <cellStyle name="Normal 6 3 2 3 2 2 3" xfId="20759"/>
    <cellStyle name="Normal 6 3 2 3 2 3" xfId="20760"/>
    <cellStyle name="Normal 6 3 2 3 2 3 2" xfId="34830"/>
    <cellStyle name="Normal 6 3 2 3 2 4" xfId="20761"/>
    <cellStyle name="Normal 6 3 2 3 2 5" xfId="20762"/>
    <cellStyle name="Normal 6 3 2 3 3" xfId="20763"/>
    <cellStyle name="Normal 6 3 2 3 3 2" xfId="20764"/>
    <cellStyle name="Normal 6 3 2 3 3 2 2" xfId="20765"/>
    <cellStyle name="Normal 6 3 2 3 3 2 3" xfId="20766"/>
    <cellStyle name="Normal 6 3 2 3 3 3" xfId="20767"/>
    <cellStyle name="Normal 6 3 2 3 3 3 2" xfId="35248"/>
    <cellStyle name="Normal 6 3 2 3 3 4" xfId="20768"/>
    <cellStyle name="Normal 6 3 2 3 3 5" xfId="20769"/>
    <cellStyle name="Normal 6 3 2 3 4" xfId="20770"/>
    <cellStyle name="Normal 6 3 2 3 4 2" xfId="20771"/>
    <cellStyle name="Normal 6 3 2 3 4 3" xfId="20772"/>
    <cellStyle name="Normal 6 3 2 3 5" xfId="20773"/>
    <cellStyle name="Normal 6 3 2 3 5 2" xfId="33720"/>
    <cellStyle name="Normal 6 3 2 3 6" xfId="20774"/>
    <cellStyle name="Normal 6 3 2 3 7" xfId="20775"/>
    <cellStyle name="Normal 6 3 2 3 8" xfId="20776"/>
    <cellStyle name="Normal 6 3 2 4" xfId="20777"/>
    <cellStyle name="Normal 6 3 2 4 2" xfId="20778"/>
    <cellStyle name="Normal 6 3 2 4 2 2" xfId="20779"/>
    <cellStyle name="Normal 6 3 2 4 2 2 2" xfId="20780"/>
    <cellStyle name="Normal 6 3 2 4 2 2 3" xfId="20781"/>
    <cellStyle name="Normal 6 3 2 4 2 3" xfId="20782"/>
    <cellStyle name="Normal 6 3 2 4 2 3 2" xfId="34995"/>
    <cellStyle name="Normal 6 3 2 4 2 4" xfId="20783"/>
    <cellStyle name="Normal 6 3 2 4 2 5" xfId="20784"/>
    <cellStyle name="Normal 6 3 2 4 3" xfId="20785"/>
    <cellStyle name="Normal 6 3 2 4 3 2" xfId="20786"/>
    <cellStyle name="Normal 6 3 2 4 3 2 2" xfId="20787"/>
    <cellStyle name="Normal 6 3 2 4 3 2 3" xfId="20788"/>
    <cellStyle name="Normal 6 3 2 4 3 3" xfId="20789"/>
    <cellStyle name="Normal 6 3 2 4 3 3 2" xfId="34363"/>
    <cellStyle name="Normal 6 3 2 4 3 4" xfId="20790"/>
    <cellStyle name="Normal 6 3 2 4 3 5" xfId="20791"/>
    <cellStyle name="Normal 6 3 2 4 4" xfId="20792"/>
    <cellStyle name="Normal 6 3 2 4 4 2" xfId="20793"/>
    <cellStyle name="Normal 6 3 2 4 4 3" xfId="20794"/>
    <cellStyle name="Normal 6 3 2 4 5" xfId="20795"/>
    <cellStyle name="Normal 6 3 2 4 5 2" xfId="33983"/>
    <cellStyle name="Normal 6 3 2 4 6" xfId="20796"/>
    <cellStyle name="Normal 6 3 2 4 7" xfId="20797"/>
    <cellStyle name="Normal 6 3 2 4 8" xfId="20798"/>
    <cellStyle name="Normal 6 3 2 5" xfId="20799"/>
    <cellStyle name="Normal 6 3 2 5 2" xfId="20800"/>
    <cellStyle name="Normal 6 3 2 5 2 2" xfId="20801"/>
    <cellStyle name="Normal 6 3 2 5 2 2 2" xfId="20802"/>
    <cellStyle name="Normal 6 3 2 5 2 2 3" xfId="20803"/>
    <cellStyle name="Normal 6 3 2 5 2 3" xfId="20804"/>
    <cellStyle name="Normal 6 3 2 5 2 3 2" xfId="35161"/>
    <cellStyle name="Normal 6 3 2 5 2 4" xfId="20805"/>
    <cellStyle name="Normal 6 3 2 5 2 5" xfId="20806"/>
    <cellStyle name="Normal 6 3 2 5 3" xfId="20807"/>
    <cellStyle name="Normal 6 3 2 5 3 2" xfId="20808"/>
    <cellStyle name="Normal 6 3 2 5 3 3" xfId="20809"/>
    <cellStyle name="Normal 6 3 2 5 4" xfId="20810"/>
    <cellStyle name="Normal 6 3 2 5 4 2" xfId="34034"/>
    <cellStyle name="Normal 6 3 2 5 5" xfId="20811"/>
    <cellStyle name="Normal 6 3 2 5 6" xfId="20812"/>
    <cellStyle name="Normal 6 3 2 5 7" xfId="20813"/>
    <cellStyle name="Normal 6 3 2 6" xfId="20814"/>
    <cellStyle name="Normal 6 3 2 6 2" xfId="20815"/>
    <cellStyle name="Normal 6 3 2 6 2 2" xfId="20816"/>
    <cellStyle name="Normal 6 3 2 6 2 3" xfId="20817"/>
    <cellStyle name="Normal 6 3 2 6 3" xfId="20818"/>
    <cellStyle name="Normal 6 3 2 6 3 2" xfId="35303"/>
    <cellStyle name="Normal 6 3 2 6 4" xfId="20819"/>
    <cellStyle name="Normal 6 3 2 6 5" xfId="20820"/>
    <cellStyle name="Normal 6 3 2 6 6" xfId="20821"/>
    <cellStyle name="Normal 6 3 2 7" xfId="20822"/>
    <cellStyle name="Normal 6 3 2 7 2" xfId="20823"/>
    <cellStyle name="Normal 6 3 2 7 3" xfId="20824"/>
    <cellStyle name="Normal 6 3 2 8" xfId="20825"/>
    <cellStyle name="Normal 6 3 2 8 2" xfId="32764"/>
    <cellStyle name="Normal 6 3 2 9" xfId="20826"/>
    <cellStyle name="Normal 6 3 3" xfId="20827"/>
    <cellStyle name="Normal 6 3 3 10" xfId="20828"/>
    <cellStyle name="Normal 6 3 3 11" xfId="20829"/>
    <cellStyle name="Normal 6 3 3 2" xfId="20830"/>
    <cellStyle name="Normal 6 3 3 2 2" xfId="20831"/>
    <cellStyle name="Normal 6 3 3 2 2 2" xfId="20832"/>
    <cellStyle name="Normal 6 3 3 2 2 2 2" xfId="20833"/>
    <cellStyle name="Normal 6 3 3 2 2 2 3" xfId="20834"/>
    <cellStyle name="Normal 6 3 3 2 2 3" xfId="20835"/>
    <cellStyle name="Normal 6 3 3 2 2 3 2" xfId="34996"/>
    <cellStyle name="Normal 6 3 3 2 2 4" xfId="20836"/>
    <cellStyle name="Normal 6 3 3 2 2 5" xfId="20837"/>
    <cellStyle name="Normal 6 3 3 2 3" xfId="20838"/>
    <cellStyle name="Normal 6 3 3 2 3 2" xfId="20839"/>
    <cellStyle name="Normal 6 3 3 2 3 2 2" xfId="20840"/>
    <cellStyle name="Normal 6 3 3 2 3 2 3" xfId="20841"/>
    <cellStyle name="Normal 6 3 3 2 3 3" xfId="20842"/>
    <cellStyle name="Normal 6 3 3 2 3 3 2" xfId="34224"/>
    <cellStyle name="Normal 6 3 3 2 3 4" xfId="20843"/>
    <cellStyle name="Normal 6 3 3 2 3 5" xfId="20844"/>
    <cellStyle name="Normal 6 3 3 2 4" xfId="20845"/>
    <cellStyle name="Normal 6 3 3 2 4 2" xfId="20846"/>
    <cellStyle name="Normal 6 3 3 2 4 3" xfId="20847"/>
    <cellStyle name="Normal 6 3 3 2 5" xfId="20848"/>
    <cellStyle name="Normal 6 3 3 2 5 2" xfId="33984"/>
    <cellStyle name="Normal 6 3 3 2 6" xfId="20849"/>
    <cellStyle name="Normal 6 3 3 2 7" xfId="20850"/>
    <cellStyle name="Normal 6 3 3 2 8" xfId="20851"/>
    <cellStyle name="Normal 6 3 3 3" xfId="20852"/>
    <cellStyle name="Normal 6 3 3 3 2" xfId="20853"/>
    <cellStyle name="Normal 6 3 3 3 2 2" xfId="20854"/>
    <cellStyle name="Normal 6 3 3 3 2 2 2" xfId="20855"/>
    <cellStyle name="Normal 6 3 3 3 2 2 3" xfId="20856"/>
    <cellStyle name="Normal 6 3 3 3 2 3" xfId="20857"/>
    <cellStyle name="Normal 6 3 3 3 2 3 2" xfId="35162"/>
    <cellStyle name="Normal 6 3 3 3 2 4" xfId="20858"/>
    <cellStyle name="Normal 6 3 3 3 2 5" xfId="20859"/>
    <cellStyle name="Normal 6 3 3 3 3" xfId="20860"/>
    <cellStyle name="Normal 6 3 3 3 3 2" xfId="20861"/>
    <cellStyle name="Normal 6 3 3 3 3 3" xfId="20862"/>
    <cellStyle name="Normal 6 3 3 3 4" xfId="20863"/>
    <cellStyle name="Normal 6 3 3 3 4 2" xfId="34093"/>
    <cellStyle name="Normal 6 3 3 3 5" xfId="20864"/>
    <cellStyle name="Normal 6 3 3 3 6" xfId="20865"/>
    <cellStyle name="Normal 6 3 3 3 7" xfId="20866"/>
    <cellStyle name="Normal 6 3 3 4" xfId="20867"/>
    <cellStyle name="Normal 6 3 3 4 2" xfId="20868"/>
    <cellStyle name="Normal 6 3 3 4 2 2" xfId="20869"/>
    <cellStyle name="Normal 6 3 3 4 2 3" xfId="20870"/>
    <cellStyle name="Normal 6 3 3 4 3" xfId="20871"/>
    <cellStyle name="Normal 6 3 3 4 3 2" xfId="35266"/>
    <cellStyle name="Normal 6 3 3 4 4" xfId="20872"/>
    <cellStyle name="Normal 6 3 3 4 5" xfId="20873"/>
    <cellStyle name="Normal 6 3 3 4 6" xfId="20874"/>
    <cellStyle name="Normal 6 3 3 5" xfId="20875"/>
    <cellStyle name="Normal 6 3 3 5 2" xfId="20876"/>
    <cellStyle name="Normal 6 3 3 5 2 2" xfId="20877"/>
    <cellStyle name="Normal 6 3 3 5 2 3" xfId="20878"/>
    <cellStyle name="Normal 6 3 3 5 3" xfId="20879"/>
    <cellStyle name="Normal 6 3 3 5 3 2" xfId="35322"/>
    <cellStyle name="Normal 6 3 3 5 4" xfId="20880"/>
    <cellStyle name="Normal 6 3 3 5 5" xfId="20881"/>
    <cellStyle name="Normal 6 3 3 5 6" xfId="20882"/>
    <cellStyle name="Normal 6 3 3 6" xfId="20883"/>
    <cellStyle name="Normal 6 3 3 6 2" xfId="20884"/>
    <cellStyle name="Normal 6 3 3 6 2 2" xfId="20885"/>
    <cellStyle name="Normal 6 3 3 6 2 3" xfId="20886"/>
    <cellStyle name="Normal 6 3 3 6 3" xfId="20887"/>
    <cellStyle name="Normal 6 3 3 6 3 2" xfId="35163"/>
    <cellStyle name="Normal 6 3 3 6 4" xfId="20888"/>
    <cellStyle name="Normal 6 3 3 6 5" xfId="20889"/>
    <cellStyle name="Normal 6 3 3 6 6" xfId="20890"/>
    <cellStyle name="Normal 6 3 3 7" xfId="20891"/>
    <cellStyle name="Normal 6 3 3 7 2" xfId="20892"/>
    <cellStyle name="Normal 6 3 3 7 3" xfId="20893"/>
    <cellStyle name="Normal 6 3 3 8" xfId="20894"/>
    <cellStyle name="Normal 6 3 3 8 2" xfId="33721"/>
    <cellStyle name="Normal 6 3 3 9" xfId="20895"/>
    <cellStyle name="Normal 6 3 4" xfId="20896"/>
    <cellStyle name="Normal 6 3 4 10" xfId="20897"/>
    <cellStyle name="Normal 6 3 4 11" xfId="20898"/>
    <cellStyle name="Normal 6 3 4 2" xfId="20899"/>
    <cellStyle name="Normal 6 3 4 2 2" xfId="20900"/>
    <cellStyle name="Normal 6 3 4 2 2 2" xfId="20901"/>
    <cellStyle name="Normal 6 3 4 2 2 3" xfId="20902"/>
    <cellStyle name="Normal 6 3 4 2 3" xfId="20903"/>
    <cellStyle name="Normal 6 3 4 2 3 2" xfId="34997"/>
    <cellStyle name="Normal 6 3 4 2 4" xfId="20904"/>
    <cellStyle name="Normal 6 3 4 2 5" xfId="20905"/>
    <cellStyle name="Normal 6 3 4 2 6" xfId="20906"/>
    <cellStyle name="Normal 6 3 4 3" xfId="20907"/>
    <cellStyle name="Normal 6 3 4 3 2" xfId="20908"/>
    <cellStyle name="Normal 6 3 4 3 2 2" xfId="20909"/>
    <cellStyle name="Normal 6 3 4 3 2 2 2" xfId="20910"/>
    <cellStyle name="Normal 6 3 4 3 2 2 3" xfId="20911"/>
    <cellStyle name="Normal 6 3 4 3 2 3" xfId="20912"/>
    <cellStyle name="Normal 6 3 4 3 2 3 2" xfId="35264"/>
    <cellStyle name="Normal 6 3 4 3 2 4" xfId="20913"/>
    <cellStyle name="Normal 6 3 4 3 2 5" xfId="20914"/>
    <cellStyle name="Normal 6 3 4 3 3" xfId="20915"/>
    <cellStyle name="Normal 6 3 4 3 3 2" xfId="20916"/>
    <cellStyle name="Normal 6 3 4 3 3 3" xfId="20917"/>
    <cellStyle name="Normal 6 3 4 3 4" xfId="20918"/>
    <cellStyle name="Normal 6 3 4 3 4 2" xfId="34871"/>
    <cellStyle name="Normal 6 3 4 3 5" xfId="20919"/>
    <cellStyle name="Normal 6 3 4 3 6" xfId="20920"/>
    <cellStyle name="Normal 6 3 4 3 7" xfId="20921"/>
    <cellStyle name="Normal 6 3 4 4" xfId="20922"/>
    <cellStyle name="Normal 6 3 4 4 2" xfId="20923"/>
    <cellStyle name="Normal 6 3 4 4 2 2" xfId="20924"/>
    <cellStyle name="Normal 6 3 4 4 2 3" xfId="20925"/>
    <cellStyle name="Normal 6 3 4 4 3" xfId="20926"/>
    <cellStyle name="Normal 6 3 4 4 3 2" xfId="35164"/>
    <cellStyle name="Normal 6 3 4 4 4" xfId="20927"/>
    <cellStyle name="Normal 6 3 4 4 5" xfId="20928"/>
    <cellStyle name="Normal 6 3 4 4 6" xfId="20929"/>
    <cellStyle name="Normal 6 3 4 5" xfId="20930"/>
    <cellStyle name="Normal 6 3 4 5 2" xfId="20931"/>
    <cellStyle name="Normal 6 3 4 5 2 2" xfId="20932"/>
    <cellStyle name="Normal 6 3 4 5 2 3" xfId="20933"/>
    <cellStyle name="Normal 6 3 4 5 3" xfId="20934"/>
    <cellStyle name="Normal 6 3 4 5 3 2" xfId="35165"/>
    <cellStyle name="Normal 6 3 4 5 4" xfId="20935"/>
    <cellStyle name="Normal 6 3 4 5 5" xfId="20936"/>
    <cellStyle name="Normal 6 3 4 5 6" xfId="20937"/>
    <cellStyle name="Normal 6 3 4 6" xfId="20938"/>
    <cellStyle name="Normal 6 3 4 6 2" xfId="20939"/>
    <cellStyle name="Normal 6 3 4 6 2 2" xfId="20940"/>
    <cellStyle name="Normal 6 3 4 6 2 3" xfId="20941"/>
    <cellStyle name="Normal 6 3 4 6 3" xfId="20942"/>
    <cellStyle name="Normal 6 3 4 6 3 2" xfId="35323"/>
    <cellStyle name="Normal 6 3 4 6 4" xfId="20943"/>
    <cellStyle name="Normal 6 3 4 6 5" xfId="20944"/>
    <cellStyle name="Normal 6 3 4 6 6" xfId="20945"/>
    <cellStyle name="Normal 6 3 4 7" xfId="20946"/>
    <cellStyle name="Normal 6 3 4 7 2" xfId="20947"/>
    <cellStyle name="Normal 6 3 4 7 3" xfId="20948"/>
    <cellStyle name="Normal 6 3 4 8" xfId="20949"/>
    <cellStyle name="Normal 6 3 4 8 2" xfId="33985"/>
    <cellStyle name="Normal 6 3 4 9" xfId="20950"/>
    <cellStyle name="Normal 6 3 5" xfId="20951"/>
    <cellStyle name="Normal 6 3 5 10" xfId="20952"/>
    <cellStyle name="Normal 6 3 5 11" xfId="20953"/>
    <cellStyle name="Normal 6 3 5 2" xfId="20954"/>
    <cellStyle name="Normal 6 3 5 2 2" xfId="20955"/>
    <cellStyle name="Normal 6 3 5 2 2 2" xfId="20956"/>
    <cellStyle name="Normal 6 3 5 2 2 3" xfId="20957"/>
    <cellStyle name="Normal 6 3 5 2 3" xfId="20958"/>
    <cellStyle name="Normal 6 3 5 2 3 2" xfId="35166"/>
    <cellStyle name="Normal 6 3 5 2 4" xfId="20959"/>
    <cellStyle name="Normal 6 3 5 2 5" xfId="20960"/>
    <cellStyle name="Normal 6 3 5 2 6" xfId="20961"/>
    <cellStyle name="Normal 6 3 5 3" xfId="20962"/>
    <cellStyle name="Normal 6 3 5 3 2" xfId="20963"/>
    <cellStyle name="Normal 6 3 5 3 2 2" xfId="20964"/>
    <cellStyle name="Normal 6 3 5 3 2 3" xfId="20965"/>
    <cellStyle name="Normal 6 3 5 3 3" xfId="20966"/>
    <cellStyle name="Normal 6 3 5 3 3 2" xfId="35232"/>
    <cellStyle name="Normal 6 3 5 3 4" xfId="20967"/>
    <cellStyle name="Normal 6 3 5 3 5" xfId="20968"/>
    <cellStyle name="Normal 6 3 5 3 6" xfId="20969"/>
    <cellStyle name="Normal 6 3 5 4" xfId="20970"/>
    <cellStyle name="Normal 6 3 5 4 2" xfId="20971"/>
    <cellStyle name="Normal 6 3 5 4 2 2" xfId="20972"/>
    <cellStyle name="Normal 6 3 5 4 2 3" xfId="20973"/>
    <cellStyle name="Normal 6 3 5 4 3" xfId="20974"/>
    <cellStyle name="Normal 6 3 5 4 3 2" xfId="35167"/>
    <cellStyle name="Normal 6 3 5 4 4" xfId="20975"/>
    <cellStyle name="Normal 6 3 5 4 5" xfId="20976"/>
    <cellStyle name="Normal 6 3 5 4 6" xfId="20977"/>
    <cellStyle name="Normal 6 3 5 5" xfId="20978"/>
    <cellStyle name="Normal 6 3 5 5 2" xfId="20979"/>
    <cellStyle name="Normal 6 3 5 5 2 2" xfId="20980"/>
    <cellStyle name="Normal 6 3 5 5 2 3" xfId="20981"/>
    <cellStyle name="Normal 6 3 5 5 3" xfId="20982"/>
    <cellStyle name="Normal 6 3 5 5 3 2" xfId="35314"/>
    <cellStyle name="Normal 6 3 5 5 4" xfId="20983"/>
    <cellStyle name="Normal 6 3 5 5 5" xfId="20984"/>
    <cellStyle name="Normal 6 3 5 5 6" xfId="20985"/>
    <cellStyle name="Normal 6 3 5 6" xfId="20986"/>
    <cellStyle name="Normal 6 3 5 6 2" xfId="20987"/>
    <cellStyle name="Normal 6 3 5 6 2 2" xfId="20988"/>
    <cellStyle name="Normal 6 3 5 6 2 3" xfId="20989"/>
    <cellStyle name="Normal 6 3 5 6 3" xfId="20990"/>
    <cellStyle name="Normal 6 3 5 6 3 2" xfId="35168"/>
    <cellStyle name="Normal 6 3 5 6 4" xfId="20991"/>
    <cellStyle name="Normal 6 3 5 6 5" xfId="20992"/>
    <cellStyle name="Normal 6 3 5 6 6" xfId="20993"/>
    <cellStyle name="Normal 6 3 5 7" xfId="20994"/>
    <cellStyle name="Normal 6 3 5 7 2" xfId="20995"/>
    <cellStyle name="Normal 6 3 5 7 3" xfId="20996"/>
    <cellStyle name="Normal 6 3 5 8" xfId="20997"/>
    <cellStyle name="Normal 6 3 5 8 2" xfId="33986"/>
    <cellStyle name="Normal 6 3 5 9" xfId="20998"/>
    <cellStyle name="Normal 6 3 6" xfId="20999"/>
    <cellStyle name="Normal 6 3 6 10" xfId="21000"/>
    <cellStyle name="Normal 6 3 6 11" xfId="21001"/>
    <cellStyle name="Normal 6 3 6 2" xfId="21002"/>
    <cellStyle name="Normal 6 3 6 2 2" xfId="21003"/>
    <cellStyle name="Normal 6 3 6 2 2 2" xfId="21004"/>
    <cellStyle name="Normal 6 3 6 2 2 3" xfId="21005"/>
    <cellStyle name="Normal 6 3 6 2 3" xfId="21006"/>
    <cellStyle name="Normal 6 3 6 2 3 2" xfId="35169"/>
    <cellStyle name="Normal 6 3 6 2 4" xfId="21007"/>
    <cellStyle name="Normal 6 3 6 2 5" xfId="21008"/>
    <cellStyle name="Normal 6 3 6 2 6" xfId="21009"/>
    <cellStyle name="Normal 6 3 6 3" xfId="21010"/>
    <cellStyle name="Normal 6 3 6 3 2" xfId="21011"/>
    <cellStyle name="Normal 6 3 6 3 2 2" xfId="21012"/>
    <cellStyle name="Normal 6 3 6 3 2 3" xfId="21013"/>
    <cellStyle name="Normal 6 3 6 3 3" xfId="21014"/>
    <cellStyle name="Normal 6 3 6 3 3 2" xfId="35313"/>
    <cellStyle name="Normal 6 3 6 3 4" xfId="21015"/>
    <cellStyle name="Normal 6 3 6 3 5" xfId="21016"/>
    <cellStyle name="Normal 6 3 6 3 6" xfId="21017"/>
    <cellStyle name="Normal 6 3 6 4" xfId="21018"/>
    <cellStyle name="Normal 6 3 6 4 2" xfId="21019"/>
    <cellStyle name="Normal 6 3 6 4 2 2" xfId="21020"/>
    <cellStyle name="Normal 6 3 6 4 2 3" xfId="21021"/>
    <cellStyle name="Normal 6 3 6 4 3" xfId="21022"/>
    <cellStyle name="Normal 6 3 6 4 3 2" xfId="35051"/>
    <cellStyle name="Normal 6 3 6 4 4" xfId="21023"/>
    <cellStyle name="Normal 6 3 6 4 5" xfId="21024"/>
    <cellStyle name="Normal 6 3 6 4 6" xfId="21025"/>
    <cellStyle name="Normal 6 3 6 5" xfId="21026"/>
    <cellStyle name="Normal 6 3 6 5 2" xfId="21027"/>
    <cellStyle name="Normal 6 3 6 5 2 2" xfId="21028"/>
    <cellStyle name="Normal 6 3 6 5 2 3" xfId="21029"/>
    <cellStyle name="Normal 6 3 6 5 3" xfId="21030"/>
    <cellStyle name="Normal 6 3 6 5 3 2" xfId="35170"/>
    <cellStyle name="Normal 6 3 6 5 4" xfId="21031"/>
    <cellStyle name="Normal 6 3 6 5 5" xfId="21032"/>
    <cellStyle name="Normal 6 3 6 5 6" xfId="21033"/>
    <cellStyle name="Normal 6 3 6 6" xfId="21034"/>
    <cellStyle name="Normal 6 3 6 6 2" xfId="21035"/>
    <cellStyle name="Normal 6 3 6 6 2 2" xfId="21036"/>
    <cellStyle name="Normal 6 3 6 6 2 3" xfId="21037"/>
    <cellStyle name="Normal 6 3 6 6 3" xfId="21038"/>
    <cellStyle name="Normal 6 3 6 6 3 2" xfId="35171"/>
    <cellStyle name="Normal 6 3 6 6 4" xfId="21039"/>
    <cellStyle name="Normal 6 3 6 6 5" xfId="21040"/>
    <cellStyle name="Normal 6 3 6 6 6" xfId="21041"/>
    <cellStyle name="Normal 6 3 6 7" xfId="21042"/>
    <cellStyle name="Normal 6 3 6 7 2" xfId="21043"/>
    <cellStyle name="Normal 6 3 6 7 3" xfId="21044"/>
    <cellStyle name="Normal 6 3 6 8" xfId="21045"/>
    <cellStyle name="Normal 6 3 6 8 2" xfId="33987"/>
    <cellStyle name="Normal 6 3 6 9" xfId="21046"/>
    <cellStyle name="Normal 6 3 7" xfId="21047"/>
    <cellStyle name="Normal 6 3 7 10" xfId="21048"/>
    <cellStyle name="Normal 6 3 7 11" xfId="21049"/>
    <cellStyle name="Normal 6 3 7 2" xfId="21050"/>
    <cellStyle name="Normal 6 3 7 2 2" xfId="21051"/>
    <cellStyle name="Normal 6 3 7 2 2 2" xfId="21052"/>
    <cellStyle name="Normal 6 3 7 2 2 3" xfId="21053"/>
    <cellStyle name="Normal 6 3 7 2 3" xfId="21054"/>
    <cellStyle name="Normal 6 3 7 2 3 2" xfId="35172"/>
    <cellStyle name="Normal 6 3 7 2 4" xfId="21055"/>
    <cellStyle name="Normal 6 3 7 2 5" xfId="21056"/>
    <cellStyle name="Normal 6 3 7 2 6" xfId="21057"/>
    <cellStyle name="Normal 6 3 7 3" xfId="21058"/>
    <cellStyle name="Normal 6 3 7 3 2" xfId="21059"/>
    <cellStyle name="Normal 6 3 7 3 2 2" xfId="21060"/>
    <cellStyle name="Normal 6 3 7 3 2 3" xfId="21061"/>
    <cellStyle name="Normal 6 3 7 3 3" xfId="21062"/>
    <cellStyle name="Normal 6 3 7 3 3 2" xfId="35307"/>
    <cellStyle name="Normal 6 3 7 3 4" xfId="21063"/>
    <cellStyle name="Normal 6 3 7 3 5" xfId="21064"/>
    <cellStyle name="Normal 6 3 7 3 6" xfId="21065"/>
    <cellStyle name="Normal 6 3 7 4" xfId="21066"/>
    <cellStyle name="Normal 6 3 7 4 2" xfId="21067"/>
    <cellStyle name="Normal 6 3 7 4 2 2" xfId="21068"/>
    <cellStyle name="Normal 6 3 7 4 2 3" xfId="21069"/>
    <cellStyle name="Normal 6 3 7 4 3" xfId="21070"/>
    <cellStyle name="Normal 6 3 7 4 3 2" xfId="35173"/>
    <cellStyle name="Normal 6 3 7 4 4" xfId="21071"/>
    <cellStyle name="Normal 6 3 7 4 5" xfId="21072"/>
    <cellStyle name="Normal 6 3 7 4 6" xfId="21073"/>
    <cellStyle name="Normal 6 3 7 5" xfId="21074"/>
    <cellStyle name="Normal 6 3 7 5 2" xfId="21075"/>
    <cellStyle name="Normal 6 3 7 5 2 2" xfId="21076"/>
    <cellStyle name="Normal 6 3 7 5 2 3" xfId="21077"/>
    <cellStyle name="Normal 6 3 7 5 3" xfId="21078"/>
    <cellStyle name="Normal 6 3 7 5 3 2" xfId="35174"/>
    <cellStyle name="Normal 6 3 7 5 4" xfId="21079"/>
    <cellStyle name="Normal 6 3 7 5 5" xfId="21080"/>
    <cellStyle name="Normal 6 3 7 5 6" xfId="21081"/>
    <cellStyle name="Normal 6 3 7 6" xfId="21082"/>
    <cellStyle name="Normal 6 3 7 6 2" xfId="21083"/>
    <cellStyle name="Normal 6 3 7 6 2 2" xfId="21084"/>
    <cellStyle name="Normal 6 3 7 6 2 3" xfId="21085"/>
    <cellStyle name="Normal 6 3 7 6 3" xfId="21086"/>
    <cellStyle name="Normal 6 3 7 6 3 2" xfId="35175"/>
    <cellStyle name="Normal 6 3 7 6 4" xfId="21087"/>
    <cellStyle name="Normal 6 3 7 6 5" xfId="21088"/>
    <cellStyle name="Normal 6 3 7 6 6" xfId="21089"/>
    <cellStyle name="Normal 6 3 7 7" xfId="21090"/>
    <cellStyle name="Normal 6 3 7 7 2" xfId="21091"/>
    <cellStyle name="Normal 6 3 7 7 3" xfId="21092"/>
    <cellStyle name="Normal 6 3 7 8" xfId="21093"/>
    <cellStyle name="Normal 6 3 7 8 2" xfId="33988"/>
    <cellStyle name="Normal 6 3 7 9" xfId="21094"/>
    <cellStyle name="Normal 6 3 8" xfId="21095"/>
    <cellStyle name="Normal 6 3 8 2" xfId="21096"/>
    <cellStyle name="Normal 6 3 8 2 2" xfId="21097"/>
    <cellStyle name="Normal 6 3 8 2 3" xfId="21098"/>
    <cellStyle name="Normal 6 3 8 3" xfId="21099"/>
    <cellStyle name="Normal 6 3 8 3 2" xfId="33982"/>
    <cellStyle name="Normal 6 3 8 4" xfId="21100"/>
    <cellStyle name="Normal 6 3 8 5" xfId="21101"/>
    <cellStyle name="Normal 6 3 8 6" xfId="21102"/>
    <cellStyle name="Normal 6 3 9" xfId="21103"/>
    <cellStyle name="Normal 6 3 9 2" xfId="21104"/>
    <cellStyle name="Normal 6 3 9 2 2" xfId="21105"/>
    <cellStyle name="Normal 6 3 9 2 2 2" xfId="21106"/>
    <cellStyle name="Normal 6 3 9 2 2 3" xfId="21107"/>
    <cellStyle name="Normal 6 3 9 2 3" xfId="21108"/>
    <cellStyle name="Normal 6 3 9 2 4" xfId="21109"/>
    <cellStyle name="Normal 6 3 9 2 5" xfId="21110"/>
    <cellStyle name="Normal 6 3 9 3" xfId="21111"/>
    <cellStyle name="Normal 6 3 9 3 2" xfId="21112"/>
    <cellStyle name="Normal 6 3 9 3 3" xfId="21113"/>
    <cellStyle name="Normal 6 3 9 4" xfId="21114"/>
    <cellStyle name="Normal 6 3 9 4 2" xfId="34033"/>
    <cellStyle name="Normal 6 3 9 5" xfId="21115"/>
    <cellStyle name="Normal 6 3 9 6" xfId="21116"/>
    <cellStyle name="Normal 6 3 9 7" xfId="21117"/>
    <cellStyle name="Normal 6 4" xfId="21118"/>
    <cellStyle name="Normal 6 4 10" xfId="21119"/>
    <cellStyle name="Normal 6 4 10 2" xfId="21120"/>
    <cellStyle name="Normal 6 4 10 2 2" xfId="21121"/>
    <cellStyle name="Normal 6 4 10 2 3" xfId="21122"/>
    <cellStyle name="Normal 6 4 10 3" xfId="21123"/>
    <cellStyle name="Normal 6 4 10 4" xfId="21124"/>
    <cellStyle name="Normal 6 4 10 5" xfId="21125"/>
    <cellStyle name="Normal 6 4 11" xfId="21126"/>
    <cellStyle name="Normal 6 4 11 2" xfId="21127"/>
    <cellStyle name="Normal 6 4 11 2 2" xfId="21128"/>
    <cellStyle name="Normal 6 4 11 2 3" xfId="21129"/>
    <cellStyle name="Normal 6 4 11 3" xfId="21130"/>
    <cellStyle name="Normal 6 4 11 4" xfId="21131"/>
    <cellStyle name="Normal 6 4 11 5" xfId="21132"/>
    <cellStyle name="Normal 6 4 12" xfId="21133"/>
    <cellStyle name="Normal 6 4 12 2" xfId="21134"/>
    <cellStyle name="Normal 6 4 12 2 2" xfId="21135"/>
    <cellStyle name="Normal 6 4 12 2 3" xfId="21136"/>
    <cellStyle name="Normal 6 4 12 3" xfId="21137"/>
    <cellStyle name="Normal 6 4 12 4" xfId="21138"/>
    <cellStyle name="Normal 6 4 12 5" xfId="21139"/>
    <cellStyle name="Normal 6 4 13" xfId="21140"/>
    <cellStyle name="Normal 6 4 13 2" xfId="21141"/>
    <cellStyle name="Normal 6 4 13 2 2" xfId="21142"/>
    <cellStyle name="Normal 6 4 13 2 3" xfId="21143"/>
    <cellStyle name="Normal 6 4 13 3" xfId="21144"/>
    <cellStyle name="Normal 6 4 13 4" xfId="21145"/>
    <cellStyle name="Normal 6 4 13 5" xfId="21146"/>
    <cellStyle name="Normal 6 4 14" xfId="21147"/>
    <cellStyle name="Normal 6 4 14 2" xfId="21148"/>
    <cellStyle name="Normal 6 4 14 2 2" xfId="21149"/>
    <cellStyle name="Normal 6 4 14 2 2 2" xfId="21150"/>
    <cellStyle name="Normal 6 4 14 2 2 3" xfId="21151"/>
    <cellStyle name="Normal 6 4 14 2 3" xfId="21152"/>
    <cellStyle name="Normal 6 4 14 2 3 2" xfId="34998"/>
    <cellStyle name="Normal 6 4 14 2 4" xfId="21153"/>
    <cellStyle name="Normal 6 4 14 2 5" xfId="21154"/>
    <cellStyle name="Normal 6 4 14 3" xfId="21155"/>
    <cellStyle name="Normal 6 4 14 3 2" xfId="21156"/>
    <cellStyle name="Normal 6 4 14 3 2 2" xfId="21157"/>
    <cellStyle name="Normal 6 4 14 3 2 3" xfId="21158"/>
    <cellStyle name="Normal 6 4 14 3 3" xfId="21159"/>
    <cellStyle name="Normal 6 4 14 3 3 2" xfId="34364"/>
    <cellStyle name="Normal 6 4 14 3 4" xfId="21160"/>
    <cellStyle name="Normal 6 4 14 3 5" xfId="21161"/>
    <cellStyle name="Normal 6 4 14 4" xfId="21162"/>
    <cellStyle name="Normal 6 4 14 4 2" xfId="21163"/>
    <cellStyle name="Normal 6 4 14 4 3" xfId="21164"/>
    <cellStyle name="Normal 6 4 14 5" xfId="21165"/>
    <cellStyle name="Normal 6 4 14 5 2" xfId="33989"/>
    <cellStyle name="Normal 6 4 14 6" xfId="21166"/>
    <cellStyle name="Normal 6 4 14 7" xfId="21167"/>
    <cellStyle name="Normal 6 4 15" xfId="21168"/>
    <cellStyle name="Normal 6 4 15 2" xfId="21169"/>
    <cellStyle name="Normal 6 4 15 2 2" xfId="21170"/>
    <cellStyle name="Normal 6 4 15 2 3" xfId="21171"/>
    <cellStyle name="Normal 6 4 15 3" xfId="21172"/>
    <cellStyle name="Normal 6 4 15 3 2" xfId="34035"/>
    <cellStyle name="Normal 6 4 15 4" xfId="21173"/>
    <cellStyle name="Normal 6 4 15 5" xfId="21174"/>
    <cellStyle name="Normal 6 4 16" xfId="21175"/>
    <cellStyle name="Normal 6 4 16 2" xfId="21176"/>
    <cellStyle name="Normal 6 4 16 3" xfId="21177"/>
    <cellStyle name="Normal 6 4 17" xfId="21178"/>
    <cellStyle name="Normal 6 4 17 2" xfId="32765"/>
    <cellStyle name="Normal 6 4 18" xfId="21179"/>
    <cellStyle name="Normal 6 4 18 2" xfId="21180"/>
    <cellStyle name="Normal 6 4 19" xfId="21181"/>
    <cellStyle name="Normal 6 4 2" xfId="21182"/>
    <cellStyle name="Normal 6 4 2 2" xfId="21183"/>
    <cellStyle name="Normal 6 4 2 2 2" xfId="21184"/>
    <cellStyle name="Normal 6 4 2 2 2 2" xfId="21185"/>
    <cellStyle name="Normal 6 4 2 2 2 3" xfId="21186"/>
    <cellStyle name="Normal 6 4 2 2 3" xfId="21187"/>
    <cellStyle name="Normal 6 4 2 2 4" xfId="21188"/>
    <cellStyle name="Normal 6 4 2 2 5" xfId="21189"/>
    <cellStyle name="Normal 6 4 2 3" xfId="21190"/>
    <cellStyle name="Normal 6 4 2 3 2" xfId="21191"/>
    <cellStyle name="Normal 6 4 2 3 2 2" xfId="21192"/>
    <cellStyle name="Normal 6 4 2 3 2 3" xfId="21193"/>
    <cellStyle name="Normal 6 4 2 3 3" xfId="21194"/>
    <cellStyle name="Normal 6 4 2 3 3 2" xfId="34365"/>
    <cellStyle name="Normal 6 4 2 3 4" xfId="21195"/>
    <cellStyle name="Normal 6 4 2 3 5" xfId="21196"/>
    <cellStyle name="Normal 6 4 2 4" xfId="21197"/>
    <cellStyle name="Normal 6 4 2 4 2" xfId="21198"/>
    <cellStyle name="Normal 6 4 2 4 2 2" xfId="21199"/>
    <cellStyle name="Normal 6 4 2 4 2 3" xfId="21200"/>
    <cellStyle name="Normal 6 4 2 4 3" xfId="21201"/>
    <cellStyle name="Normal 6 4 2 4 3 2" xfId="35219"/>
    <cellStyle name="Normal 6 4 2 4 4" xfId="21202"/>
    <cellStyle name="Normal 6 4 2 4 5" xfId="21203"/>
    <cellStyle name="Normal 6 4 2 5" xfId="21204"/>
    <cellStyle name="Normal 6 4 2 5 2" xfId="21205"/>
    <cellStyle name="Normal 6 4 2 5 3" xfId="21206"/>
    <cellStyle name="Normal 6 4 2 6" xfId="21207"/>
    <cellStyle name="Normal 6 4 2 6 2" xfId="33722"/>
    <cellStyle name="Normal 6 4 2 7" xfId="21208"/>
    <cellStyle name="Normal 6 4 2 8" xfId="21209"/>
    <cellStyle name="Normal 6 4 2 9" xfId="21210"/>
    <cellStyle name="Normal 6 4 3" xfId="21211"/>
    <cellStyle name="Normal 6 4 3 2" xfId="21212"/>
    <cellStyle name="Normal 6 4 3 2 2" xfId="21213"/>
    <cellStyle name="Normal 6 4 3 2 2 2" xfId="21214"/>
    <cellStyle name="Normal 6 4 3 2 2 3" xfId="21215"/>
    <cellStyle name="Normal 6 4 3 2 3" xfId="21216"/>
    <cellStyle name="Normal 6 4 3 2 3 2" xfId="35176"/>
    <cellStyle name="Normal 6 4 3 2 4" xfId="21217"/>
    <cellStyle name="Normal 6 4 3 2 5" xfId="21218"/>
    <cellStyle name="Normal 6 4 3 3" xfId="21219"/>
    <cellStyle name="Normal 6 4 3 3 2" xfId="21220"/>
    <cellStyle name="Normal 6 4 3 3 3" xfId="21221"/>
    <cellStyle name="Normal 6 4 3 4" xfId="21222"/>
    <cellStyle name="Normal 6 4 3 5" xfId="21223"/>
    <cellStyle name="Normal 6 4 3 6" xfId="21224"/>
    <cellStyle name="Normal 6 4 3 7" xfId="21225"/>
    <cellStyle name="Normal 6 4 4" xfId="21226"/>
    <cellStyle name="Normal 6 4 4 2" xfId="21227"/>
    <cellStyle name="Normal 6 4 4 2 2" xfId="21228"/>
    <cellStyle name="Normal 6 4 4 2 2 2" xfId="21229"/>
    <cellStyle name="Normal 6 4 4 2 2 3" xfId="21230"/>
    <cellStyle name="Normal 6 4 4 2 3" xfId="21231"/>
    <cellStyle name="Normal 6 4 4 2 3 2" xfId="35177"/>
    <cellStyle name="Normal 6 4 4 2 4" xfId="21232"/>
    <cellStyle name="Normal 6 4 4 2 5" xfId="21233"/>
    <cellStyle name="Normal 6 4 4 3" xfId="21234"/>
    <cellStyle name="Normal 6 4 4 3 2" xfId="21235"/>
    <cellStyle name="Normal 6 4 4 3 3" xfId="21236"/>
    <cellStyle name="Normal 6 4 4 4" xfId="21237"/>
    <cellStyle name="Normal 6 4 4 5" xfId="21238"/>
    <cellStyle name="Normal 6 4 4 6" xfId="21239"/>
    <cellStyle name="Normal 6 4 4 7" xfId="21240"/>
    <cellStyle name="Normal 6 4 5" xfId="21241"/>
    <cellStyle name="Normal 6 4 5 2" xfId="21242"/>
    <cellStyle name="Normal 6 4 5 2 2" xfId="21243"/>
    <cellStyle name="Normal 6 4 5 2 2 2" xfId="21244"/>
    <cellStyle name="Normal 6 4 5 2 2 3" xfId="21245"/>
    <cellStyle name="Normal 6 4 5 2 3" xfId="21246"/>
    <cellStyle name="Normal 6 4 5 2 3 2" xfId="35249"/>
    <cellStyle name="Normal 6 4 5 2 4" xfId="21247"/>
    <cellStyle name="Normal 6 4 5 2 5" xfId="21248"/>
    <cellStyle name="Normal 6 4 5 3" xfId="21249"/>
    <cellStyle name="Normal 6 4 5 3 2" xfId="21250"/>
    <cellStyle name="Normal 6 4 5 3 3" xfId="21251"/>
    <cellStyle name="Normal 6 4 5 4" xfId="21252"/>
    <cellStyle name="Normal 6 4 5 5" xfId="21253"/>
    <cellStyle name="Normal 6 4 5 6" xfId="21254"/>
    <cellStyle name="Normal 6 4 5 7" xfId="21255"/>
    <cellStyle name="Normal 6 4 6" xfId="21256"/>
    <cellStyle name="Normal 6 4 6 2" xfId="21257"/>
    <cellStyle name="Normal 6 4 6 2 2" xfId="21258"/>
    <cellStyle name="Normal 6 4 6 2 2 2" xfId="21259"/>
    <cellStyle name="Normal 6 4 6 2 2 3" xfId="21260"/>
    <cellStyle name="Normal 6 4 6 2 3" xfId="21261"/>
    <cellStyle name="Normal 6 4 6 2 3 2" xfId="35178"/>
    <cellStyle name="Normal 6 4 6 2 4" xfId="21262"/>
    <cellStyle name="Normal 6 4 6 2 5" xfId="21263"/>
    <cellStyle name="Normal 6 4 6 3" xfId="21264"/>
    <cellStyle name="Normal 6 4 6 3 2" xfId="21265"/>
    <cellStyle name="Normal 6 4 6 3 3" xfId="21266"/>
    <cellStyle name="Normal 6 4 6 4" xfId="21267"/>
    <cellStyle name="Normal 6 4 6 5" xfId="21268"/>
    <cellStyle name="Normal 6 4 6 6" xfId="21269"/>
    <cellStyle name="Normal 6 4 6 7" xfId="21270"/>
    <cellStyle name="Normal 6 4 7" xfId="21271"/>
    <cellStyle name="Normal 6 4 7 2" xfId="21272"/>
    <cellStyle name="Normal 6 4 7 2 2" xfId="21273"/>
    <cellStyle name="Normal 6 4 7 2 3" xfId="21274"/>
    <cellStyle name="Normal 6 4 7 3" xfId="21275"/>
    <cellStyle name="Normal 6 4 7 4" xfId="21276"/>
    <cellStyle name="Normal 6 4 7 5" xfId="21277"/>
    <cellStyle name="Normal 6 4 7 6" xfId="21278"/>
    <cellStyle name="Normal 6 4 8" xfId="21279"/>
    <cellStyle name="Normal 6 4 8 2" xfId="21280"/>
    <cellStyle name="Normal 6 4 8 2 2" xfId="21281"/>
    <cellStyle name="Normal 6 4 8 2 3" xfId="21282"/>
    <cellStyle name="Normal 6 4 8 3" xfId="21283"/>
    <cellStyle name="Normal 6 4 8 4" xfId="21284"/>
    <cellStyle name="Normal 6 4 8 5" xfId="21285"/>
    <cellStyle name="Normal 6 4 9" xfId="21286"/>
    <cellStyle name="Normal 6 4 9 2" xfId="21287"/>
    <cellStyle name="Normal 6 4 9 2 2" xfId="21288"/>
    <cellStyle name="Normal 6 4 9 2 3" xfId="21289"/>
    <cellStyle name="Normal 6 4 9 3" xfId="21290"/>
    <cellStyle name="Normal 6 4 9 4" xfId="21291"/>
    <cellStyle name="Normal 6 4 9 5" xfId="21292"/>
    <cellStyle name="Normal 6 5" xfId="21293"/>
    <cellStyle name="Normal 6 5 10" xfId="21294"/>
    <cellStyle name="Normal 6 5 10 2" xfId="21295"/>
    <cellStyle name="Normal 6 5 10 2 2" xfId="21296"/>
    <cellStyle name="Normal 6 5 10 2 3" xfId="21297"/>
    <cellStyle name="Normal 6 5 10 3" xfId="21298"/>
    <cellStyle name="Normal 6 5 10 4" xfId="21299"/>
    <cellStyle name="Normal 6 5 10 5" xfId="21300"/>
    <cellStyle name="Normal 6 5 11" xfId="21301"/>
    <cellStyle name="Normal 6 5 11 2" xfId="21302"/>
    <cellStyle name="Normal 6 5 11 2 2" xfId="21303"/>
    <cellStyle name="Normal 6 5 11 2 3" xfId="21304"/>
    <cellStyle name="Normal 6 5 11 3" xfId="21305"/>
    <cellStyle name="Normal 6 5 11 4" xfId="21306"/>
    <cellStyle name="Normal 6 5 11 5" xfId="21307"/>
    <cellStyle name="Normal 6 5 12" xfId="21308"/>
    <cellStyle name="Normal 6 5 12 2" xfId="21309"/>
    <cellStyle name="Normal 6 5 12 2 2" xfId="21310"/>
    <cellStyle name="Normal 6 5 12 2 3" xfId="21311"/>
    <cellStyle name="Normal 6 5 12 3" xfId="21312"/>
    <cellStyle name="Normal 6 5 12 4" xfId="21313"/>
    <cellStyle name="Normal 6 5 12 5" xfId="21314"/>
    <cellStyle name="Normal 6 5 13" xfId="21315"/>
    <cellStyle name="Normal 6 5 13 2" xfId="21316"/>
    <cellStyle name="Normal 6 5 13 2 2" xfId="21317"/>
    <cellStyle name="Normal 6 5 13 2 3" xfId="21318"/>
    <cellStyle name="Normal 6 5 13 3" xfId="21319"/>
    <cellStyle name="Normal 6 5 13 4" xfId="21320"/>
    <cellStyle name="Normal 6 5 13 5" xfId="21321"/>
    <cellStyle name="Normal 6 5 14" xfId="21322"/>
    <cellStyle name="Normal 6 5 14 2" xfId="21323"/>
    <cellStyle name="Normal 6 5 14 2 2" xfId="21324"/>
    <cellStyle name="Normal 6 5 14 2 3" xfId="21325"/>
    <cellStyle name="Normal 6 5 14 3" xfId="21326"/>
    <cellStyle name="Normal 6 5 14 4" xfId="21327"/>
    <cellStyle name="Normal 6 5 14 5" xfId="21328"/>
    <cellStyle name="Normal 6 5 15" xfId="21329"/>
    <cellStyle name="Normal 6 5 15 2" xfId="21330"/>
    <cellStyle name="Normal 6 5 15 2 2" xfId="21331"/>
    <cellStyle name="Normal 6 5 15 2 2 2" xfId="21332"/>
    <cellStyle name="Normal 6 5 15 2 2 3" xfId="21333"/>
    <cellStyle name="Normal 6 5 15 2 3" xfId="21334"/>
    <cellStyle name="Normal 6 5 15 2 3 2" xfId="34999"/>
    <cellStyle name="Normal 6 5 15 2 4" xfId="21335"/>
    <cellStyle name="Normal 6 5 15 2 5" xfId="21336"/>
    <cellStyle name="Normal 6 5 15 3" xfId="21337"/>
    <cellStyle name="Normal 6 5 15 3 2" xfId="21338"/>
    <cellStyle name="Normal 6 5 15 3 2 2" xfId="21339"/>
    <cellStyle name="Normal 6 5 15 3 2 3" xfId="21340"/>
    <cellStyle name="Normal 6 5 15 3 3" xfId="21341"/>
    <cellStyle name="Normal 6 5 15 3 3 2" xfId="34843"/>
    <cellStyle name="Normal 6 5 15 3 4" xfId="21342"/>
    <cellStyle name="Normal 6 5 15 3 5" xfId="21343"/>
    <cellStyle name="Normal 6 5 15 4" xfId="21344"/>
    <cellStyle name="Normal 6 5 15 4 2" xfId="21345"/>
    <cellStyle name="Normal 6 5 15 4 3" xfId="21346"/>
    <cellStyle name="Normal 6 5 15 5" xfId="21347"/>
    <cellStyle name="Normal 6 5 15 5 2" xfId="33990"/>
    <cellStyle name="Normal 6 5 15 6" xfId="21348"/>
    <cellStyle name="Normal 6 5 15 7" xfId="21349"/>
    <cellStyle name="Normal 6 5 16" xfId="21350"/>
    <cellStyle name="Normal 6 5 16 2" xfId="21351"/>
    <cellStyle name="Normal 6 5 16 2 2" xfId="21352"/>
    <cellStyle name="Normal 6 5 16 2 3" xfId="21353"/>
    <cellStyle name="Normal 6 5 16 3" xfId="21354"/>
    <cellStyle name="Normal 6 5 16 3 2" xfId="34036"/>
    <cellStyle name="Normal 6 5 16 4" xfId="21355"/>
    <cellStyle name="Normal 6 5 16 5" xfId="21356"/>
    <cellStyle name="Normal 6 5 17" xfId="21357"/>
    <cellStyle name="Normal 6 5 17 2" xfId="21358"/>
    <cellStyle name="Normal 6 5 17 3" xfId="21359"/>
    <cellStyle name="Normal 6 5 18" xfId="21360"/>
    <cellStyle name="Normal 6 5 18 2" xfId="32766"/>
    <cellStyle name="Normal 6 5 19" xfId="21361"/>
    <cellStyle name="Normal 6 5 19 2" xfId="21362"/>
    <cellStyle name="Normal 6 5 2" xfId="21363"/>
    <cellStyle name="Normal 6 5 2 2" xfId="21364"/>
    <cellStyle name="Normal 6 5 2 2 2" xfId="21365"/>
    <cellStyle name="Normal 6 5 2 2 2 2" xfId="21366"/>
    <cellStyle name="Normal 6 5 2 2 2 3" xfId="21367"/>
    <cellStyle name="Normal 6 5 2 2 3" xfId="21368"/>
    <cellStyle name="Normal 6 5 2 2 4" xfId="21369"/>
    <cellStyle name="Normal 6 5 2 2 5" xfId="21370"/>
    <cellStyle name="Normal 6 5 2 3" xfId="21371"/>
    <cellStyle name="Normal 6 5 2 3 2" xfId="21372"/>
    <cellStyle name="Normal 6 5 2 3 2 2" xfId="21373"/>
    <cellStyle name="Normal 6 5 2 3 2 3" xfId="21374"/>
    <cellStyle name="Normal 6 5 2 3 3" xfId="21375"/>
    <cellStyle name="Normal 6 5 2 3 3 2" xfId="34713"/>
    <cellStyle name="Normal 6 5 2 3 4" xfId="21376"/>
    <cellStyle name="Normal 6 5 2 3 5" xfId="21377"/>
    <cellStyle name="Normal 6 5 2 4" xfId="21378"/>
    <cellStyle name="Normal 6 5 2 4 2" xfId="21379"/>
    <cellStyle name="Normal 6 5 2 4 2 2" xfId="21380"/>
    <cellStyle name="Normal 6 5 2 4 2 3" xfId="21381"/>
    <cellStyle name="Normal 6 5 2 4 3" xfId="21382"/>
    <cellStyle name="Normal 6 5 2 4 3 2" xfId="35179"/>
    <cellStyle name="Normal 6 5 2 4 4" xfId="21383"/>
    <cellStyle name="Normal 6 5 2 4 5" xfId="21384"/>
    <cellStyle name="Normal 6 5 2 5" xfId="21385"/>
    <cellStyle name="Normal 6 5 2 5 2" xfId="21386"/>
    <cellStyle name="Normal 6 5 2 5 3" xfId="21387"/>
    <cellStyle name="Normal 6 5 2 6" xfId="21388"/>
    <cellStyle name="Normal 6 5 2 6 2" xfId="33723"/>
    <cellStyle name="Normal 6 5 2 7" xfId="21389"/>
    <cellStyle name="Normal 6 5 2 8" xfId="21390"/>
    <cellStyle name="Normal 6 5 2 9" xfId="21391"/>
    <cellStyle name="Normal 6 5 20" xfId="21392"/>
    <cellStyle name="Normal 6 5 3" xfId="21393"/>
    <cellStyle name="Normal 6 5 3 2" xfId="21394"/>
    <cellStyle name="Normal 6 5 3 2 2" xfId="21395"/>
    <cellStyle name="Normal 6 5 3 2 2 2" xfId="21396"/>
    <cellStyle name="Normal 6 5 3 2 2 3" xfId="21397"/>
    <cellStyle name="Normal 6 5 3 2 3" xfId="21398"/>
    <cellStyle name="Normal 6 5 3 2 3 2" xfId="35250"/>
    <cellStyle name="Normal 6 5 3 2 4" xfId="21399"/>
    <cellStyle name="Normal 6 5 3 2 5" xfId="21400"/>
    <cellStyle name="Normal 6 5 3 3" xfId="21401"/>
    <cellStyle name="Normal 6 5 3 3 2" xfId="21402"/>
    <cellStyle name="Normal 6 5 3 3 3" xfId="21403"/>
    <cellStyle name="Normal 6 5 3 4" xfId="21404"/>
    <cellStyle name="Normal 6 5 3 5" xfId="21405"/>
    <cellStyle name="Normal 6 5 3 6" xfId="21406"/>
    <cellStyle name="Normal 6 5 3 7" xfId="21407"/>
    <cellStyle name="Normal 6 5 4" xfId="21408"/>
    <cellStyle name="Normal 6 5 4 2" xfId="21409"/>
    <cellStyle name="Normal 6 5 4 2 2" xfId="21410"/>
    <cellStyle name="Normal 6 5 4 2 2 2" xfId="21411"/>
    <cellStyle name="Normal 6 5 4 2 2 3" xfId="21412"/>
    <cellStyle name="Normal 6 5 4 2 3" xfId="21413"/>
    <cellStyle name="Normal 6 5 4 2 3 2" xfId="35180"/>
    <cellStyle name="Normal 6 5 4 2 4" xfId="21414"/>
    <cellStyle name="Normal 6 5 4 2 5" xfId="21415"/>
    <cellStyle name="Normal 6 5 4 3" xfId="21416"/>
    <cellStyle name="Normal 6 5 4 3 2" xfId="21417"/>
    <cellStyle name="Normal 6 5 4 3 3" xfId="21418"/>
    <cellStyle name="Normal 6 5 4 4" xfId="21419"/>
    <cellStyle name="Normal 6 5 4 5" xfId="21420"/>
    <cellStyle name="Normal 6 5 4 6" xfId="21421"/>
    <cellStyle name="Normal 6 5 4 7" xfId="21422"/>
    <cellStyle name="Normal 6 5 5" xfId="21423"/>
    <cellStyle name="Normal 6 5 5 2" xfId="21424"/>
    <cellStyle name="Normal 6 5 5 2 2" xfId="21425"/>
    <cellStyle name="Normal 6 5 5 2 2 2" xfId="21426"/>
    <cellStyle name="Normal 6 5 5 2 2 3" xfId="21427"/>
    <cellStyle name="Normal 6 5 5 2 3" xfId="21428"/>
    <cellStyle name="Normal 6 5 5 2 3 2" xfId="35181"/>
    <cellStyle name="Normal 6 5 5 2 4" xfId="21429"/>
    <cellStyle name="Normal 6 5 5 2 5" xfId="21430"/>
    <cellStyle name="Normal 6 5 5 3" xfId="21431"/>
    <cellStyle name="Normal 6 5 5 3 2" xfId="21432"/>
    <cellStyle name="Normal 6 5 5 3 3" xfId="21433"/>
    <cellStyle name="Normal 6 5 5 4" xfId="21434"/>
    <cellStyle name="Normal 6 5 5 5" xfId="21435"/>
    <cellStyle name="Normal 6 5 5 6" xfId="21436"/>
    <cellStyle name="Normal 6 5 5 7" xfId="21437"/>
    <cellStyle name="Normal 6 5 6" xfId="21438"/>
    <cellStyle name="Normal 6 5 6 2" xfId="21439"/>
    <cellStyle name="Normal 6 5 6 2 2" xfId="21440"/>
    <cellStyle name="Normal 6 5 6 2 2 2" xfId="21441"/>
    <cellStyle name="Normal 6 5 6 2 2 3" xfId="21442"/>
    <cellStyle name="Normal 6 5 6 2 3" xfId="21443"/>
    <cellStyle name="Normal 6 5 6 2 3 2" xfId="35251"/>
    <cellStyle name="Normal 6 5 6 2 4" xfId="21444"/>
    <cellStyle name="Normal 6 5 6 2 5" xfId="21445"/>
    <cellStyle name="Normal 6 5 6 3" xfId="21446"/>
    <cellStyle name="Normal 6 5 6 3 2" xfId="21447"/>
    <cellStyle name="Normal 6 5 6 3 3" xfId="21448"/>
    <cellStyle name="Normal 6 5 6 4" xfId="21449"/>
    <cellStyle name="Normal 6 5 6 5" xfId="21450"/>
    <cellStyle name="Normal 6 5 6 6" xfId="21451"/>
    <cellStyle name="Normal 6 5 6 7" xfId="21452"/>
    <cellStyle name="Normal 6 5 7" xfId="21453"/>
    <cellStyle name="Normal 6 5 7 2" xfId="21454"/>
    <cellStyle name="Normal 6 5 7 2 2" xfId="21455"/>
    <cellStyle name="Normal 6 5 7 2 3" xfId="21456"/>
    <cellStyle name="Normal 6 5 7 3" xfId="21457"/>
    <cellStyle name="Normal 6 5 7 4" xfId="21458"/>
    <cellStyle name="Normal 6 5 7 5" xfId="21459"/>
    <cellStyle name="Normal 6 5 7 6" xfId="21460"/>
    <cellStyle name="Normal 6 5 8" xfId="21461"/>
    <cellStyle name="Normal 6 5 8 2" xfId="21462"/>
    <cellStyle name="Normal 6 5 8 2 2" xfId="21463"/>
    <cellStyle name="Normal 6 5 8 2 3" xfId="21464"/>
    <cellStyle name="Normal 6 5 8 3" xfId="21465"/>
    <cellStyle name="Normal 6 5 8 4" xfId="21466"/>
    <cellStyle name="Normal 6 5 8 5" xfId="21467"/>
    <cellStyle name="Normal 6 5 9" xfId="21468"/>
    <cellStyle name="Normal 6 5 9 2" xfId="21469"/>
    <cellStyle name="Normal 6 5 9 2 2" xfId="21470"/>
    <cellStyle name="Normal 6 5 9 2 3" xfId="21471"/>
    <cellStyle name="Normal 6 5 9 3" xfId="21472"/>
    <cellStyle name="Normal 6 5 9 4" xfId="21473"/>
    <cellStyle name="Normal 6 5 9 5" xfId="21474"/>
    <cellStyle name="Normal 6 6" xfId="21475"/>
    <cellStyle name="Normal 6 6 10" xfId="21476"/>
    <cellStyle name="Normal 6 6 10 2" xfId="21477"/>
    <cellStyle name="Normal 6 6 10 2 2" xfId="21478"/>
    <cellStyle name="Normal 6 6 10 2 2 2" xfId="21479"/>
    <cellStyle name="Normal 6 6 10 2 2 3" xfId="21480"/>
    <cellStyle name="Normal 6 6 10 2 3" xfId="21481"/>
    <cellStyle name="Normal 6 6 10 2 3 2" xfId="32769"/>
    <cellStyle name="Normal 6 6 10 2 4" xfId="21482"/>
    <cellStyle name="Normal 6 6 10 2 5" xfId="21483"/>
    <cellStyle name="Normal 6 6 10 3" xfId="21484"/>
    <cellStyle name="Normal 6 6 10 3 2" xfId="21485"/>
    <cellStyle name="Normal 6 6 10 3 3" xfId="21486"/>
    <cellStyle name="Normal 6 6 10 4" xfId="21487"/>
    <cellStyle name="Normal 6 6 10 4 2" xfId="32768"/>
    <cellStyle name="Normal 6 6 10 5" xfId="21488"/>
    <cellStyle name="Normal 6 6 10 6" xfId="21489"/>
    <cellStyle name="Normal 6 6 11" xfId="21490"/>
    <cellStyle name="Normal 6 6 11 2" xfId="21491"/>
    <cellStyle name="Normal 6 6 11 2 2" xfId="21492"/>
    <cellStyle name="Normal 6 6 11 2 2 2" xfId="21493"/>
    <cellStyle name="Normal 6 6 11 2 2 3" xfId="21494"/>
    <cellStyle name="Normal 6 6 11 2 3" xfId="21495"/>
    <cellStyle name="Normal 6 6 11 2 3 2" xfId="32771"/>
    <cellStyle name="Normal 6 6 11 2 4" xfId="21496"/>
    <cellStyle name="Normal 6 6 11 2 5" xfId="21497"/>
    <cellStyle name="Normal 6 6 11 3" xfId="21498"/>
    <cellStyle name="Normal 6 6 11 3 2" xfId="21499"/>
    <cellStyle name="Normal 6 6 11 3 3" xfId="21500"/>
    <cellStyle name="Normal 6 6 11 4" xfId="21501"/>
    <cellStyle name="Normal 6 6 11 4 2" xfId="32770"/>
    <cellStyle name="Normal 6 6 11 5" xfId="21502"/>
    <cellStyle name="Normal 6 6 11 6" xfId="21503"/>
    <cellStyle name="Normal 6 6 12" xfId="21504"/>
    <cellStyle name="Normal 6 6 12 2" xfId="21505"/>
    <cellStyle name="Normal 6 6 12 2 2" xfId="21506"/>
    <cellStyle name="Normal 6 6 12 2 2 2" xfId="21507"/>
    <cellStyle name="Normal 6 6 12 2 2 3" xfId="21508"/>
    <cellStyle name="Normal 6 6 12 2 3" xfId="21509"/>
    <cellStyle name="Normal 6 6 12 2 3 2" xfId="32773"/>
    <cellStyle name="Normal 6 6 12 2 4" xfId="21510"/>
    <cellStyle name="Normal 6 6 12 2 5" xfId="21511"/>
    <cellStyle name="Normal 6 6 12 3" xfId="21512"/>
    <cellStyle name="Normal 6 6 12 3 2" xfId="21513"/>
    <cellStyle name="Normal 6 6 12 3 3" xfId="21514"/>
    <cellStyle name="Normal 6 6 12 4" xfId="21515"/>
    <cellStyle name="Normal 6 6 12 4 2" xfId="32772"/>
    <cellStyle name="Normal 6 6 12 5" xfId="21516"/>
    <cellStyle name="Normal 6 6 12 6" xfId="21517"/>
    <cellStyle name="Normal 6 6 13" xfId="21518"/>
    <cellStyle name="Normal 6 6 13 2" xfId="21519"/>
    <cellStyle name="Normal 6 6 13 2 2" xfId="21520"/>
    <cellStyle name="Normal 6 6 13 2 2 2" xfId="21521"/>
    <cellStyle name="Normal 6 6 13 2 2 3" xfId="21522"/>
    <cellStyle name="Normal 6 6 13 2 3" xfId="21523"/>
    <cellStyle name="Normal 6 6 13 2 3 2" xfId="32775"/>
    <cellStyle name="Normal 6 6 13 2 4" xfId="21524"/>
    <cellStyle name="Normal 6 6 13 2 5" xfId="21525"/>
    <cellStyle name="Normal 6 6 13 3" xfId="21526"/>
    <cellStyle name="Normal 6 6 13 3 2" xfId="21527"/>
    <cellStyle name="Normal 6 6 13 3 3" xfId="21528"/>
    <cellStyle name="Normal 6 6 13 4" xfId="21529"/>
    <cellStyle name="Normal 6 6 13 4 2" xfId="32774"/>
    <cellStyle name="Normal 6 6 13 5" xfId="21530"/>
    <cellStyle name="Normal 6 6 13 6" xfId="21531"/>
    <cellStyle name="Normal 6 6 14" xfId="21532"/>
    <cellStyle name="Normal 6 6 14 2" xfId="21533"/>
    <cellStyle name="Normal 6 6 14 2 2" xfId="21534"/>
    <cellStyle name="Normal 6 6 14 2 2 2" xfId="21535"/>
    <cellStyle name="Normal 6 6 14 2 2 3" xfId="21536"/>
    <cellStyle name="Normal 6 6 14 2 3" xfId="21537"/>
    <cellStyle name="Normal 6 6 14 2 3 2" xfId="32777"/>
    <cellStyle name="Normal 6 6 14 2 4" xfId="21538"/>
    <cellStyle name="Normal 6 6 14 2 5" xfId="21539"/>
    <cellStyle name="Normal 6 6 14 3" xfId="21540"/>
    <cellStyle name="Normal 6 6 14 3 2" xfId="21541"/>
    <cellStyle name="Normal 6 6 14 3 3" xfId="21542"/>
    <cellStyle name="Normal 6 6 14 4" xfId="21543"/>
    <cellStyle name="Normal 6 6 14 4 2" xfId="32776"/>
    <cellStyle name="Normal 6 6 14 5" xfId="21544"/>
    <cellStyle name="Normal 6 6 14 6" xfId="21545"/>
    <cellStyle name="Normal 6 6 15" xfId="21546"/>
    <cellStyle name="Normal 6 6 15 2" xfId="21547"/>
    <cellStyle name="Normal 6 6 15 2 2" xfId="21548"/>
    <cellStyle name="Normal 6 6 15 2 2 2" xfId="21549"/>
    <cellStyle name="Normal 6 6 15 2 2 3" xfId="21550"/>
    <cellStyle name="Normal 6 6 15 2 3" xfId="21551"/>
    <cellStyle name="Normal 6 6 15 2 3 2" xfId="32779"/>
    <cellStyle name="Normal 6 6 15 2 4" xfId="21552"/>
    <cellStyle name="Normal 6 6 15 2 5" xfId="21553"/>
    <cellStyle name="Normal 6 6 15 3" xfId="21554"/>
    <cellStyle name="Normal 6 6 15 3 2" xfId="21555"/>
    <cellStyle name="Normal 6 6 15 3 3" xfId="21556"/>
    <cellStyle name="Normal 6 6 15 4" xfId="21557"/>
    <cellStyle name="Normal 6 6 15 4 2" xfId="32778"/>
    <cellStyle name="Normal 6 6 15 5" xfId="21558"/>
    <cellStyle name="Normal 6 6 15 6" xfId="21559"/>
    <cellStyle name="Normal 6 6 16" xfId="21560"/>
    <cellStyle name="Normal 6 6 16 2" xfId="21561"/>
    <cellStyle name="Normal 6 6 16 2 2" xfId="21562"/>
    <cellStyle name="Normal 6 6 16 2 2 2" xfId="21563"/>
    <cellStyle name="Normal 6 6 16 2 2 3" xfId="21564"/>
    <cellStyle name="Normal 6 6 16 2 3" xfId="21565"/>
    <cellStyle name="Normal 6 6 16 2 3 2" xfId="32781"/>
    <cellStyle name="Normal 6 6 16 2 4" xfId="21566"/>
    <cellStyle name="Normal 6 6 16 2 5" xfId="21567"/>
    <cellStyle name="Normal 6 6 16 3" xfId="21568"/>
    <cellStyle name="Normal 6 6 16 3 2" xfId="21569"/>
    <cellStyle name="Normal 6 6 16 3 3" xfId="21570"/>
    <cellStyle name="Normal 6 6 16 4" xfId="21571"/>
    <cellStyle name="Normal 6 6 16 4 2" xfId="32780"/>
    <cellStyle name="Normal 6 6 16 5" xfId="21572"/>
    <cellStyle name="Normal 6 6 16 6" xfId="21573"/>
    <cellStyle name="Normal 6 6 17" xfId="21574"/>
    <cellStyle name="Normal 6 6 17 2" xfId="21575"/>
    <cellStyle name="Normal 6 6 17 2 2" xfId="21576"/>
    <cellStyle name="Normal 6 6 17 2 2 2" xfId="21577"/>
    <cellStyle name="Normal 6 6 17 2 2 3" xfId="21578"/>
    <cellStyle name="Normal 6 6 17 2 3" xfId="21579"/>
    <cellStyle name="Normal 6 6 17 2 3 2" xfId="32783"/>
    <cellStyle name="Normal 6 6 17 2 4" xfId="21580"/>
    <cellStyle name="Normal 6 6 17 2 5" xfId="21581"/>
    <cellStyle name="Normal 6 6 17 3" xfId="21582"/>
    <cellStyle name="Normal 6 6 17 3 2" xfId="21583"/>
    <cellStyle name="Normal 6 6 17 3 3" xfId="21584"/>
    <cellStyle name="Normal 6 6 17 4" xfId="21585"/>
    <cellStyle name="Normal 6 6 17 4 2" xfId="32782"/>
    <cellStyle name="Normal 6 6 17 5" xfId="21586"/>
    <cellStyle name="Normal 6 6 17 6" xfId="21587"/>
    <cellStyle name="Normal 6 6 18" xfId="21588"/>
    <cellStyle name="Normal 6 6 18 2" xfId="21589"/>
    <cellStyle name="Normal 6 6 18 2 2" xfId="21590"/>
    <cellStyle name="Normal 6 6 18 2 2 2" xfId="21591"/>
    <cellStyle name="Normal 6 6 18 2 2 3" xfId="21592"/>
    <cellStyle name="Normal 6 6 18 2 3" xfId="21593"/>
    <cellStyle name="Normal 6 6 18 2 3 2" xfId="32785"/>
    <cellStyle name="Normal 6 6 18 2 4" xfId="21594"/>
    <cellStyle name="Normal 6 6 18 2 5" xfId="21595"/>
    <cellStyle name="Normal 6 6 18 3" xfId="21596"/>
    <cellStyle name="Normal 6 6 18 3 2" xfId="21597"/>
    <cellStyle name="Normal 6 6 18 3 3" xfId="21598"/>
    <cellStyle name="Normal 6 6 18 4" xfId="21599"/>
    <cellStyle name="Normal 6 6 18 4 2" xfId="32784"/>
    <cellStyle name="Normal 6 6 18 5" xfId="21600"/>
    <cellStyle name="Normal 6 6 18 6" xfId="21601"/>
    <cellStyle name="Normal 6 6 19" xfId="21602"/>
    <cellStyle name="Normal 6 6 19 2" xfId="21603"/>
    <cellStyle name="Normal 6 6 19 2 2" xfId="21604"/>
    <cellStyle name="Normal 6 6 19 2 2 2" xfId="21605"/>
    <cellStyle name="Normal 6 6 19 2 2 3" xfId="21606"/>
    <cellStyle name="Normal 6 6 19 2 3" xfId="21607"/>
    <cellStyle name="Normal 6 6 19 2 3 2" xfId="32787"/>
    <cellStyle name="Normal 6 6 19 2 4" xfId="21608"/>
    <cellStyle name="Normal 6 6 19 2 5" xfId="21609"/>
    <cellStyle name="Normal 6 6 19 3" xfId="21610"/>
    <cellStyle name="Normal 6 6 19 3 2" xfId="21611"/>
    <cellStyle name="Normal 6 6 19 3 3" xfId="21612"/>
    <cellStyle name="Normal 6 6 19 4" xfId="21613"/>
    <cellStyle name="Normal 6 6 19 4 2" xfId="32786"/>
    <cellStyle name="Normal 6 6 19 5" xfId="21614"/>
    <cellStyle name="Normal 6 6 19 6" xfId="21615"/>
    <cellStyle name="Normal 6 6 2" xfId="21616"/>
    <cellStyle name="Normal 6 6 2 10" xfId="21617"/>
    <cellStyle name="Normal 6 6 2 10 2" xfId="21618"/>
    <cellStyle name="Normal 6 6 2 10 2 2" xfId="21619"/>
    <cellStyle name="Normal 6 6 2 10 2 3" xfId="21620"/>
    <cellStyle name="Normal 6 6 2 10 3" xfId="21621"/>
    <cellStyle name="Normal 6 6 2 10 3 2" xfId="32789"/>
    <cellStyle name="Normal 6 6 2 10 4" xfId="21622"/>
    <cellStyle name="Normal 6 6 2 10 5" xfId="21623"/>
    <cellStyle name="Normal 6 6 2 11" xfId="21624"/>
    <cellStyle name="Normal 6 6 2 11 2" xfId="21625"/>
    <cellStyle name="Normal 6 6 2 11 2 2" xfId="21626"/>
    <cellStyle name="Normal 6 6 2 11 2 3" xfId="21627"/>
    <cellStyle name="Normal 6 6 2 11 3" xfId="21628"/>
    <cellStyle name="Normal 6 6 2 11 3 2" xfId="32790"/>
    <cellStyle name="Normal 6 6 2 11 4" xfId="21629"/>
    <cellStyle name="Normal 6 6 2 11 5" xfId="21630"/>
    <cellStyle name="Normal 6 6 2 12" xfId="21631"/>
    <cellStyle name="Normal 6 6 2 12 2" xfId="21632"/>
    <cellStyle name="Normal 6 6 2 12 2 2" xfId="21633"/>
    <cellStyle name="Normal 6 6 2 12 2 3" xfId="21634"/>
    <cellStyle name="Normal 6 6 2 12 3" xfId="21635"/>
    <cellStyle name="Normal 6 6 2 12 3 2" xfId="32791"/>
    <cellStyle name="Normal 6 6 2 12 4" xfId="21636"/>
    <cellStyle name="Normal 6 6 2 12 5" xfId="21637"/>
    <cellStyle name="Normal 6 6 2 13" xfId="21638"/>
    <cellStyle name="Normal 6 6 2 13 2" xfId="21639"/>
    <cellStyle name="Normal 6 6 2 13 2 2" xfId="21640"/>
    <cellStyle name="Normal 6 6 2 13 2 3" xfId="21641"/>
    <cellStyle name="Normal 6 6 2 13 3" xfId="21642"/>
    <cellStyle name="Normal 6 6 2 13 3 2" xfId="32792"/>
    <cellStyle name="Normal 6 6 2 13 4" xfId="21643"/>
    <cellStyle name="Normal 6 6 2 13 5" xfId="21644"/>
    <cellStyle name="Normal 6 6 2 14" xfId="21645"/>
    <cellStyle name="Normal 6 6 2 14 2" xfId="21646"/>
    <cellStyle name="Normal 6 6 2 14 2 2" xfId="21647"/>
    <cellStyle name="Normal 6 6 2 14 2 3" xfId="21648"/>
    <cellStyle name="Normal 6 6 2 14 3" xfId="21649"/>
    <cellStyle name="Normal 6 6 2 14 3 2" xfId="32793"/>
    <cellStyle name="Normal 6 6 2 14 4" xfId="21650"/>
    <cellStyle name="Normal 6 6 2 14 5" xfId="21651"/>
    <cellStyle name="Normal 6 6 2 15" xfId="21652"/>
    <cellStyle name="Normal 6 6 2 15 2" xfId="21653"/>
    <cellStyle name="Normal 6 6 2 15 2 2" xfId="21654"/>
    <cellStyle name="Normal 6 6 2 15 2 3" xfId="21655"/>
    <cellStyle name="Normal 6 6 2 15 3" xfId="21656"/>
    <cellStyle name="Normal 6 6 2 15 3 2" xfId="32794"/>
    <cellStyle name="Normal 6 6 2 15 4" xfId="21657"/>
    <cellStyle name="Normal 6 6 2 15 5" xfId="21658"/>
    <cellStyle name="Normal 6 6 2 16" xfId="21659"/>
    <cellStyle name="Normal 6 6 2 16 2" xfId="21660"/>
    <cellStyle name="Normal 6 6 2 16 2 2" xfId="21661"/>
    <cellStyle name="Normal 6 6 2 16 2 3" xfId="21662"/>
    <cellStyle name="Normal 6 6 2 16 3" xfId="21663"/>
    <cellStyle name="Normal 6 6 2 16 3 2" xfId="32795"/>
    <cellStyle name="Normal 6 6 2 16 4" xfId="21664"/>
    <cellStyle name="Normal 6 6 2 16 5" xfId="21665"/>
    <cellStyle name="Normal 6 6 2 17" xfId="21666"/>
    <cellStyle name="Normal 6 6 2 17 2" xfId="21667"/>
    <cellStyle name="Normal 6 6 2 17 2 2" xfId="21668"/>
    <cellStyle name="Normal 6 6 2 17 2 3" xfId="21669"/>
    <cellStyle name="Normal 6 6 2 17 3" xfId="21670"/>
    <cellStyle name="Normal 6 6 2 17 3 2" xfId="32796"/>
    <cellStyle name="Normal 6 6 2 17 4" xfId="21671"/>
    <cellStyle name="Normal 6 6 2 17 5" xfId="21672"/>
    <cellStyle name="Normal 6 6 2 18" xfId="21673"/>
    <cellStyle name="Normal 6 6 2 18 2" xfId="21674"/>
    <cellStyle name="Normal 6 6 2 18 2 2" xfId="21675"/>
    <cellStyle name="Normal 6 6 2 18 2 3" xfId="21676"/>
    <cellStyle name="Normal 6 6 2 18 3" xfId="21677"/>
    <cellStyle name="Normal 6 6 2 18 3 2" xfId="32797"/>
    <cellStyle name="Normal 6 6 2 18 4" xfId="21678"/>
    <cellStyle name="Normal 6 6 2 18 5" xfId="21679"/>
    <cellStyle name="Normal 6 6 2 19" xfId="21680"/>
    <cellStyle name="Normal 6 6 2 19 2" xfId="21681"/>
    <cellStyle name="Normal 6 6 2 19 2 2" xfId="21682"/>
    <cellStyle name="Normal 6 6 2 19 2 3" xfId="21683"/>
    <cellStyle name="Normal 6 6 2 19 3" xfId="21684"/>
    <cellStyle name="Normal 6 6 2 19 3 2" xfId="32798"/>
    <cellStyle name="Normal 6 6 2 19 4" xfId="21685"/>
    <cellStyle name="Normal 6 6 2 19 5" xfId="21686"/>
    <cellStyle name="Normal 6 6 2 2" xfId="21687"/>
    <cellStyle name="Normal 6 6 2 2 2" xfId="21688"/>
    <cellStyle name="Normal 6 6 2 2 2 2" xfId="21689"/>
    <cellStyle name="Normal 6 6 2 2 2 3" xfId="21690"/>
    <cellStyle name="Normal 6 6 2 2 3" xfId="21691"/>
    <cellStyle name="Normal 6 6 2 2 3 2" xfId="32799"/>
    <cellStyle name="Normal 6 6 2 2 4" xfId="21692"/>
    <cellStyle name="Normal 6 6 2 2 5" xfId="21693"/>
    <cellStyle name="Normal 6 6 2 20" xfId="21694"/>
    <cellStyle name="Normal 6 6 2 20 2" xfId="21695"/>
    <cellStyle name="Normal 6 6 2 20 2 2" xfId="21696"/>
    <cellStyle name="Normal 6 6 2 20 2 3" xfId="21697"/>
    <cellStyle name="Normal 6 6 2 20 3" xfId="21698"/>
    <cellStyle name="Normal 6 6 2 20 3 2" xfId="35252"/>
    <cellStyle name="Normal 6 6 2 20 4" xfId="21699"/>
    <cellStyle name="Normal 6 6 2 20 5" xfId="21700"/>
    <cellStyle name="Normal 6 6 2 21" xfId="21701"/>
    <cellStyle name="Normal 6 6 2 21 2" xfId="21702"/>
    <cellStyle name="Normal 6 6 2 21 3" xfId="21703"/>
    <cellStyle name="Normal 6 6 2 22" xfId="21704"/>
    <cellStyle name="Normal 6 6 2 22 2" xfId="32788"/>
    <cellStyle name="Normal 6 6 2 23" xfId="21705"/>
    <cellStyle name="Normal 6 6 2 24" xfId="21706"/>
    <cellStyle name="Normal 6 6 2 25" xfId="21707"/>
    <cellStyle name="Normal 6 6 2 3" xfId="21708"/>
    <cellStyle name="Normal 6 6 2 3 2" xfId="21709"/>
    <cellStyle name="Normal 6 6 2 3 2 2" xfId="21710"/>
    <cellStyle name="Normal 6 6 2 3 2 3" xfId="21711"/>
    <cellStyle name="Normal 6 6 2 3 3" xfId="21712"/>
    <cellStyle name="Normal 6 6 2 3 3 2" xfId="32800"/>
    <cellStyle name="Normal 6 6 2 3 4" xfId="21713"/>
    <cellStyle name="Normal 6 6 2 3 5" xfId="21714"/>
    <cellStyle name="Normal 6 6 2 4" xfId="21715"/>
    <cellStyle name="Normal 6 6 2 4 2" xfId="21716"/>
    <cellStyle name="Normal 6 6 2 4 2 2" xfId="21717"/>
    <cellStyle name="Normal 6 6 2 4 2 3" xfId="21718"/>
    <cellStyle name="Normal 6 6 2 4 3" xfId="21719"/>
    <cellStyle name="Normal 6 6 2 4 3 2" xfId="32801"/>
    <cellStyle name="Normal 6 6 2 4 4" xfId="21720"/>
    <cellStyle name="Normal 6 6 2 4 5" xfId="21721"/>
    <cellStyle name="Normal 6 6 2 5" xfId="21722"/>
    <cellStyle name="Normal 6 6 2 5 2" xfId="21723"/>
    <cellStyle name="Normal 6 6 2 5 2 2" xfId="21724"/>
    <cellStyle name="Normal 6 6 2 5 2 3" xfId="21725"/>
    <cellStyle name="Normal 6 6 2 5 3" xfId="21726"/>
    <cellStyle name="Normal 6 6 2 5 3 2" xfId="32802"/>
    <cellStyle name="Normal 6 6 2 5 4" xfId="21727"/>
    <cellStyle name="Normal 6 6 2 5 5" xfId="21728"/>
    <cellStyle name="Normal 6 6 2 6" xfId="21729"/>
    <cellStyle name="Normal 6 6 2 6 2" xfId="21730"/>
    <cellStyle name="Normal 6 6 2 6 2 2" xfId="21731"/>
    <cellStyle name="Normal 6 6 2 6 2 3" xfId="21732"/>
    <cellStyle name="Normal 6 6 2 6 3" xfId="21733"/>
    <cellStyle name="Normal 6 6 2 6 3 2" xfId="32803"/>
    <cellStyle name="Normal 6 6 2 6 4" xfId="21734"/>
    <cellStyle name="Normal 6 6 2 6 5" xfId="21735"/>
    <cellStyle name="Normal 6 6 2 7" xfId="21736"/>
    <cellStyle name="Normal 6 6 2 7 2" xfId="21737"/>
    <cellStyle name="Normal 6 6 2 7 2 2" xfId="21738"/>
    <cellStyle name="Normal 6 6 2 7 2 3" xfId="21739"/>
    <cellStyle name="Normal 6 6 2 7 3" xfId="21740"/>
    <cellStyle name="Normal 6 6 2 7 3 2" xfId="32804"/>
    <cellStyle name="Normal 6 6 2 7 4" xfId="21741"/>
    <cellStyle name="Normal 6 6 2 7 5" xfId="21742"/>
    <cellStyle name="Normal 6 6 2 8" xfId="21743"/>
    <cellStyle name="Normal 6 6 2 8 2" xfId="21744"/>
    <cellStyle name="Normal 6 6 2 8 2 2" xfId="21745"/>
    <cellStyle name="Normal 6 6 2 8 2 3" xfId="21746"/>
    <cellStyle name="Normal 6 6 2 8 3" xfId="21747"/>
    <cellStyle name="Normal 6 6 2 8 3 2" xfId="32805"/>
    <cellStyle name="Normal 6 6 2 8 4" xfId="21748"/>
    <cellStyle name="Normal 6 6 2 8 5" xfId="21749"/>
    <cellStyle name="Normal 6 6 2 9" xfId="21750"/>
    <cellStyle name="Normal 6 6 2 9 2" xfId="21751"/>
    <cellStyle name="Normal 6 6 2 9 2 2" xfId="21752"/>
    <cellStyle name="Normal 6 6 2 9 2 3" xfId="21753"/>
    <cellStyle name="Normal 6 6 2 9 3" xfId="21754"/>
    <cellStyle name="Normal 6 6 2 9 3 2" xfId="32806"/>
    <cellStyle name="Normal 6 6 2 9 4" xfId="21755"/>
    <cellStyle name="Normal 6 6 2 9 5" xfId="21756"/>
    <cellStyle name="Normal 6 6 20" xfId="21757"/>
    <cellStyle name="Normal 6 6 20 2" xfId="21758"/>
    <cellStyle name="Normal 6 6 20 2 2" xfId="21759"/>
    <cellStyle name="Normal 6 6 20 2 2 2" xfId="21760"/>
    <cellStyle name="Normal 6 6 20 2 2 3" xfId="21761"/>
    <cellStyle name="Normal 6 6 20 2 3" xfId="21762"/>
    <cellStyle name="Normal 6 6 20 2 3 2" xfId="32808"/>
    <cellStyle name="Normal 6 6 20 2 4" xfId="21763"/>
    <cellStyle name="Normal 6 6 20 2 5" xfId="21764"/>
    <cellStyle name="Normal 6 6 20 3" xfId="21765"/>
    <cellStyle name="Normal 6 6 20 3 2" xfId="21766"/>
    <cellStyle name="Normal 6 6 20 3 3" xfId="21767"/>
    <cellStyle name="Normal 6 6 20 4" xfId="21768"/>
    <cellStyle name="Normal 6 6 20 4 2" xfId="32807"/>
    <cellStyle name="Normal 6 6 20 5" xfId="21769"/>
    <cellStyle name="Normal 6 6 20 6" xfId="21770"/>
    <cellStyle name="Normal 6 6 21" xfId="21771"/>
    <cellStyle name="Normal 6 6 21 2" xfId="21772"/>
    <cellStyle name="Normal 6 6 21 2 2" xfId="21773"/>
    <cellStyle name="Normal 6 6 21 2 2 2" xfId="21774"/>
    <cellStyle name="Normal 6 6 21 2 2 3" xfId="21775"/>
    <cellStyle name="Normal 6 6 21 2 3" xfId="21776"/>
    <cellStyle name="Normal 6 6 21 2 3 2" xfId="32810"/>
    <cellStyle name="Normal 6 6 21 2 4" xfId="21777"/>
    <cellStyle name="Normal 6 6 21 2 5" xfId="21778"/>
    <cellStyle name="Normal 6 6 21 3" xfId="21779"/>
    <cellStyle name="Normal 6 6 21 3 2" xfId="21780"/>
    <cellStyle name="Normal 6 6 21 3 3" xfId="21781"/>
    <cellStyle name="Normal 6 6 21 4" xfId="21782"/>
    <cellStyle name="Normal 6 6 21 4 2" xfId="32809"/>
    <cellStyle name="Normal 6 6 21 5" xfId="21783"/>
    <cellStyle name="Normal 6 6 21 6" xfId="21784"/>
    <cellStyle name="Normal 6 6 22" xfId="21785"/>
    <cellStyle name="Normal 6 6 22 2" xfId="21786"/>
    <cellStyle name="Normal 6 6 22 2 2" xfId="21787"/>
    <cellStyle name="Normal 6 6 22 2 2 2" xfId="21788"/>
    <cellStyle name="Normal 6 6 22 2 2 3" xfId="21789"/>
    <cellStyle name="Normal 6 6 22 2 3" xfId="21790"/>
    <cellStyle name="Normal 6 6 22 2 3 2" xfId="32812"/>
    <cellStyle name="Normal 6 6 22 2 4" xfId="21791"/>
    <cellStyle name="Normal 6 6 22 2 5" xfId="21792"/>
    <cellStyle name="Normal 6 6 22 3" xfId="21793"/>
    <cellStyle name="Normal 6 6 22 3 2" xfId="21794"/>
    <cellStyle name="Normal 6 6 22 3 3" xfId="21795"/>
    <cellStyle name="Normal 6 6 22 4" xfId="21796"/>
    <cellStyle name="Normal 6 6 22 4 2" xfId="32811"/>
    <cellStyle name="Normal 6 6 22 5" xfId="21797"/>
    <cellStyle name="Normal 6 6 22 6" xfId="21798"/>
    <cellStyle name="Normal 6 6 23" xfId="21799"/>
    <cellStyle name="Normal 6 6 23 2" xfId="21800"/>
    <cellStyle name="Normal 6 6 23 2 2" xfId="21801"/>
    <cellStyle name="Normal 6 6 23 2 3" xfId="21802"/>
    <cellStyle name="Normal 6 6 23 3" xfId="21803"/>
    <cellStyle name="Normal 6 6 23 3 2" xfId="33991"/>
    <cellStyle name="Normal 6 6 23 4" xfId="21804"/>
    <cellStyle name="Normal 6 6 23 5" xfId="21805"/>
    <cellStyle name="Normal 6 6 24" xfId="21806"/>
    <cellStyle name="Normal 6 6 24 2" xfId="21807"/>
    <cellStyle name="Normal 6 6 24 2 2" xfId="21808"/>
    <cellStyle name="Normal 6 6 24 2 3" xfId="21809"/>
    <cellStyle name="Normal 6 6 24 3" xfId="21810"/>
    <cellStyle name="Normal 6 6 24 3 2" xfId="34037"/>
    <cellStyle name="Normal 6 6 24 4" xfId="21811"/>
    <cellStyle name="Normal 6 6 24 5" xfId="21812"/>
    <cellStyle name="Normal 6 6 25" xfId="21813"/>
    <cellStyle name="Normal 6 6 25 2" xfId="21814"/>
    <cellStyle name="Normal 6 6 25 3" xfId="21815"/>
    <cellStyle name="Normal 6 6 26" xfId="21816"/>
    <cellStyle name="Normal 6 6 26 2" xfId="32767"/>
    <cellStyle name="Normal 6 6 27" xfId="21817"/>
    <cellStyle name="Normal 6 6 28" xfId="21818"/>
    <cellStyle name="Normal 6 6 29" xfId="21819"/>
    <cellStyle name="Normal 6 6 3" xfId="21820"/>
    <cellStyle name="Normal 6 6 3 2" xfId="21821"/>
    <cellStyle name="Normal 6 6 3 2 2" xfId="21822"/>
    <cellStyle name="Normal 6 6 3 2 2 2" xfId="21823"/>
    <cellStyle name="Normal 6 6 3 2 2 3" xfId="21824"/>
    <cellStyle name="Normal 6 6 3 2 3" xfId="21825"/>
    <cellStyle name="Normal 6 6 3 2 3 2" xfId="33724"/>
    <cellStyle name="Normal 6 6 3 2 4" xfId="21826"/>
    <cellStyle name="Normal 6 6 3 2 5" xfId="21827"/>
    <cellStyle name="Normal 6 6 3 3" xfId="21828"/>
    <cellStyle name="Normal 6 6 3 3 2" xfId="21829"/>
    <cellStyle name="Normal 6 6 3 3 2 2" xfId="21830"/>
    <cellStyle name="Normal 6 6 3 3 2 3" xfId="21831"/>
    <cellStyle name="Normal 6 6 3 3 3" xfId="21832"/>
    <cellStyle name="Normal 6 6 3 3 3 2" xfId="34958"/>
    <cellStyle name="Normal 6 6 3 3 4" xfId="21833"/>
    <cellStyle name="Normal 6 6 3 3 5" xfId="21834"/>
    <cellStyle name="Normal 6 6 3 4" xfId="21835"/>
    <cellStyle name="Normal 6 6 3 4 2" xfId="21836"/>
    <cellStyle name="Normal 6 6 3 4 2 2" xfId="21837"/>
    <cellStyle name="Normal 6 6 3 4 2 3" xfId="21838"/>
    <cellStyle name="Normal 6 6 3 4 3" xfId="21839"/>
    <cellStyle name="Normal 6 6 3 4 3 2" xfId="35253"/>
    <cellStyle name="Normal 6 6 3 4 4" xfId="21840"/>
    <cellStyle name="Normal 6 6 3 4 5" xfId="21841"/>
    <cellStyle name="Normal 6 6 3 5" xfId="21842"/>
    <cellStyle name="Normal 6 6 3 5 2" xfId="21843"/>
    <cellStyle name="Normal 6 6 3 5 3" xfId="21844"/>
    <cellStyle name="Normal 6 6 3 6" xfId="21845"/>
    <cellStyle name="Normal 6 6 3 6 2" xfId="32813"/>
    <cellStyle name="Normal 6 6 3 7" xfId="21846"/>
    <cellStyle name="Normal 6 6 3 8" xfId="21847"/>
    <cellStyle name="Normal 6 6 3 9" xfId="21848"/>
    <cellStyle name="Normal 6 6 4" xfId="21849"/>
    <cellStyle name="Normal 6 6 4 2" xfId="21850"/>
    <cellStyle name="Normal 6 6 4 2 2" xfId="21851"/>
    <cellStyle name="Normal 6 6 4 2 2 2" xfId="21852"/>
    <cellStyle name="Normal 6 6 4 2 2 3" xfId="21853"/>
    <cellStyle name="Normal 6 6 4 2 3" xfId="21854"/>
    <cellStyle name="Normal 6 6 4 2 3 2" xfId="35182"/>
    <cellStyle name="Normal 6 6 4 2 4" xfId="21855"/>
    <cellStyle name="Normal 6 6 4 2 5" xfId="21856"/>
    <cellStyle name="Normal 6 6 4 3" xfId="21857"/>
    <cellStyle name="Normal 6 6 4 3 2" xfId="21858"/>
    <cellStyle name="Normal 6 6 4 3 3" xfId="21859"/>
    <cellStyle name="Normal 6 6 4 4" xfId="21860"/>
    <cellStyle name="Normal 6 6 4 4 2" xfId="32814"/>
    <cellStyle name="Normal 6 6 4 5" xfId="21861"/>
    <cellStyle name="Normal 6 6 4 6" xfId="21862"/>
    <cellStyle name="Normal 6 6 4 7" xfId="21863"/>
    <cellStyle name="Normal 6 6 5" xfId="21864"/>
    <cellStyle name="Normal 6 6 5 2" xfId="21865"/>
    <cellStyle name="Normal 6 6 5 2 2" xfId="21866"/>
    <cellStyle name="Normal 6 6 5 2 2 2" xfId="21867"/>
    <cellStyle name="Normal 6 6 5 2 2 3" xfId="21868"/>
    <cellStyle name="Normal 6 6 5 2 3" xfId="21869"/>
    <cellStyle name="Normal 6 6 5 2 3 2" xfId="35183"/>
    <cellStyle name="Normal 6 6 5 2 4" xfId="21870"/>
    <cellStyle name="Normal 6 6 5 2 5" xfId="21871"/>
    <cellStyle name="Normal 6 6 5 3" xfId="21872"/>
    <cellStyle name="Normal 6 6 5 3 2" xfId="21873"/>
    <cellStyle name="Normal 6 6 5 3 3" xfId="21874"/>
    <cellStyle name="Normal 6 6 5 4" xfId="21875"/>
    <cellStyle name="Normal 6 6 5 4 2" xfId="32815"/>
    <cellStyle name="Normal 6 6 5 5" xfId="21876"/>
    <cellStyle name="Normal 6 6 5 6" xfId="21877"/>
    <cellStyle name="Normal 6 6 5 7" xfId="21878"/>
    <cellStyle name="Normal 6 6 6" xfId="21879"/>
    <cellStyle name="Normal 6 6 6 2" xfId="21880"/>
    <cellStyle name="Normal 6 6 6 2 2" xfId="21881"/>
    <cellStyle name="Normal 6 6 6 2 2 2" xfId="21882"/>
    <cellStyle name="Normal 6 6 6 2 2 3" xfId="21883"/>
    <cellStyle name="Normal 6 6 6 2 3" xfId="21884"/>
    <cellStyle name="Normal 6 6 6 2 3 2" xfId="35254"/>
    <cellStyle name="Normal 6 6 6 2 4" xfId="21885"/>
    <cellStyle name="Normal 6 6 6 2 5" xfId="21886"/>
    <cellStyle name="Normal 6 6 6 3" xfId="21887"/>
    <cellStyle name="Normal 6 6 6 3 2" xfId="21888"/>
    <cellStyle name="Normal 6 6 6 3 3" xfId="21889"/>
    <cellStyle name="Normal 6 6 6 4" xfId="21890"/>
    <cellStyle name="Normal 6 6 6 4 2" xfId="32816"/>
    <cellStyle name="Normal 6 6 6 5" xfId="21891"/>
    <cellStyle name="Normal 6 6 6 6" xfId="21892"/>
    <cellStyle name="Normal 6 6 6 7" xfId="21893"/>
    <cellStyle name="Normal 6 6 7" xfId="21894"/>
    <cellStyle name="Normal 6 6 7 2" xfId="21895"/>
    <cellStyle name="Normal 6 6 7 2 2" xfId="21896"/>
    <cellStyle name="Normal 6 6 7 2 3" xfId="21897"/>
    <cellStyle name="Normal 6 6 7 3" xfId="21898"/>
    <cellStyle name="Normal 6 6 7 3 2" xfId="32817"/>
    <cellStyle name="Normal 6 6 7 4" xfId="21899"/>
    <cellStyle name="Normal 6 6 7 5" xfId="21900"/>
    <cellStyle name="Normal 6 6 8" xfId="21901"/>
    <cellStyle name="Normal 6 6 8 2" xfId="21902"/>
    <cellStyle name="Normal 6 6 8 2 2" xfId="21903"/>
    <cellStyle name="Normal 6 6 8 2 2 2" xfId="21904"/>
    <cellStyle name="Normal 6 6 8 2 2 3" xfId="21905"/>
    <cellStyle name="Normal 6 6 8 2 3" xfId="21906"/>
    <cellStyle name="Normal 6 6 8 2 3 2" xfId="32819"/>
    <cellStyle name="Normal 6 6 8 2 4" xfId="21907"/>
    <cellStyle name="Normal 6 6 8 2 5" xfId="21908"/>
    <cellStyle name="Normal 6 6 8 3" xfId="21909"/>
    <cellStyle name="Normal 6 6 8 3 2" xfId="21910"/>
    <cellStyle name="Normal 6 6 8 3 3" xfId="21911"/>
    <cellStyle name="Normal 6 6 8 4" xfId="21912"/>
    <cellStyle name="Normal 6 6 8 4 2" xfId="32818"/>
    <cellStyle name="Normal 6 6 8 5" xfId="21913"/>
    <cellStyle name="Normal 6 6 8 6" xfId="21914"/>
    <cellStyle name="Normal 6 6 9" xfId="21915"/>
    <cellStyle name="Normal 6 6 9 2" xfId="21916"/>
    <cellStyle name="Normal 6 6 9 2 2" xfId="21917"/>
    <cellStyle name="Normal 6 6 9 2 2 2" xfId="21918"/>
    <cellStyle name="Normal 6 6 9 2 2 3" xfId="21919"/>
    <cellStyle name="Normal 6 6 9 2 3" xfId="21920"/>
    <cellStyle name="Normal 6 6 9 2 3 2" xfId="32821"/>
    <cellStyle name="Normal 6 6 9 2 4" xfId="21921"/>
    <cellStyle name="Normal 6 6 9 2 5" xfId="21922"/>
    <cellStyle name="Normal 6 6 9 3" xfId="21923"/>
    <cellStyle name="Normal 6 6 9 3 2" xfId="21924"/>
    <cellStyle name="Normal 6 6 9 3 3" xfId="21925"/>
    <cellStyle name="Normal 6 6 9 4" xfId="21926"/>
    <cellStyle name="Normal 6 6 9 4 2" xfId="32820"/>
    <cellStyle name="Normal 6 6 9 5" xfId="21927"/>
    <cellStyle name="Normal 6 6 9 6" xfId="21928"/>
    <cellStyle name="Normal 6 7" xfId="21929"/>
    <cellStyle name="Normal 6 7 10" xfId="21930"/>
    <cellStyle name="Normal 6 7 11" xfId="21931"/>
    <cellStyle name="Normal 6 7 2" xfId="21932"/>
    <cellStyle name="Normal 6 7 2 2" xfId="21933"/>
    <cellStyle name="Normal 6 7 2 2 2" xfId="21934"/>
    <cellStyle name="Normal 6 7 2 2 2 2" xfId="21935"/>
    <cellStyle name="Normal 6 7 2 2 2 3" xfId="21936"/>
    <cellStyle name="Normal 6 7 2 2 3" xfId="21937"/>
    <cellStyle name="Normal 6 7 2 2 3 2" xfId="34714"/>
    <cellStyle name="Normal 6 7 2 2 4" xfId="21938"/>
    <cellStyle name="Normal 6 7 2 2 5" xfId="21939"/>
    <cellStyle name="Normal 6 7 2 3" xfId="21940"/>
    <cellStyle name="Normal 6 7 2 3 2" xfId="21941"/>
    <cellStyle name="Normal 6 7 2 3 2 2" xfId="21942"/>
    <cellStyle name="Normal 6 7 2 3 2 3" xfId="21943"/>
    <cellStyle name="Normal 6 7 2 3 3" xfId="21944"/>
    <cellStyle name="Normal 6 7 2 3 3 2" xfId="35184"/>
    <cellStyle name="Normal 6 7 2 3 4" xfId="21945"/>
    <cellStyle name="Normal 6 7 2 3 5" xfId="21946"/>
    <cellStyle name="Normal 6 7 2 4" xfId="21947"/>
    <cellStyle name="Normal 6 7 2 4 2" xfId="21948"/>
    <cellStyle name="Normal 6 7 2 4 3" xfId="21949"/>
    <cellStyle name="Normal 6 7 2 5" xfId="21950"/>
    <cellStyle name="Normal 6 7 2 5 2" xfId="33726"/>
    <cellStyle name="Normal 6 7 2 6" xfId="21951"/>
    <cellStyle name="Normal 6 7 2 7" xfId="21952"/>
    <cellStyle name="Normal 6 7 2 8" xfId="21953"/>
    <cellStyle name="Normal 6 7 3" xfId="21954"/>
    <cellStyle name="Normal 6 7 3 2" xfId="21955"/>
    <cellStyle name="Normal 6 7 3 2 2" xfId="21956"/>
    <cellStyle name="Normal 6 7 3 2 2 2" xfId="21957"/>
    <cellStyle name="Normal 6 7 3 2 2 3" xfId="21958"/>
    <cellStyle name="Normal 6 7 3 2 3" xfId="21959"/>
    <cellStyle name="Normal 6 7 3 2 3 2" xfId="35185"/>
    <cellStyle name="Normal 6 7 3 2 4" xfId="21960"/>
    <cellStyle name="Normal 6 7 3 2 5" xfId="21961"/>
    <cellStyle name="Normal 6 7 3 3" xfId="21962"/>
    <cellStyle name="Normal 6 7 3 3 2" xfId="21963"/>
    <cellStyle name="Normal 6 7 3 3 3" xfId="21964"/>
    <cellStyle name="Normal 6 7 3 4" xfId="21965"/>
    <cellStyle name="Normal 6 7 3 5" xfId="21966"/>
    <cellStyle name="Normal 6 7 3 6" xfId="21967"/>
    <cellStyle name="Normal 6 7 3 7" xfId="21968"/>
    <cellStyle name="Normal 6 7 4" xfId="21969"/>
    <cellStyle name="Normal 6 7 4 2" xfId="21970"/>
    <cellStyle name="Normal 6 7 4 2 2" xfId="21971"/>
    <cellStyle name="Normal 6 7 4 2 2 2" xfId="21972"/>
    <cellStyle name="Normal 6 7 4 2 2 3" xfId="21973"/>
    <cellStyle name="Normal 6 7 4 2 3" xfId="21974"/>
    <cellStyle name="Normal 6 7 4 2 3 2" xfId="35000"/>
    <cellStyle name="Normal 6 7 4 2 4" xfId="21975"/>
    <cellStyle name="Normal 6 7 4 2 5" xfId="21976"/>
    <cellStyle name="Normal 6 7 4 3" xfId="21977"/>
    <cellStyle name="Normal 6 7 4 3 2" xfId="21978"/>
    <cellStyle name="Normal 6 7 4 3 2 2" xfId="21979"/>
    <cellStyle name="Normal 6 7 4 3 2 3" xfId="21980"/>
    <cellStyle name="Normal 6 7 4 3 3" xfId="21981"/>
    <cellStyle name="Normal 6 7 4 3 3 2" xfId="34898"/>
    <cellStyle name="Normal 6 7 4 3 4" xfId="21982"/>
    <cellStyle name="Normal 6 7 4 3 5" xfId="21983"/>
    <cellStyle name="Normal 6 7 4 4" xfId="21984"/>
    <cellStyle name="Normal 6 7 4 4 2" xfId="21985"/>
    <cellStyle name="Normal 6 7 4 4 3" xfId="21986"/>
    <cellStyle name="Normal 6 7 4 5" xfId="21987"/>
    <cellStyle name="Normal 6 7 4 5 2" xfId="33992"/>
    <cellStyle name="Normal 6 7 4 6" xfId="21988"/>
    <cellStyle name="Normal 6 7 4 7" xfId="21989"/>
    <cellStyle name="Normal 6 7 4 8" xfId="21990"/>
    <cellStyle name="Normal 6 7 5" xfId="21991"/>
    <cellStyle name="Normal 6 7 5 2" xfId="21992"/>
    <cellStyle name="Normal 6 7 5 2 2" xfId="21993"/>
    <cellStyle name="Normal 6 7 5 2 2 2" xfId="21994"/>
    <cellStyle name="Normal 6 7 5 2 2 3" xfId="21995"/>
    <cellStyle name="Normal 6 7 5 2 3" xfId="21996"/>
    <cellStyle name="Normal 6 7 5 2 3 2" xfId="35255"/>
    <cellStyle name="Normal 6 7 5 2 4" xfId="21997"/>
    <cellStyle name="Normal 6 7 5 2 5" xfId="21998"/>
    <cellStyle name="Normal 6 7 5 3" xfId="21999"/>
    <cellStyle name="Normal 6 7 5 3 2" xfId="22000"/>
    <cellStyle name="Normal 6 7 5 3 3" xfId="22001"/>
    <cellStyle name="Normal 6 7 5 4" xfId="22002"/>
    <cellStyle name="Normal 6 7 5 4 2" xfId="34094"/>
    <cellStyle name="Normal 6 7 5 5" xfId="22003"/>
    <cellStyle name="Normal 6 7 5 6" xfId="22004"/>
    <cellStyle name="Normal 6 7 5 7" xfId="22005"/>
    <cellStyle name="Normal 6 7 6" xfId="22006"/>
    <cellStyle name="Normal 6 7 6 2" xfId="22007"/>
    <cellStyle name="Normal 6 7 6 2 2" xfId="22008"/>
    <cellStyle name="Normal 6 7 6 2 3" xfId="22009"/>
    <cellStyle name="Normal 6 7 6 3" xfId="22010"/>
    <cellStyle name="Normal 6 7 6 3 2" xfId="35186"/>
    <cellStyle name="Normal 6 7 6 4" xfId="22011"/>
    <cellStyle name="Normal 6 7 6 5" xfId="22012"/>
    <cellStyle name="Normal 6 7 6 6" xfId="22013"/>
    <cellStyle name="Normal 6 7 7" xfId="22014"/>
    <cellStyle name="Normal 6 7 7 2" xfId="22015"/>
    <cellStyle name="Normal 6 7 7 3" xfId="22016"/>
    <cellStyle name="Normal 6 7 8" xfId="22017"/>
    <cellStyle name="Normal 6 7 8 2" xfId="33725"/>
    <cellStyle name="Normal 6 7 9" xfId="22018"/>
    <cellStyle name="Normal 6 8" xfId="22019"/>
    <cellStyle name="Normal 6 8 10" xfId="22020"/>
    <cellStyle name="Normal 6 8 11" xfId="22021"/>
    <cellStyle name="Normal 6 8 2" xfId="22022"/>
    <cellStyle name="Normal 6 8 2 2" xfId="22023"/>
    <cellStyle name="Normal 6 8 2 2 2" xfId="22024"/>
    <cellStyle name="Normal 6 8 2 2 2 2" xfId="22025"/>
    <cellStyle name="Normal 6 8 2 2 2 3" xfId="22026"/>
    <cellStyle name="Normal 6 8 2 2 3" xfId="22027"/>
    <cellStyle name="Normal 6 8 2 2 3 2" xfId="34715"/>
    <cellStyle name="Normal 6 8 2 2 4" xfId="22028"/>
    <cellStyle name="Normal 6 8 2 2 5" xfId="22029"/>
    <cellStyle name="Normal 6 8 2 3" xfId="22030"/>
    <cellStyle name="Normal 6 8 2 3 2" xfId="22031"/>
    <cellStyle name="Normal 6 8 2 3 2 2" xfId="22032"/>
    <cellStyle name="Normal 6 8 2 3 2 3" xfId="22033"/>
    <cellStyle name="Normal 6 8 2 3 3" xfId="22034"/>
    <cellStyle name="Normal 6 8 2 3 3 2" xfId="35256"/>
    <cellStyle name="Normal 6 8 2 3 4" xfId="22035"/>
    <cellStyle name="Normal 6 8 2 3 5" xfId="22036"/>
    <cellStyle name="Normal 6 8 2 4" xfId="22037"/>
    <cellStyle name="Normal 6 8 2 4 2" xfId="22038"/>
    <cellStyle name="Normal 6 8 2 4 3" xfId="22039"/>
    <cellStyle name="Normal 6 8 2 5" xfId="22040"/>
    <cellStyle name="Normal 6 8 2 5 2" xfId="33728"/>
    <cellStyle name="Normal 6 8 2 6" xfId="22041"/>
    <cellStyle name="Normal 6 8 2 7" xfId="22042"/>
    <cellStyle name="Normal 6 8 2 8" xfId="22043"/>
    <cellStyle name="Normal 6 8 3" xfId="22044"/>
    <cellStyle name="Normal 6 8 3 2" xfId="22045"/>
    <cellStyle name="Normal 6 8 3 2 2" xfId="22046"/>
    <cellStyle name="Normal 6 8 3 2 2 2" xfId="22047"/>
    <cellStyle name="Normal 6 8 3 2 2 3" xfId="22048"/>
    <cellStyle name="Normal 6 8 3 2 3" xfId="22049"/>
    <cellStyle name="Normal 6 8 3 2 3 2" xfId="35257"/>
    <cellStyle name="Normal 6 8 3 2 4" xfId="22050"/>
    <cellStyle name="Normal 6 8 3 2 5" xfId="22051"/>
    <cellStyle name="Normal 6 8 3 3" xfId="22052"/>
    <cellStyle name="Normal 6 8 3 3 2" xfId="22053"/>
    <cellStyle name="Normal 6 8 3 3 3" xfId="22054"/>
    <cellStyle name="Normal 6 8 3 4" xfId="22055"/>
    <cellStyle name="Normal 6 8 3 5" xfId="22056"/>
    <cellStyle name="Normal 6 8 3 6" xfId="22057"/>
    <cellStyle name="Normal 6 8 3 7" xfId="22058"/>
    <cellStyle name="Normal 6 8 4" xfId="22059"/>
    <cellStyle name="Normal 6 8 4 2" xfId="22060"/>
    <cellStyle name="Normal 6 8 4 2 2" xfId="22061"/>
    <cellStyle name="Normal 6 8 4 2 2 2" xfId="22062"/>
    <cellStyle name="Normal 6 8 4 2 2 3" xfId="22063"/>
    <cellStyle name="Normal 6 8 4 2 3" xfId="22064"/>
    <cellStyle name="Normal 6 8 4 2 3 2" xfId="35001"/>
    <cellStyle name="Normal 6 8 4 2 4" xfId="22065"/>
    <cellStyle name="Normal 6 8 4 2 5" xfId="22066"/>
    <cellStyle name="Normal 6 8 4 3" xfId="22067"/>
    <cellStyle name="Normal 6 8 4 3 2" xfId="22068"/>
    <cellStyle name="Normal 6 8 4 3 2 2" xfId="22069"/>
    <cellStyle name="Normal 6 8 4 3 2 3" xfId="22070"/>
    <cellStyle name="Normal 6 8 4 3 3" xfId="22071"/>
    <cellStyle name="Normal 6 8 4 3 3 2" xfId="34899"/>
    <cellStyle name="Normal 6 8 4 3 4" xfId="22072"/>
    <cellStyle name="Normal 6 8 4 3 5" xfId="22073"/>
    <cellStyle name="Normal 6 8 4 4" xfId="22074"/>
    <cellStyle name="Normal 6 8 4 4 2" xfId="22075"/>
    <cellStyle name="Normal 6 8 4 4 3" xfId="22076"/>
    <cellStyle name="Normal 6 8 4 5" xfId="22077"/>
    <cellStyle name="Normal 6 8 4 5 2" xfId="33993"/>
    <cellStyle name="Normal 6 8 4 6" xfId="22078"/>
    <cellStyle name="Normal 6 8 4 7" xfId="22079"/>
    <cellStyle name="Normal 6 8 4 8" xfId="22080"/>
    <cellStyle name="Normal 6 8 5" xfId="22081"/>
    <cellStyle name="Normal 6 8 5 2" xfId="22082"/>
    <cellStyle name="Normal 6 8 5 2 2" xfId="22083"/>
    <cellStyle name="Normal 6 8 5 2 2 2" xfId="22084"/>
    <cellStyle name="Normal 6 8 5 2 2 3" xfId="22085"/>
    <cellStyle name="Normal 6 8 5 2 3" xfId="22086"/>
    <cellStyle name="Normal 6 8 5 2 3 2" xfId="35187"/>
    <cellStyle name="Normal 6 8 5 2 4" xfId="22087"/>
    <cellStyle name="Normal 6 8 5 2 5" xfId="22088"/>
    <cellStyle name="Normal 6 8 5 3" xfId="22089"/>
    <cellStyle name="Normal 6 8 5 3 2" xfId="22090"/>
    <cellStyle name="Normal 6 8 5 3 3" xfId="22091"/>
    <cellStyle name="Normal 6 8 5 4" xfId="22092"/>
    <cellStyle name="Normal 6 8 5 4 2" xfId="34095"/>
    <cellStyle name="Normal 6 8 5 5" xfId="22093"/>
    <cellStyle name="Normal 6 8 5 6" xfId="22094"/>
    <cellStyle name="Normal 6 8 5 7" xfId="22095"/>
    <cellStyle name="Normal 6 8 6" xfId="22096"/>
    <cellStyle name="Normal 6 8 6 2" xfId="22097"/>
    <cellStyle name="Normal 6 8 6 2 2" xfId="22098"/>
    <cellStyle name="Normal 6 8 6 2 3" xfId="22099"/>
    <cellStyle name="Normal 6 8 6 3" xfId="22100"/>
    <cellStyle name="Normal 6 8 6 3 2" xfId="35258"/>
    <cellStyle name="Normal 6 8 6 4" xfId="22101"/>
    <cellStyle name="Normal 6 8 6 5" xfId="22102"/>
    <cellStyle name="Normal 6 8 6 6" xfId="22103"/>
    <cellStyle name="Normal 6 8 7" xfId="22104"/>
    <cellStyle name="Normal 6 8 7 2" xfId="22105"/>
    <cellStyle name="Normal 6 8 7 3" xfId="22106"/>
    <cellStyle name="Normal 6 8 8" xfId="22107"/>
    <cellStyle name="Normal 6 8 8 2" xfId="33727"/>
    <cellStyle name="Normal 6 8 9" xfId="22108"/>
    <cellStyle name="Normal 6 9" xfId="22109"/>
    <cellStyle name="Normal 6 9 10" xfId="22110"/>
    <cellStyle name="Normal 6 9 11" xfId="22111"/>
    <cellStyle name="Normal 6 9 2" xfId="22112"/>
    <cellStyle name="Normal 6 9 2 2" xfId="22113"/>
    <cellStyle name="Normal 6 9 2 2 2" xfId="22114"/>
    <cellStyle name="Normal 6 9 2 2 2 2" xfId="22115"/>
    <cellStyle name="Normal 6 9 2 2 2 3" xfId="22116"/>
    <cellStyle name="Normal 6 9 2 2 3" xfId="22117"/>
    <cellStyle name="Normal 6 9 2 2 3 2" xfId="34716"/>
    <cellStyle name="Normal 6 9 2 2 4" xfId="22118"/>
    <cellStyle name="Normal 6 9 2 2 5" xfId="22119"/>
    <cellStyle name="Normal 6 9 2 3" xfId="22120"/>
    <cellStyle name="Normal 6 9 2 3 2" xfId="22121"/>
    <cellStyle name="Normal 6 9 2 3 2 2" xfId="22122"/>
    <cellStyle name="Normal 6 9 2 3 2 3" xfId="22123"/>
    <cellStyle name="Normal 6 9 2 3 3" xfId="22124"/>
    <cellStyle name="Normal 6 9 2 3 3 2" xfId="35188"/>
    <cellStyle name="Normal 6 9 2 3 4" xfId="22125"/>
    <cellStyle name="Normal 6 9 2 3 5" xfId="22126"/>
    <cellStyle name="Normal 6 9 2 4" xfId="22127"/>
    <cellStyle name="Normal 6 9 2 4 2" xfId="22128"/>
    <cellStyle name="Normal 6 9 2 4 3" xfId="22129"/>
    <cellStyle name="Normal 6 9 2 5" xfId="22130"/>
    <cellStyle name="Normal 6 9 2 5 2" xfId="33730"/>
    <cellStyle name="Normal 6 9 2 6" xfId="22131"/>
    <cellStyle name="Normal 6 9 2 7" xfId="22132"/>
    <cellStyle name="Normal 6 9 2 8" xfId="22133"/>
    <cellStyle name="Normal 6 9 3" xfId="22134"/>
    <cellStyle name="Normal 6 9 3 2" xfId="22135"/>
    <cellStyle name="Normal 6 9 3 2 2" xfId="22136"/>
    <cellStyle name="Normal 6 9 3 2 2 2" xfId="22137"/>
    <cellStyle name="Normal 6 9 3 2 2 3" xfId="22138"/>
    <cellStyle name="Normal 6 9 3 2 3" xfId="22139"/>
    <cellStyle name="Normal 6 9 3 2 3 2" xfId="35189"/>
    <cellStyle name="Normal 6 9 3 2 4" xfId="22140"/>
    <cellStyle name="Normal 6 9 3 2 5" xfId="22141"/>
    <cellStyle name="Normal 6 9 3 3" xfId="22142"/>
    <cellStyle name="Normal 6 9 3 3 2" xfId="22143"/>
    <cellStyle name="Normal 6 9 3 3 3" xfId="22144"/>
    <cellStyle name="Normal 6 9 3 4" xfId="22145"/>
    <cellStyle name="Normal 6 9 3 5" xfId="22146"/>
    <cellStyle name="Normal 6 9 3 6" xfId="22147"/>
    <cellStyle name="Normal 6 9 3 7" xfId="22148"/>
    <cellStyle name="Normal 6 9 4" xfId="22149"/>
    <cellStyle name="Normal 6 9 4 2" xfId="22150"/>
    <cellStyle name="Normal 6 9 4 2 2" xfId="22151"/>
    <cellStyle name="Normal 6 9 4 2 2 2" xfId="22152"/>
    <cellStyle name="Normal 6 9 4 2 2 3" xfId="22153"/>
    <cellStyle name="Normal 6 9 4 2 3" xfId="22154"/>
    <cellStyle name="Normal 6 9 4 2 3 2" xfId="35002"/>
    <cellStyle name="Normal 6 9 4 2 4" xfId="22155"/>
    <cellStyle name="Normal 6 9 4 2 5" xfId="22156"/>
    <cellStyle name="Normal 6 9 4 3" xfId="22157"/>
    <cellStyle name="Normal 6 9 4 3 2" xfId="22158"/>
    <cellStyle name="Normal 6 9 4 3 2 2" xfId="22159"/>
    <cellStyle name="Normal 6 9 4 3 2 3" xfId="22160"/>
    <cellStyle name="Normal 6 9 4 3 3" xfId="22161"/>
    <cellStyle name="Normal 6 9 4 3 3 2" xfId="34717"/>
    <cellStyle name="Normal 6 9 4 3 4" xfId="22162"/>
    <cellStyle name="Normal 6 9 4 3 5" xfId="22163"/>
    <cellStyle name="Normal 6 9 4 4" xfId="22164"/>
    <cellStyle name="Normal 6 9 4 4 2" xfId="22165"/>
    <cellStyle name="Normal 6 9 4 4 3" xfId="22166"/>
    <cellStyle name="Normal 6 9 4 5" xfId="22167"/>
    <cellStyle name="Normal 6 9 4 5 2" xfId="33994"/>
    <cellStyle name="Normal 6 9 4 6" xfId="22168"/>
    <cellStyle name="Normal 6 9 4 7" xfId="22169"/>
    <cellStyle name="Normal 6 9 4 8" xfId="22170"/>
    <cellStyle name="Normal 6 9 5" xfId="22171"/>
    <cellStyle name="Normal 6 9 5 2" xfId="22172"/>
    <cellStyle name="Normal 6 9 5 2 2" xfId="22173"/>
    <cellStyle name="Normal 6 9 5 2 2 2" xfId="22174"/>
    <cellStyle name="Normal 6 9 5 2 2 3" xfId="22175"/>
    <cellStyle name="Normal 6 9 5 2 3" xfId="22176"/>
    <cellStyle name="Normal 6 9 5 2 3 2" xfId="35308"/>
    <cellStyle name="Normal 6 9 5 2 4" xfId="22177"/>
    <cellStyle name="Normal 6 9 5 2 5" xfId="22178"/>
    <cellStyle name="Normal 6 9 5 3" xfId="22179"/>
    <cellStyle name="Normal 6 9 5 3 2" xfId="22180"/>
    <cellStyle name="Normal 6 9 5 3 3" xfId="22181"/>
    <cellStyle name="Normal 6 9 5 4" xfId="22182"/>
    <cellStyle name="Normal 6 9 5 4 2" xfId="34096"/>
    <cellStyle name="Normal 6 9 5 5" xfId="22183"/>
    <cellStyle name="Normal 6 9 5 6" xfId="22184"/>
    <cellStyle name="Normal 6 9 5 7" xfId="22185"/>
    <cellStyle name="Normal 6 9 6" xfId="22186"/>
    <cellStyle name="Normal 6 9 6 2" xfId="22187"/>
    <cellStyle name="Normal 6 9 6 2 2" xfId="22188"/>
    <cellStyle name="Normal 6 9 6 2 3" xfId="22189"/>
    <cellStyle name="Normal 6 9 6 3" xfId="22190"/>
    <cellStyle name="Normal 6 9 6 3 2" xfId="35190"/>
    <cellStyle name="Normal 6 9 6 4" xfId="22191"/>
    <cellStyle name="Normal 6 9 6 5" xfId="22192"/>
    <cellStyle name="Normal 6 9 6 6" xfId="22193"/>
    <cellStyle name="Normal 6 9 7" xfId="22194"/>
    <cellStyle name="Normal 6 9 7 2" xfId="22195"/>
    <cellStyle name="Normal 6 9 7 3" xfId="22196"/>
    <cellStyle name="Normal 6 9 8" xfId="22197"/>
    <cellStyle name="Normal 6 9 8 2" xfId="33729"/>
    <cellStyle name="Normal 6 9 9" xfId="22198"/>
    <cellStyle name="Normal 7" xfId="22199"/>
    <cellStyle name="Normal 7 10" xfId="22200"/>
    <cellStyle name="Normal 7 10 2" xfId="22201"/>
    <cellStyle name="Normal 7 10 2 2" xfId="22202"/>
    <cellStyle name="Normal 7 10 2 2 2" xfId="22203"/>
    <cellStyle name="Normal 7 10 2 2 2 2" xfId="22204"/>
    <cellStyle name="Normal 7 10 2 2 2 2 2" xfId="22205"/>
    <cellStyle name="Normal 7 10 2 2 2 2 3" xfId="22206"/>
    <cellStyle name="Normal 7 10 2 2 2 3" xfId="22207"/>
    <cellStyle name="Normal 7 10 2 2 2 3 2" xfId="34719"/>
    <cellStyle name="Normal 7 10 2 2 2 4" xfId="22208"/>
    <cellStyle name="Normal 7 10 2 2 2 5" xfId="22209"/>
    <cellStyle name="Normal 7 10 2 2 3" xfId="22210"/>
    <cellStyle name="Normal 7 10 2 2 3 2" xfId="22211"/>
    <cellStyle name="Normal 7 10 2 2 3 3" xfId="22212"/>
    <cellStyle name="Normal 7 10 2 2 4" xfId="22213"/>
    <cellStyle name="Normal 7 10 2 2 4 2" xfId="33733"/>
    <cellStyle name="Normal 7 10 2 2 5" xfId="22214"/>
    <cellStyle name="Normal 7 10 2 2 6" xfId="22215"/>
    <cellStyle name="Normal 7 10 2 3" xfId="22216"/>
    <cellStyle name="Normal 7 10 2 3 2" xfId="22217"/>
    <cellStyle name="Normal 7 10 2 3 2 2" xfId="22218"/>
    <cellStyle name="Normal 7 10 2 3 2 3" xfId="22219"/>
    <cellStyle name="Normal 7 10 2 3 3" xfId="22220"/>
    <cellStyle name="Normal 7 10 2 3 3 2" xfId="34720"/>
    <cellStyle name="Normal 7 10 2 3 4" xfId="22221"/>
    <cellStyle name="Normal 7 10 2 3 5" xfId="22222"/>
    <cellStyle name="Normal 7 10 2 4" xfId="22223"/>
    <cellStyle name="Normal 7 10 2 4 2" xfId="22224"/>
    <cellStyle name="Normal 7 10 2 4 3" xfId="22225"/>
    <cellStyle name="Normal 7 10 2 5" xfId="22226"/>
    <cellStyle name="Normal 7 10 2 5 2" xfId="33732"/>
    <cellStyle name="Normal 7 10 2 6" xfId="22227"/>
    <cellStyle name="Normal 7 10 2 7" xfId="22228"/>
    <cellStyle name="Normal 7 10 3" xfId="22229"/>
    <cellStyle name="Normal 7 10 3 2" xfId="22230"/>
    <cellStyle name="Normal 7 10 3 2 2" xfId="22231"/>
    <cellStyle name="Normal 7 10 3 2 2 2" xfId="22232"/>
    <cellStyle name="Normal 7 10 3 2 2 3" xfId="22233"/>
    <cellStyle name="Normal 7 10 3 2 3" xfId="22234"/>
    <cellStyle name="Normal 7 10 3 2 3 2" xfId="34851"/>
    <cellStyle name="Normal 7 10 3 2 4" xfId="22235"/>
    <cellStyle name="Normal 7 10 3 2 5" xfId="22236"/>
    <cellStyle name="Normal 7 10 3 3" xfId="22237"/>
    <cellStyle name="Normal 7 10 3 3 2" xfId="22238"/>
    <cellStyle name="Normal 7 10 3 3 3" xfId="22239"/>
    <cellStyle name="Normal 7 10 3 4" xfId="22240"/>
    <cellStyle name="Normal 7 10 3 4 2" xfId="33734"/>
    <cellStyle name="Normal 7 10 3 5" xfId="22241"/>
    <cellStyle name="Normal 7 10 3 6" xfId="22242"/>
    <cellStyle name="Normal 7 10 4" xfId="22243"/>
    <cellStyle name="Normal 7 10 4 2" xfId="22244"/>
    <cellStyle name="Normal 7 10 4 2 2" xfId="22245"/>
    <cellStyle name="Normal 7 10 4 2 3" xfId="22246"/>
    <cellStyle name="Normal 7 10 4 3" xfId="22247"/>
    <cellStyle name="Normal 7 10 4 3 2" xfId="34721"/>
    <cellStyle name="Normal 7 10 4 4" xfId="22248"/>
    <cellStyle name="Normal 7 10 4 5" xfId="22249"/>
    <cellStyle name="Normal 7 10 5" xfId="22250"/>
    <cellStyle name="Normal 7 10 5 2" xfId="22251"/>
    <cellStyle name="Normal 7 10 5 3" xfId="22252"/>
    <cellStyle name="Normal 7 10 6" xfId="22253"/>
    <cellStyle name="Normal 7 10 6 2" xfId="33731"/>
    <cellStyle name="Normal 7 10 7" xfId="22254"/>
    <cellStyle name="Normal 7 10 8" xfId="22255"/>
    <cellStyle name="Normal 7 11" xfId="22256"/>
    <cellStyle name="Normal 7 11 2" xfId="22257"/>
    <cellStyle name="Normal 7 11 2 2" xfId="22258"/>
    <cellStyle name="Normal 7 11 2 2 2" xfId="22259"/>
    <cellStyle name="Normal 7 11 2 2 2 2" xfId="22260"/>
    <cellStyle name="Normal 7 11 2 2 2 3" xfId="22261"/>
    <cellStyle name="Normal 7 11 2 2 3" xfId="22262"/>
    <cellStyle name="Normal 7 11 2 2 3 2" xfId="34618"/>
    <cellStyle name="Normal 7 11 2 2 4" xfId="22263"/>
    <cellStyle name="Normal 7 11 2 2 5" xfId="22264"/>
    <cellStyle name="Normal 7 11 2 3" xfId="22265"/>
    <cellStyle name="Normal 7 11 2 3 2" xfId="22266"/>
    <cellStyle name="Normal 7 11 2 3 3" xfId="22267"/>
    <cellStyle name="Normal 7 11 2 4" xfId="22268"/>
    <cellStyle name="Normal 7 11 2 4 2" xfId="33736"/>
    <cellStyle name="Normal 7 11 2 5" xfId="22269"/>
    <cellStyle name="Normal 7 11 2 6" xfId="22270"/>
    <cellStyle name="Normal 7 11 3" xfId="22271"/>
    <cellStyle name="Normal 7 11 3 2" xfId="22272"/>
    <cellStyle name="Normal 7 11 3 2 2" xfId="22273"/>
    <cellStyle name="Normal 7 11 3 2 2 2" xfId="22274"/>
    <cellStyle name="Normal 7 11 3 2 2 3" xfId="22275"/>
    <cellStyle name="Normal 7 11 3 2 3" xfId="22276"/>
    <cellStyle name="Normal 7 11 3 2 3 2" xfId="34482"/>
    <cellStyle name="Normal 7 11 3 2 4" xfId="22277"/>
    <cellStyle name="Normal 7 11 3 2 5" xfId="22278"/>
    <cellStyle name="Normal 7 11 3 3" xfId="22279"/>
    <cellStyle name="Normal 7 11 3 3 2" xfId="22280"/>
    <cellStyle name="Normal 7 11 3 3 3" xfId="22281"/>
    <cellStyle name="Normal 7 11 3 4" xfId="22282"/>
    <cellStyle name="Normal 7 11 3 4 2" xfId="33737"/>
    <cellStyle name="Normal 7 11 3 5" xfId="22283"/>
    <cellStyle name="Normal 7 11 3 6" xfId="22284"/>
    <cellStyle name="Normal 7 11 4" xfId="22285"/>
    <cellStyle name="Normal 7 11 4 2" xfId="22286"/>
    <cellStyle name="Normal 7 11 4 2 2" xfId="22287"/>
    <cellStyle name="Normal 7 11 4 2 3" xfId="22288"/>
    <cellStyle name="Normal 7 11 4 3" xfId="22289"/>
    <cellStyle name="Normal 7 11 4 3 2" xfId="34225"/>
    <cellStyle name="Normal 7 11 4 4" xfId="22290"/>
    <cellStyle name="Normal 7 11 4 5" xfId="22291"/>
    <cellStyle name="Normal 7 11 5" xfId="22292"/>
    <cellStyle name="Normal 7 11 5 2" xfId="22293"/>
    <cellStyle name="Normal 7 11 5 3" xfId="22294"/>
    <cellStyle name="Normal 7 11 6" xfId="22295"/>
    <cellStyle name="Normal 7 11 6 2" xfId="33735"/>
    <cellStyle name="Normal 7 11 7" xfId="22296"/>
    <cellStyle name="Normal 7 11 8" xfId="22297"/>
    <cellStyle name="Normal 7 12" xfId="22298"/>
    <cellStyle name="Normal 7 12 2" xfId="22299"/>
    <cellStyle name="Normal 7 12 2 2" xfId="22300"/>
    <cellStyle name="Normal 7 12 2 2 2" xfId="22301"/>
    <cellStyle name="Normal 7 12 2 2 3" xfId="22302"/>
    <cellStyle name="Normal 7 12 2 3" xfId="22303"/>
    <cellStyle name="Normal 7 12 2 4" xfId="22304"/>
    <cellStyle name="Normal 7 12 2 5" xfId="22305"/>
    <cellStyle name="Normal 7 12 3" xfId="22306"/>
    <cellStyle name="Normal 7 12 3 2" xfId="22307"/>
    <cellStyle name="Normal 7 12 3 2 2" xfId="22308"/>
    <cellStyle name="Normal 7 12 3 2 3" xfId="22309"/>
    <cellStyle name="Normal 7 12 3 3" xfId="22310"/>
    <cellStyle name="Normal 7 12 3 3 2" xfId="34799"/>
    <cellStyle name="Normal 7 12 3 4" xfId="22311"/>
    <cellStyle name="Normal 7 12 3 5" xfId="22312"/>
    <cellStyle name="Normal 7 12 4" xfId="22313"/>
    <cellStyle name="Normal 7 12 4 2" xfId="22314"/>
    <cellStyle name="Normal 7 12 4 3" xfId="22315"/>
    <cellStyle name="Normal 7 12 5" xfId="22316"/>
    <cellStyle name="Normal 7 12 5 2" xfId="33738"/>
    <cellStyle name="Normal 7 12 6" xfId="22317"/>
    <cellStyle name="Normal 7 12 7" xfId="22318"/>
    <cellStyle name="Normal 7 13" xfId="22319"/>
    <cellStyle name="Normal 7 13 2" xfId="22320"/>
    <cellStyle name="Normal 7 13 2 2" xfId="22321"/>
    <cellStyle name="Normal 7 13 2 2 2" xfId="22322"/>
    <cellStyle name="Normal 7 13 2 2 2 2" xfId="22323"/>
    <cellStyle name="Normal 7 13 2 2 2 3" xfId="22324"/>
    <cellStyle name="Normal 7 13 2 2 3" xfId="22325"/>
    <cellStyle name="Normal 7 13 2 2 3 2" xfId="34878"/>
    <cellStyle name="Normal 7 13 2 2 4" xfId="22326"/>
    <cellStyle name="Normal 7 13 2 2 5" xfId="22327"/>
    <cellStyle name="Normal 7 13 2 3" xfId="22328"/>
    <cellStyle name="Normal 7 13 2 3 2" xfId="22329"/>
    <cellStyle name="Normal 7 13 2 3 3" xfId="22330"/>
    <cellStyle name="Normal 7 13 2 4" xfId="22331"/>
    <cellStyle name="Normal 7 13 2 4 2" xfId="33740"/>
    <cellStyle name="Normal 7 13 2 5" xfId="22332"/>
    <cellStyle name="Normal 7 13 2 6" xfId="22333"/>
    <cellStyle name="Normal 7 13 3" xfId="22334"/>
    <cellStyle name="Normal 7 13 3 2" xfId="22335"/>
    <cellStyle name="Normal 7 13 3 2 2" xfId="22336"/>
    <cellStyle name="Normal 7 13 3 2 3" xfId="22337"/>
    <cellStyle name="Normal 7 13 3 3" xfId="22338"/>
    <cellStyle name="Normal 7 13 3 4" xfId="22339"/>
    <cellStyle name="Normal 7 13 3 5" xfId="22340"/>
    <cellStyle name="Normal 7 13 4" xfId="22341"/>
    <cellStyle name="Normal 7 13 4 2" xfId="22342"/>
    <cellStyle name="Normal 7 13 4 2 2" xfId="22343"/>
    <cellStyle name="Normal 7 13 4 2 3" xfId="22344"/>
    <cellStyle name="Normal 7 13 4 3" xfId="22345"/>
    <cellStyle name="Normal 7 13 4 3 2" xfId="34722"/>
    <cellStyle name="Normal 7 13 4 4" xfId="22346"/>
    <cellStyle name="Normal 7 13 4 5" xfId="22347"/>
    <cellStyle name="Normal 7 13 5" xfId="22348"/>
    <cellStyle name="Normal 7 13 5 2" xfId="22349"/>
    <cellStyle name="Normal 7 13 5 3" xfId="22350"/>
    <cellStyle name="Normal 7 13 6" xfId="22351"/>
    <cellStyle name="Normal 7 13 6 2" xfId="33739"/>
    <cellStyle name="Normal 7 13 7" xfId="22352"/>
    <cellStyle name="Normal 7 13 8" xfId="22353"/>
    <cellStyle name="Normal 7 14" xfId="22354"/>
    <cellStyle name="Normal 7 14 2" xfId="22355"/>
    <cellStyle name="Normal 7 14 2 2" xfId="22356"/>
    <cellStyle name="Normal 7 14 2 2 2" xfId="22357"/>
    <cellStyle name="Normal 7 14 2 2 2 2" xfId="22358"/>
    <cellStyle name="Normal 7 14 2 2 2 3" xfId="22359"/>
    <cellStyle name="Normal 7 14 2 2 3" xfId="22360"/>
    <cellStyle name="Normal 7 14 2 2 3 2" xfId="34723"/>
    <cellStyle name="Normal 7 14 2 2 4" xfId="22361"/>
    <cellStyle name="Normal 7 14 2 2 5" xfId="22362"/>
    <cellStyle name="Normal 7 14 2 3" xfId="22363"/>
    <cellStyle name="Normal 7 14 2 3 2" xfId="22364"/>
    <cellStyle name="Normal 7 14 2 3 3" xfId="22365"/>
    <cellStyle name="Normal 7 14 2 4" xfId="22366"/>
    <cellStyle name="Normal 7 14 2 4 2" xfId="33742"/>
    <cellStyle name="Normal 7 14 2 5" xfId="22367"/>
    <cellStyle name="Normal 7 14 2 6" xfId="22368"/>
    <cellStyle name="Normal 7 14 3" xfId="22369"/>
    <cellStyle name="Normal 7 14 3 2" xfId="22370"/>
    <cellStyle name="Normal 7 14 3 2 2" xfId="22371"/>
    <cellStyle name="Normal 7 14 3 2 3" xfId="22372"/>
    <cellStyle name="Normal 7 14 3 3" xfId="22373"/>
    <cellStyle name="Normal 7 14 3 4" xfId="22374"/>
    <cellStyle name="Normal 7 14 3 5" xfId="22375"/>
    <cellStyle name="Normal 7 14 4" xfId="22376"/>
    <cellStyle name="Normal 7 14 4 2" xfId="22377"/>
    <cellStyle name="Normal 7 14 4 2 2" xfId="22378"/>
    <cellStyle name="Normal 7 14 4 2 3" xfId="22379"/>
    <cellStyle name="Normal 7 14 4 3" xfId="22380"/>
    <cellStyle name="Normal 7 14 4 3 2" xfId="34724"/>
    <cellStyle name="Normal 7 14 4 4" xfId="22381"/>
    <cellStyle name="Normal 7 14 4 5" xfId="22382"/>
    <cellStyle name="Normal 7 14 5" xfId="22383"/>
    <cellStyle name="Normal 7 14 5 2" xfId="22384"/>
    <cellStyle name="Normal 7 14 5 3" xfId="22385"/>
    <cellStyle name="Normal 7 14 6" xfId="22386"/>
    <cellStyle name="Normal 7 14 6 2" xfId="33741"/>
    <cellStyle name="Normal 7 14 7" xfId="22387"/>
    <cellStyle name="Normal 7 14 8" xfId="22388"/>
    <cellStyle name="Normal 7 15" xfId="22389"/>
    <cellStyle name="Normal 7 15 2" xfId="22390"/>
    <cellStyle name="Normal 7 15 2 2" xfId="22391"/>
    <cellStyle name="Normal 7 15 2 2 2" xfId="22392"/>
    <cellStyle name="Normal 7 15 2 2 2 2" xfId="22393"/>
    <cellStyle name="Normal 7 15 2 2 2 3" xfId="22394"/>
    <cellStyle name="Normal 7 15 2 2 3" xfId="22395"/>
    <cellStyle name="Normal 7 15 2 2 3 2" xfId="34725"/>
    <cellStyle name="Normal 7 15 2 2 4" xfId="22396"/>
    <cellStyle name="Normal 7 15 2 2 5" xfId="22397"/>
    <cellStyle name="Normal 7 15 2 3" xfId="22398"/>
    <cellStyle name="Normal 7 15 2 3 2" xfId="22399"/>
    <cellStyle name="Normal 7 15 2 3 3" xfId="22400"/>
    <cellStyle name="Normal 7 15 2 4" xfId="22401"/>
    <cellStyle name="Normal 7 15 2 4 2" xfId="33937"/>
    <cellStyle name="Normal 7 15 2 5" xfId="22402"/>
    <cellStyle name="Normal 7 15 2 6" xfId="22403"/>
    <cellStyle name="Normal 7 15 3" xfId="22404"/>
    <cellStyle name="Normal 7 15 3 2" xfId="22405"/>
    <cellStyle name="Normal 7 15 3 2 2" xfId="22406"/>
    <cellStyle name="Normal 7 15 3 2 3" xfId="22407"/>
    <cellStyle name="Normal 7 15 3 3" xfId="22408"/>
    <cellStyle name="Normal 7 15 3 3 2" xfId="33935"/>
    <cellStyle name="Normal 7 15 3 4" xfId="22409"/>
    <cellStyle name="Normal 7 15 3 5" xfId="22410"/>
    <cellStyle name="Normal 7 15 4" xfId="22411"/>
    <cellStyle name="Normal 7 15 4 2" xfId="22412"/>
    <cellStyle name="Normal 7 15 4 3" xfId="22413"/>
    <cellStyle name="Normal 7 15 5" xfId="22414"/>
    <cellStyle name="Normal 7 15 5 2" xfId="33932"/>
    <cellStyle name="Normal 7 15 6" xfId="22415"/>
    <cellStyle name="Normal 7 15 7" xfId="22416"/>
    <cellStyle name="Normal 7 16" xfId="22417"/>
    <cellStyle name="Normal 7 16 2" xfId="22418"/>
    <cellStyle name="Normal 7 16 2 2" xfId="22419"/>
    <cellStyle name="Normal 7 16 2 2 2" xfId="22420"/>
    <cellStyle name="Normal 7 16 2 2 3" xfId="22421"/>
    <cellStyle name="Normal 7 16 2 3" xfId="22422"/>
    <cellStyle name="Normal 7 16 2 3 2" xfId="34726"/>
    <cellStyle name="Normal 7 16 2 4" xfId="22423"/>
    <cellStyle name="Normal 7 16 2 5" xfId="22424"/>
    <cellStyle name="Normal 7 16 3" xfId="22425"/>
    <cellStyle name="Normal 7 16 3 2" xfId="22426"/>
    <cellStyle name="Normal 7 16 3 3" xfId="22427"/>
    <cellStyle name="Normal 7 16 4" xfId="22428"/>
    <cellStyle name="Normal 7 16 4 2" xfId="34038"/>
    <cellStyle name="Normal 7 16 5" xfId="22429"/>
    <cellStyle name="Normal 7 16 6" xfId="22430"/>
    <cellStyle name="Normal 7 17" xfId="22431"/>
    <cellStyle name="Normal 7 17 2" xfId="22432"/>
    <cellStyle name="Normal 7 17 2 2" xfId="22433"/>
    <cellStyle name="Normal 7 17 2 3" xfId="22434"/>
    <cellStyle name="Normal 7 17 3" xfId="22435"/>
    <cellStyle name="Normal 7 17 3 2" xfId="34727"/>
    <cellStyle name="Normal 7 17 4" xfId="22436"/>
    <cellStyle name="Normal 7 17 5" xfId="22437"/>
    <cellStyle name="Normal 7 18" xfId="22438"/>
    <cellStyle name="Normal 7 18 2" xfId="22439"/>
    <cellStyle name="Normal 7 18 2 2" xfId="22440"/>
    <cellStyle name="Normal 7 18 2 3" xfId="22441"/>
    <cellStyle name="Normal 7 18 3" xfId="22442"/>
    <cellStyle name="Normal 7 18 3 2" xfId="34718"/>
    <cellStyle name="Normal 7 18 4" xfId="22443"/>
    <cellStyle name="Normal 7 18 5" xfId="22444"/>
    <cellStyle name="Normal 7 19" xfId="22445"/>
    <cellStyle name="Normal 7 19 2" xfId="22446"/>
    <cellStyle name="Normal 7 19 2 2" xfId="22447"/>
    <cellStyle name="Normal 7 19 2 3" xfId="22448"/>
    <cellStyle name="Normal 7 19 3" xfId="22449"/>
    <cellStyle name="Normal 7 19 4" xfId="22450"/>
    <cellStyle name="Normal 7 19 5" xfId="22451"/>
    <cellStyle name="Normal 7 2" xfId="22452"/>
    <cellStyle name="Normal 7 2 10" xfId="22453"/>
    <cellStyle name="Normal 7 2 10 2" xfId="22454"/>
    <cellStyle name="Normal 7 2 10 2 2" xfId="22455"/>
    <cellStyle name="Normal 7 2 10 2 2 2" xfId="22456"/>
    <cellStyle name="Normal 7 2 10 2 2 2 2" xfId="22457"/>
    <cellStyle name="Normal 7 2 10 2 2 2 3" xfId="22458"/>
    <cellStyle name="Normal 7 2 10 2 2 3" xfId="22459"/>
    <cellStyle name="Normal 7 2 10 2 2 3 2" xfId="34366"/>
    <cellStyle name="Normal 7 2 10 2 2 4" xfId="22460"/>
    <cellStyle name="Normal 7 2 10 2 2 5" xfId="22461"/>
    <cellStyle name="Normal 7 2 10 2 3" xfId="22462"/>
    <cellStyle name="Normal 7 2 10 2 3 2" xfId="22463"/>
    <cellStyle name="Normal 7 2 10 2 3 3" xfId="22464"/>
    <cellStyle name="Normal 7 2 10 2 4" xfId="22465"/>
    <cellStyle name="Normal 7 2 10 2 4 2" xfId="33744"/>
    <cellStyle name="Normal 7 2 10 2 5" xfId="22466"/>
    <cellStyle name="Normal 7 2 10 2 6" xfId="22467"/>
    <cellStyle name="Normal 7 2 10 3" xfId="22468"/>
    <cellStyle name="Normal 7 2 10 3 2" xfId="22469"/>
    <cellStyle name="Normal 7 2 10 3 2 2" xfId="22470"/>
    <cellStyle name="Normal 7 2 10 3 2 3" xfId="22471"/>
    <cellStyle name="Normal 7 2 10 3 3" xfId="22472"/>
    <cellStyle name="Normal 7 2 10 3 3 2" xfId="34728"/>
    <cellStyle name="Normal 7 2 10 3 4" xfId="22473"/>
    <cellStyle name="Normal 7 2 10 3 5" xfId="22474"/>
    <cellStyle name="Normal 7 2 10 4" xfId="22475"/>
    <cellStyle name="Normal 7 2 10 4 2" xfId="22476"/>
    <cellStyle name="Normal 7 2 10 4 3" xfId="22477"/>
    <cellStyle name="Normal 7 2 10 5" xfId="22478"/>
    <cellStyle name="Normal 7 2 10 5 2" xfId="33743"/>
    <cellStyle name="Normal 7 2 10 6" xfId="22479"/>
    <cellStyle name="Normal 7 2 10 7" xfId="22480"/>
    <cellStyle name="Normal 7 2 11" xfId="22481"/>
    <cellStyle name="Normal 7 2 11 2" xfId="22482"/>
    <cellStyle name="Normal 7 2 11 2 2" xfId="22483"/>
    <cellStyle name="Normal 7 2 11 2 2 2" xfId="22484"/>
    <cellStyle name="Normal 7 2 11 2 2 2 2" xfId="22485"/>
    <cellStyle name="Normal 7 2 11 2 2 2 3" xfId="22486"/>
    <cellStyle name="Normal 7 2 11 2 2 3" xfId="22487"/>
    <cellStyle name="Normal 7 2 11 2 2 3 2" xfId="34729"/>
    <cellStyle name="Normal 7 2 11 2 2 4" xfId="22488"/>
    <cellStyle name="Normal 7 2 11 2 2 5" xfId="22489"/>
    <cellStyle name="Normal 7 2 11 2 3" xfId="22490"/>
    <cellStyle name="Normal 7 2 11 2 3 2" xfId="22491"/>
    <cellStyle name="Normal 7 2 11 2 3 3" xfId="22492"/>
    <cellStyle name="Normal 7 2 11 2 4" xfId="22493"/>
    <cellStyle name="Normal 7 2 11 2 4 2" xfId="33746"/>
    <cellStyle name="Normal 7 2 11 2 5" xfId="22494"/>
    <cellStyle name="Normal 7 2 11 2 6" xfId="22495"/>
    <cellStyle name="Normal 7 2 11 3" xfId="22496"/>
    <cellStyle name="Normal 7 2 11 3 2" xfId="22497"/>
    <cellStyle name="Normal 7 2 11 3 2 2" xfId="22498"/>
    <cellStyle name="Normal 7 2 11 3 2 3" xfId="22499"/>
    <cellStyle name="Normal 7 2 11 3 3" xfId="22500"/>
    <cellStyle name="Normal 7 2 11 3 3 2" xfId="34730"/>
    <cellStyle name="Normal 7 2 11 3 4" xfId="22501"/>
    <cellStyle name="Normal 7 2 11 3 5" xfId="22502"/>
    <cellStyle name="Normal 7 2 11 4" xfId="22503"/>
    <cellStyle name="Normal 7 2 11 4 2" xfId="22504"/>
    <cellStyle name="Normal 7 2 11 4 3" xfId="22505"/>
    <cellStyle name="Normal 7 2 11 5" xfId="22506"/>
    <cellStyle name="Normal 7 2 11 5 2" xfId="33745"/>
    <cellStyle name="Normal 7 2 11 6" xfId="22507"/>
    <cellStyle name="Normal 7 2 11 7" xfId="22508"/>
    <cellStyle name="Normal 7 2 12" xfId="22509"/>
    <cellStyle name="Normal 7 2 12 2" xfId="22510"/>
    <cellStyle name="Normal 7 2 12 2 2" xfId="22511"/>
    <cellStyle name="Normal 7 2 12 2 2 2" xfId="22512"/>
    <cellStyle name="Normal 7 2 12 2 2 2 2" xfId="22513"/>
    <cellStyle name="Normal 7 2 12 2 2 2 3" xfId="22514"/>
    <cellStyle name="Normal 7 2 12 2 2 3" xfId="22515"/>
    <cellStyle name="Normal 7 2 12 2 2 3 2" xfId="34731"/>
    <cellStyle name="Normal 7 2 12 2 2 4" xfId="22516"/>
    <cellStyle name="Normal 7 2 12 2 2 5" xfId="22517"/>
    <cellStyle name="Normal 7 2 12 2 3" xfId="22518"/>
    <cellStyle name="Normal 7 2 12 2 3 2" xfId="22519"/>
    <cellStyle name="Normal 7 2 12 2 3 3" xfId="22520"/>
    <cellStyle name="Normal 7 2 12 2 4" xfId="22521"/>
    <cellStyle name="Normal 7 2 12 2 4 2" xfId="33748"/>
    <cellStyle name="Normal 7 2 12 2 5" xfId="22522"/>
    <cellStyle name="Normal 7 2 12 2 6" xfId="22523"/>
    <cellStyle name="Normal 7 2 12 3" xfId="22524"/>
    <cellStyle name="Normal 7 2 12 3 2" xfId="22525"/>
    <cellStyle name="Normal 7 2 12 3 2 2" xfId="22526"/>
    <cellStyle name="Normal 7 2 12 3 2 3" xfId="22527"/>
    <cellStyle name="Normal 7 2 12 3 3" xfId="22528"/>
    <cellStyle name="Normal 7 2 12 3 3 2" xfId="34732"/>
    <cellStyle name="Normal 7 2 12 3 4" xfId="22529"/>
    <cellStyle name="Normal 7 2 12 3 5" xfId="22530"/>
    <cellStyle name="Normal 7 2 12 4" xfId="22531"/>
    <cellStyle name="Normal 7 2 12 4 2" xfId="22532"/>
    <cellStyle name="Normal 7 2 12 4 3" xfId="22533"/>
    <cellStyle name="Normal 7 2 12 5" xfId="22534"/>
    <cellStyle name="Normal 7 2 12 5 2" xfId="33747"/>
    <cellStyle name="Normal 7 2 12 6" xfId="22535"/>
    <cellStyle name="Normal 7 2 12 7" xfId="22536"/>
    <cellStyle name="Normal 7 2 13" xfId="22537"/>
    <cellStyle name="Normal 7 2 13 2" xfId="22538"/>
    <cellStyle name="Normal 7 2 13 2 2" xfId="22539"/>
    <cellStyle name="Normal 7 2 13 2 2 2" xfId="22540"/>
    <cellStyle name="Normal 7 2 13 2 2 2 2" xfId="22541"/>
    <cellStyle name="Normal 7 2 13 2 2 2 3" xfId="22542"/>
    <cellStyle name="Normal 7 2 13 2 2 3" xfId="22543"/>
    <cellStyle name="Normal 7 2 13 2 2 3 2" xfId="34733"/>
    <cellStyle name="Normal 7 2 13 2 2 4" xfId="22544"/>
    <cellStyle name="Normal 7 2 13 2 2 5" xfId="22545"/>
    <cellStyle name="Normal 7 2 13 2 3" xfId="22546"/>
    <cellStyle name="Normal 7 2 13 2 3 2" xfId="22547"/>
    <cellStyle name="Normal 7 2 13 2 3 3" xfId="22548"/>
    <cellStyle name="Normal 7 2 13 2 4" xfId="22549"/>
    <cellStyle name="Normal 7 2 13 2 4 2" xfId="33750"/>
    <cellStyle name="Normal 7 2 13 2 5" xfId="22550"/>
    <cellStyle name="Normal 7 2 13 2 6" xfId="22551"/>
    <cellStyle name="Normal 7 2 13 3" xfId="22552"/>
    <cellStyle name="Normal 7 2 13 3 2" xfId="22553"/>
    <cellStyle name="Normal 7 2 13 3 2 2" xfId="22554"/>
    <cellStyle name="Normal 7 2 13 3 2 3" xfId="22555"/>
    <cellStyle name="Normal 7 2 13 3 3" xfId="22556"/>
    <cellStyle name="Normal 7 2 13 3 3 2" xfId="34734"/>
    <cellStyle name="Normal 7 2 13 3 4" xfId="22557"/>
    <cellStyle name="Normal 7 2 13 3 5" xfId="22558"/>
    <cellStyle name="Normal 7 2 13 4" xfId="22559"/>
    <cellStyle name="Normal 7 2 13 4 2" xfId="22560"/>
    <cellStyle name="Normal 7 2 13 4 3" xfId="22561"/>
    <cellStyle name="Normal 7 2 13 5" xfId="22562"/>
    <cellStyle name="Normal 7 2 13 5 2" xfId="33749"/>
    <cellStyle name="Normal 7 2 13 6" xfId="22563"/>
    <cellStyle name="Normal 7 2 13 7" xfId="22564"/>
    <cellStyle name="Normal 7 2 14" xfId="22565"/>
    <cellStyle name="Normal 7 2 14 2" xfId="22566"/>
    <cellStyle name="Normal 7 2 14 2 2" xfId="22567"/>
    <cellStyle name="Normal 7 2 14 2 2 2" xfId="22568"/>
    <cellStyle name="Normal 7 2 14 2 2 3" xfId="22569"/>
    <cellStyle name="Normal 7 2 14 2 3" xfId="22570"/>
    <cellStyle name="Normal 7 2 14 2 3 2" xfId="34735"/>
    <cellStyle name="Normal 7 2 14 2 4" xfId="22571"/>
    <cellStyle name="Normal 7 2 14 2 5" xfId="22572"/>
    <cellStyle name="Normal 7 2 14 3" xfId="22573"/>
    <cellStyle name="Normal 7 2 14 3 2" xfId="22574"/>
    <cellStyle name="Normal 7 2 14 3 3" xfId="22575"/>
    <cellStyle name="Normal 7 2 14 4" xfId="22576"/>
    <cellStyle name="Normal 7 2 14 4 2" xfId="33751"/>
    <cellStyle name="Normal 7 2 14 5" xfId="22577"/>
    <cellStyle name="Normal 7 2 14 6" xfId="22578"/>
    <cellStyle name="Normal 7 2 15" xfId="22579"/>
    <cellStyle name="Normal 7 2 15 2" xfId="22580"/>
    <cellStyle name="Normal 7 2 15 2 2" xfId="22581"/>
    <cellStyle name="Normal 7 2 15 2 2 2" xfId="22582"/>
    <cellStyle name="Normal 7 2 15 2 2 3" xfId="22583"/>
    <cellStyle name="Normal 7 2 15 2 3" xfId="22584"/>
    <cellStyle name="Normal 7 2 15 2 3 2" xfId="34736"/>
    <cellStyle name="Normal 7 2 15 2 4" xfId="22585"/>
    <cellStyle name="Normal 7 2 15 2 5" xfId="22586"/>
    <cellStyle name="Normal 7 2 15 3" xfId="22587"/>
    <cellStyle name="Normal 7 2 15 3 2" xfId="22588"/>
    <cellStyle name="Normal 7 2 15 3 3" xfId="22589"/>
    <cellStyle name="Normal 7 2 15 4" xfId="22590"/>
    <cellStyle name="Normal 7 2 15 4 2" xfId="33752"/>
    <cellStyle name="Normal 7 2 15 5" xfId="22591"/>
    <cellStyle name="Normal 7 2 15 6" xfId="22592"/>
    <cellStyle name="Normal 7 2 16" xfId="22593"/>
    <cellStyle name="Normal 7 2 16 2" xfId="22594"/>
    <cellStyle name="Normal 7 2 16 2 2" xfId="22595"/>
    <cellStyle name="Normal 7 2 16 2 2 2" xfId="22596"/>
    <cellStyle name="Normal 7 2 16 2 2 3" xfId="22597"/>
    <cellStyle name="Normal 7 2 16 2 3" xfId="22598"/>
    <cellStyle name="Normal 7 2 16 2 3 2" xfId="34879"/>
    <cellStyle name="Normal 7 2 16 2 4" xfId="22599"/>
    <cellStyle name="Normal 7 2 16 2 5" xfId="22600"/>
    <cellStyle name="Normal 7 2 16 3" xfId="22601"/>
    <cellStyle name="Normal 7 2 16 3 2" xfId="22602"/>
    <cellStyle name="Normal 7 2 16 3 3" xfId="22603"/>
    <cellStyle name="Normal 7 2 16 4" xfId="22604"/>
    <cellStyle name="Normal 7 2 16 4 2" xfId="33753"/>
    <cellStyle name="Normal 7 2 16 5" xfId="22605"/>
    <cellStyle name="Normal 7 2 16 6" xfId="22606"/>
    <cellStyle name="Normal 7 2 17" xfId="22607"/>
    <cellStyle name="Normal 7 2 17 2" xfId="22608"/>
    <cellStyle name="Normal 7 2 17 2 2" xfId="22609"/>
    <cellStyle name="Normal 7 2 17 2 2 2" xfId="22610"/>
    <cellStyle name="Normal 7 2 17 2 2 3" xfId="22611"/>
    <cellStyle name="Normal 7 2 17 2 3" xfId="22612"/>
    <cellStyle name="Normal 7 2 17 2 3 2" xfId="34737"/>
    <cellStyle name="Normal 7 2 17 2 4" xfId="22613"/>
    <cellStyle name="Normal 7 2 17 2 5" xfId="22614"/>
    <cellStyle name="Normal 7 2 17 3" xfId="22615"/>
    <cellStyle name="Normal 7 2 17 3 2" xfId="22616"/>
    <cellStyle name="Normal 7 2 17 3 3" xfId="22617"/>
    <cellStyle name="Normal 7 2 17 4" xfId="22618"/>
    <cellStyle name="Normal 7 2 17 4 2" xfId="33754"/>
    <cellStyle name="Normal 7 2 17 5" xfId="22619"/>
    <cellStyle name="Normal 7 2 17 6" xfId="22620"/>
    <cellStyle name="Normal 7 2 18" xfId="22621"/>
    <cellStyle name="Normal 7 2 18 2" xfId="22622"/>
    <cellStyle name="Normal 7 2 18 2 2" xfId="22623"/>
    <cellStyle name="Normal 7 2 18 2 2 2" xfId="22624"/>
    <cellStyle name="Normal 7 2 18 2 2 3" xfId="22625"/>
    <cellStyle name="Normal 7 2 18 2 3" xfId="22626"/>
    <cellStyle name="Normal 7 2 18 2 3 2" xfId="34738"/>
    <cellStyle name="Normal 7 2 18 2 4" xfId="22627"/>
    <cellStyle name="Normal 7 2 18 2 5" xfId="22628"/>
    <cellStyle name="Normal 7 2 18 3" xfId="22629"/>
    <cellStyle name="Normal 7 2 18 3 2" xfId="22630"/>
    <cellStyle name="Normal 7 2 18 3 3" xfId="22631"/>
    <cellStyle name="Normal 7 2 18 4" xfId="22632"/>
    <cellStyle name="Normal 7 2 18 4 2" xfId="33755"/>
    <cellStyle name="Normal 7 2 18 5" xfId="22633"/>
    <cellStyle name="Normal 7 2 18 6" xfId="22634"/>
    <cellStyle name="Normal 7 2 19" xfId="22635"/>
    <cellStyle name="Normal 7 2 19 2" xfId="22636"/>
    <cellStyle name="Normal 7 2 19 2 2" xfId="22637"/>
    <cellStyle name="Normal 7 2 19 2 2 2" xfId="22638"/>
    <cellStyle name="Normal 7 2 19 2 2 3" xfId="22639"/>
    <cellStyle name="Normal 7 2 19 2 3" xfId="22640"/>
    <cellStyle name="Normal 7 2 19 2 3 2" xfId="34483"/>
    <cellStyle name="Normal 7 2 19 2 4" xfId="22641"/>
    <cellStyle name="Normal 7 2 19 2 5" xfId="22642"/>
    <cellStyle name="Normal 7 2 19 3" xfId="22643"/>
    <cellStyle name="Normal 7 2 19 3 2" xfId="22644"/>
    <cellStyle name="Normal 7 2 19 3 3" xfId="22645"/>
    <cellStyle name="Normal 7 2 19 4" xfId="22646"/>
    <cellStyle name="Normal 7 2 19 4 2" xfId="33756"/>
    <cellStyle name="Normal 7 2 19 5" xfId="22647"/>
    <cellStyle name="Normal 7 2 19 6" xfId="22648"/>
    <cellStyle name="Normal 7 2 2" xfId="22649"/>
    <cellStyle name="Normal 7 2 2 10" xfId="22650"/>
    <cellStyle name="Normal 7 2 2 11" xfId="22651"/>
    <cellStyle name="Normal 7 2 2 12" xfId="22652"/>
    <cellStyle name="Normal 7 2 2 2" xfId="22653"/>
    <cellStyle name="Normal 7 2 2 2 10" xfId="22654"/>
    <cellStyle name="Normal 7 2 2 2 10 2" xfId="32825"/>
    <cellStyle name="Normal 7 2 2 2 11" xfId="22655"/>
    <cellStyle name="Normal 7 2 2 2 12" xfId="22656"/>
    <cellStyle name="Normal 7 2 2 2 13" xfId="22657"/>
    <cellStyle name="Normal 7 2 2 2 2" xfId="22658"/>
    <cellStyle name="Normal 7 2 2 2 2 2" xfId="22659"/>
    <cellStyle name="Normal 7 2 2 2 2 2 2" xfId="22660"/>
    <cellStyle name="Normal 7 2 2 2 2 2 2 2" xfId="22661"/>
    <cellStyle name="Normal 7 2 2 2 2 2 2 2 2" xfId="22662"/>
    <cellStyle name="Normal 7 2 2 2 2 2 2 2 3" xfId="22663"/>
    <cellStyle name="Normal 7 2 2 2 2 2 2 3" xfId="22664"/>
    <cellStyle name="Normal 7 2 2 2 2 2 2 3 2" xfId="34619"/>
    <cellStyle name="Normal 7 2 2 2 2 2 2 4" xfId="22665"/>
    <cellStyle name="Normal 7 2 2 2 2 2 2 5" xfId="22666"/>
    <cellStyle name="Normal 7 2 2 2 2 2 3" xfId="22667"/>
    <cellStyle name="Normal 7 2 2 2 2 2 3 2" xfId="22668"/>
    <cellStyle name="Normal 7 2 2 2 2 2 3 3" xfId="22669"/>
    <cellStyle name="Normal 7 2 2 2 2 2 4" xfId="22670"/>
    <cellStyle name="Normal 7 2 2 2 2 2 4 2" xfId="33758"/>
    <cellStyle name="Normal 7 2 2 2 2 2 5" xfId="22671"/>
    <cellStyle name="Normal 7 2 2 2 2 2 6" xfId="22672"/>
    <cellStyle name="Normal 7 2 2 2 2 3" xfId="22673"/>
    <cellStyle name="Normal 7 2 2 2 2 3 2" xfId="22674"/>
    <cellStyle name="Normal 7 2 2 2 2 3 2 2" xfId="22675"/>
    <cellStyle name="Normal 7 2 2 2 2 3 2 3" xfId="22676"/>
    <cellStyle name="Normal 7 2 2 2 2 3 3" xfId="22677"/>
    <cellStyle name="Normal 7 2 2 2 2 3 3 2" xfId="34620"/>
    <cellStyle name="Normal 7 2 2 2 2 3 4" xfId="22678"/>
    <cellStyle name="Normal 7 2 2 2 2 3 5" xfId="22679"/>
    <cellStyle name="Normal 7 2 2 2 2 4" xfId="22680"/>
    <cellStyle name="Normal 7 2 2 2 2 4 2" xfId="22681"/>
    <cellStyle name="Normal 7 2 2 2 2 4 3" xfId="22682"/>
    <cellStyle name="Normal 7 2 2 2 2 5" xfId="22683"/>
    <cellStyle name="Normal 7 2 2 2 2 5 2" xfId="33757"/>
    <cellStyle name="Normal 7 2 2 2 2 6" xfId="22684"/>
    <cellStyle name="Normal 7 2 2 2 2 7" xfId="22685"/>
    <cellStyle name="Normal 7 2 2 2 3" xfId="22686"/>
    <cellStyle name="Normal 7 2 2 2 3 2" xfId="22687"/>
    <cellStyle name="Normal 7 2 2 2 3 2 2" xfId="22688"/>
    <cellStyle name="Normal 7 2 2 2 3 2 2 2" xfId="22689"/>
    <cellStyle name="Normal 7 2 2 2 3 2 2 2 2" xfId="22690"/>
    <cellStyle name="Normal 7 2 2 2 3 2 2 2 3" xfId="22691"/>
    <cellStyle name="Normal 7 2 2 2 3 2 2 3" xfId="22692"/>
    <cellStyle name="Normal 7 2 2 2 3 2 2 3 2" xfId="34880"/>
    <cellStyle name="Normal 7 2 2 2 3 2 2 4" xfId="22693"/>
    <cellStyle name="Normal 7 2 2 2 3 2 2 5" xfId="22694"/>
    <cellStyle name="Normal 7 2 2 2 3 2 3" xfId="22695"/>
    <cellStyle name="Normal 7 2 2 2 3 2 3 2" xfId="22696"/>
    <cellStyle name="Normal 7 2 2 2 3 2 3 3" xfId="22697"/>
    <cellStyle name="Normal 7 2 2 2 3 2 4" xfId="22698"/>
    <cellStyle name="Normal 7 2 2 2 3 2 4 2" xfId="33760"/>
    <cellStyle name="Normal 7 2 2 2 3 2 5" xfId="22699"/>
    <cellStyle name="Normal 7 2 2 2 3 2 6" xfId="22700"/>
    <cellStyle name="Normal 7 2 2 2 3 3" xfId="22701"/>
    <cellStyle name="Normal 7 2 2 2 3 3 2" xfId="22702"/>
    <cellStyle name="Normal 7 2 2 2 3 3 2 2" xfId="22703"/>
    <cellStyle name="Normal 7 2 2 2 3 3 2 3" xfId="22704"/>
    <cellStyle name="Normal 7 2 2 2 3 3 3" xfId="22705"/>
    <cellStyle name="Normal 7 2 2 2 3 3 3 2" xfId="34367"/>
    <cellStyle name="Normal 7 2 2 2 3 3 4" xfId="22706"/>
    <cellStyle name="Normal 7 2 2 2 3 3 5" xfId="22707"/>
    <cellStyle name="Normal 7 2 2 2 3 4" xfId="22708"/>
    <cellStyle name="Normal 7 2 2 2 3 4 2" xfId="22709"/>
    <cellStyle name="Normal 7 2 2 2 3 4 3" xfId="22710"/>
    <cellStyle name="Normal 7 2 2 2 3 5" xfId="22711"/>
    <cellStyle name="Normal 7 2 2 2 3 5 2" xfId="33759"/>
    <cellStyle name="Normal 7 2 2 2 3 6" xfId="22712"/>
    <cellStyle name="Normal 7 2 2 2 3 7" xfId="22713"/>
    <cellStyle name="Normal 7 2 2 2 4" xfId="22714"/>
    <cellStyle name="Normal 7 2 2 2 4 2" xfId="22715"/>
    <cellStyle name="Normal 7 2 2 2 4 2 2" xfId="22716"/>
    <cellStyle name="Normal 7 2 2 2 4 2 2 2" xfId="22717"/>
    <cellStyle name="Normal 7 2 2 2 4 2 2 2 2" xfId="22718"/>
    <cellStyle name="Normal 7 2 2 2 4 2 2 2 3" xfId="22719"/>
    <cellStyle name="Normal 7 2 2 2 4 2 2 3" xfId="22720"/>
    <cellStyle name="Normal 7 2 2 2 4 2 2 3 2" xfId="34881"/>
    <cellStyle name="Normal 7 2 2 2 4 2 2 4" xfId="22721"/>
    <cellStyle name="Normal 7 2 2 2 4 2 2 5" xfId="22722"/>
    <cellStyle name="Normal 7 2 2 2 4 2 3" xfId="22723"/>
    <cellStyle name="Normal 7 2 2 2 4 2 3 2" xfId="22724"/>
    <cellStyle name="Normal 7 2 2 2 4 2 3 3" xfId="22725"/>
    <cellStyle name="Normal 7 2 2 2 4 2 4" xfId="22726"/>
    <cellStyle name="Normal 7 2 2 2 4 2 4 2" xfId="33762"/>
    <cellStyle name="Normal 7 2 2 2 4 2 5" xfId="22727"/>
    <cellStyle name="Normal 7 2 2 2 4 2 6" xfId="22728"/>
    <cellStyle name="Normal 7 2 2 2 4 3" xfId="22729"/>
    <cellStyle name="Normal 7 2 2 2 4 3 2" xfId="22730"/>
    <cellStyle name="Normal 7 2 2 2 4 3 2 2" xfId="22731"/>
    <cellStyle name="Normal 7 2 2 2 4 3 2 3" xfId="22732"/>
    <cellStyle name="Normal 7 2 2 2 4 3 3" xfId="22733"/>
    <cellStyle name="Normal 7 2 2 2 4 3 3 2" xfId="34368"/>
    <cellStyle name="Normal 7 2 2 2 4 3 4" xfId="22734"/>
    <cellStyle name="Normal 7 2 2 2 4 3 5" xfId="22735"/>
    <cellStyle name="Normal 7 2 2 2 4 4" xfId="22736"/>
    <cellStyle name="Normal 7 2 2 2 4 4 2" xfId="22737"/>
    <cellStyle name="Normal 7 2 2 2 4 4 3" xfId="22738"/>
    <cellStyle name="Normal 7 2 2 2 4 5" xfId="22739"/>
    <cellStyle name="Normal 7 2 2 2 4 5 2" xfId="33761"/>
    <cellStyle name="Normal 7 2 2 2 4 6" xfId="22740"/>
    <cellStyle name="Normal 7 2 2 2 4 7" xfId="22741"/>
    <cellStyle name="Normal 7 2 2 2 5" xfId="22742"/>
    <cellStyle name="Normal 7 2 2 2 5 2" xfId="22743"/>
    <cellStyle name="Normal 7 2 2 2 5 2 2" xfId="22744"/>
    <cellStyle name="Normal 7 2 2 2 5 2 2 2" xfId="22745"/>
    <cellStyle name="Normal 7 2 2 2 5 2 2 2 2" xfId="22746"/>
    <cellStyle name="Normal 7 2 2 2 5 2 2 2 3" xfId="22747"/>
    <cellStyle name="Normal 7 2 2 2 5 2 2 3" xfId="22748"/>
    <cellStyle name="Normal 7 2 2 2 5 2 2 3 2" xfId="34882"/>
    <cellStyle name="Normal 7 2 2 2 5 2 2 4" xfId="22749"/>
    <cellStyle name="Normal 7 2 2 2 5 2 2 5" xfId="22750"/>
    <cellStyle name="Normal 7 2 2 2 5 2 3" xfId="22751"/>
    <cellStyle name="Normal 7 2 2 2 5 2 3 2" xfId="22752"/>
    <cellStyle name="Normal 7 2 2 2 5 2 3 3" xfId="22753"/>
    <cellStyle name="Normal 7 2 2 2 5 2 4" xfId="22754"/>
    <cellStyle name="Normal 7 2 2 2 5 2 4 2" xfId="33764"/>
    <cellStyle name="Normal 7 2 2 2 5 2 5" xfId="22755"/>
    <cellStyle name="Normal 7 2 2 2 5 2 6" xfId="22756"/>
    <cellStyle name="Normal 7 2 2 2 5 3" xfId="22757"/>
    <cellStyle name="Normal 7 2 2 2 5 3 2" xfId="22758"/>
    <cellStyle name="Normal 7 2 2 2 5 3 2 2" xfId="22759"/>
    <cellStyle name="Normal 7 2 2 2 5 3 2 3" xfId="22760"/>
    <cellStyle name="Normal 7 2 2 2 5 3 3" xfId="22761"/>
    <cellStyle name="Normal 7 2 2 2 5 3 3 2" xfId="34369"/>
    <cellStyle name="Normal 7 2 2 2 5 3 4" xfId="22762"/>
    <cellStyle name="Normal 7 2 2 2 5 3 5" xfId="22763"/>
    <cellStyle name="Normal 7 2 2 2 5 4" xfId="22764"/>
    <cellStyle name="Normal 7 2 2 2 5 4 2" xfId="22765"/>
    <cellStyle name="Normal 7 2 2 2 5 4 3" xfId="22766"/>
    <cellStyle name="Normal 7 2 2 2 5 5" xfId="22767"/>
    <cellStyle name="Normal 7 2 2 2 5 5 2" xfId="33763"/>
    <cellStyle name="Normal 7 2 2 2 5 6" xfId="22768"/>
    <cellStyle name="Normal 7 2 2 2 5 7" xfId="22769"/>
    <cellStyle name="Normal 7 2 2 2 6" xfId="22770"/>
    <cellStyle name="Normal 7 2 2 2 6 2" xfId="22771"/>
    <cellStyle name="Normal 7 2 2 2 6 2 2" xfId="22772"/>
    <cellStyle name="Normal 7 2 2 2 6 2 2 2" xfId="22773"/>
    <cellStyle name="Normal 7 2 2 2 6 2 2 3" xfId="22774"/>
    <cellStyle name="Normal 7 2 2 2 6 2 3" xfId="22775"/>
    <cellStyle name="Normal 7 2 2 2 6 2 3 2" xfId="34370"/>
    <cellStyle name="Normal 7 2 2 2 6 2 4" xfId="22776"/>
    <cellStyle name="Normal 7 2 2 2 6 2 5" xfId="22777"/>
    <cellStyle name="Normal 7 2 2 2 6 3" xfId="22778"/>
    <cellStyle name="Normal 7 2 2 2 6 3 2" xfId="22779"/>
    <cellStyle name="Normal 7 2 2 2 6 3 3" xfId="22780"/>
    <cellStyle name="Normal 7 2 2 2 6 4" xfId="22781"/>
    <cellStyle name="Normal 7 2 2 2 6 4 2" xfId="33765"/>
    <cellStyle name="Normal 7 2 2 2 6 5" xfId="22782"/>
    <cellStyle name="Normal 7 2 2 2 6 6" xfId="22783"/>
    <cellStyle name="Normal 7 2 2 2 7" xfId="22784"/>
    <cellStyle name="Normal 7 2 2 2 7 2" xfId="22785"/>
    <cellStyle name="Normal 7 2 2 2 7 2 2" xfId="22786"/>
    <cellStyle name="Normal 7 2 2 2 7 2 3" xfId="22787"/>
    <cellStyle name="Normal 7 2 2 2 7 3" xfId="22788"/>
    <cellStyle name="Normal 7 2 2 2 7 3 2" xfId="33766"/>
    <cellStyle name="Normal 7 2 2 2 7 4" xfId="22789"/>
    <cellStyle name="Normal 7 2 2 2 7 5" xfId="22790"/>
    <cellStyle name="Normal 7 2 2 2 8" xfId="22791"/>
    <cellStyle name="Normal 7 2 2 2 8 2" xfId="22792"/>
    <cellStyle name="Normal 7 2 2 2 8 2 2" xfId="22793"/>
    <cellStyle name="Normal 7 2 2 2 8 2 3" xfId="22794"/>
    <cellStyle name="Normal 7 2 2 2 8 3" xfId="22795"/>
    <cellStyle name="Normal 7 2 2 2 8 3 2" xfId="34104"/>
    <cellStyle name="Normal 7 2 2 2 8 4" xfId="22796"/>
    <cellStyle name="Normal 7 2 2 2 8 5" xfId="22797"/>
    <cellStyle name="Normal 7 2 2 2 9" xfId="22798"/>
    <cellStyle name="Normal 7 2 2 2 9 2" xfId="22799"/>
    <cellStyle name="Normal 7 2 2 2 9 3" xfId="22800"/>
    <cellStyle name="Normal 7 2 2 3" xfId="22801"/>
    <cellStyle name="Normal 7 2 2 3 2" xfId="22802"/>
    <cellStyle name="Normal 7 2 2 3 2 2" xfId="22803"/>
    <cellStyle name="Normal 7 2 2 3 2 2 2" xfId="22804"/>
    <cellStyle name="Normal 7 2 2 3 2 2 2 2" xfId="22805"/>
    <cellStyle name="Normal 7 2 2 3 2 2 2 3" xfId="22806"/>
    <cellStyle name="Normal 7 2 2 3 2 2 3" xfId="22807"/>
    <cellStyle name="Normal 7 2 2 3 2 2 3 2" xfId="34371"/>
    <cellStyle name="Normal 7 2 2 3 2 2 4" xfId="22808"/>
    <cellStyle name="Normal 7 2 2 3 2 2 5" xfId="22809"/>
    <cellStyle name="Normal 7 2 2 3 2 3" xfId="22810"/>
    <cellStyle name="Normal 7 2 2 3 2 3 2" xfId="22811"/>
    <cellStyle name="Normal 7 2 2 3 2 3 3" xfId="22812"/>
    <cellStyle name="Normal 7 2 2 3 2 4" xfId="22813"/>
    <cellStyle name="Normal 7 2 2 3 2 4 2" xfId="33768"/>
    <cellStyle name="Normal 7 2 2 3 2 5" xfId="22814"/>
    <cellStyle name="Normal 7 2 2 3 2 6" xfId="22815"/>
    <cellStyle name="Normal 7 2 2 3 3" xfId="22816"/>
    <cellStyle name="Normal 7 2 2 3 3 2" xfId="22817"/>
    <cellStyle name="Normal 7 2 2 3 3 2 2" xfId="22818"/>
    <cellStyle name="Normal 7 2 2 3 3 2 3" xfId="22819"/>
    <cellStyle name="Normal 7 2 2 3 3 3" xfId="22820"/>
    <cellStyle name="Normal 7 2 2 3 3 3 2" xfId="34372"/>
    <cellStyle name="Normal 7 2 2 3 3 4" xfId="22821"/>
    <cellStyle name="Normal 7 2 2 3 3 5" xfId="22822"/>
    <cellStyle name="Normal 7 2 2 3 4" xfId="22823"/>
    <cellStyle name="Normal 7 2 2 3 4 2" xfId="22824"/>
    <cellStyle name="Normal 7 2 2 3 4 2 2" xfId="22825"/>
    <cellStyle name="Normal 7 2 2 3 4 2 3" xfId="22826"/>
    <cellStyle name="Normal 7 2 2 3 4 3" xfId="22827"/>
    <cellStyle name="Normal 7 2 2 3 4 3 2" xfId="35259"/>
    <cellStyle name="Normal 7 2 2 3 4 4" xfId="22828"/>
    <cellStyle name="Normal 7 2 2 3 4 5" xfId="22829"/>
    <cellStyle name="Normal 7 2 2 3 5" xfId="22830"/>
    <cellStyle name="Normal 7 2 2 3 5 2" xfId="22831"/>
    <cellStyle name="Normal 7 2 2 3 5 3" xfId="22832"/>
    <cellStyle name="Normal 7 2 2 3 6" xfId="22833"/>
    <cellStyle name="Normal 7 2 2 3 6 2" xfId="33767"/>
    <cellStyle name="Normal 7 2 2 3 7" xfId="22834"/>
    <cellStyle name="Normal 7 2 2 3 8" xfId="22835"/>
    <cellStyle name="Normal 7 2 2 3 9" xfId="22836"/>
    <cellStyle name="Normal 7 2 2 4" xfId="22837"/>
    <cellStyle name="Normal 7 2 2 4 2" xfId="22838"/>
    <cellStyle name="Normal 7 2 2 4 2 2" xfId="22839"/>
    <cellStyle name="Normal 7 2 2 4 2 2 2" xfId="22840"/>
    <cellStyle name="Normal 7 2 2 4 2 2 2 2" xfId="22841"/>
    <cellStyle name="Normal 7 2 2 4 2 2 2 3" xfId="22842"/>
    <cellStyle name="Normal 7 2 2 4 2 2 3" xfId="22843"/>
    <cellStyle name="Normal 7 2 2 4 2 2 3 2" xfId="34373"/>
    <cellStyle name="Normal 7 2 2 4 2 2 4" xfId="22844"/>
    <cellStyle name="Normal 7 2 2 4 2 2 5" xfId="22845"/>
    <cellStyle name="Normal 7 2 2 4 2 3" xfId="22846"/>
    <cellStyle name="Normal 7 2 2 4 2 3 2" xfId="22847"/>
    <cellStyle name="Normal 7 2 2 4 2 3 3" xfId="22848"/>
    <cellStyle name="Normal 7 2 2 4 2 4" xfId="22849"/>
    <cellStyle name="Normal 7 2 2 4 2 4 2" xfId="33770"/>
    <cellStyle name="Normal 7 2 2 4 2 5" xfId="22850"/>
    <cellStyle name="Normal 7 2 2 4 2 6" xfId="22851"/>
    <cellStyle name="Normal 7 2 2 4 3" xfId="22852"/>
    <cellStyle name="Normal 7 2 2 4 3 2" xfId="22853"/>
    <cellStyle name="Normal 7 2 2 4 3 2 2" xfId="22854"/>
    <cellStyle name="Normal 7 2 2 4 3 2 3" xfId="22855"/>
    <cellStyle name="Normal 7 2 2 4 3 3" xfId="22856"/>
    <cellStyle name="Normal 7 2 2 4 3 3 2" xfId="34374"/>
    <cellStyle name="Normal 7 2 2 4 3 4" xfId="22857"/>
    <cellStyle name="Normal 7 2 2 4 3 5" xfId="22858"/>
    <cellStyle name="Normal 7 2 2 4 4" xfId="22859"/>
    <cellStyle name="Normal 7 2 2 4 4 2" xfId="22860"/>
    <cellStyle name="Normal 7 2 2 4 4 2 2" xfId="22861"/>
    <cellStyle name="Normal 7 2 2 4 4 2 3" xfId="22862"/>
    <cellStyle name="Normal 7 2 2 4 4 3" xfId="22863"/>
    <cellStyle name="Normal 7 2 2 4 4 3 2" xfId="35191"/>
    <cellStyle name="Normal 7 2 2 4 4 4" xfId="22864"/>
    <cellStyle name="Normal 7 2 2 4 4 5" xfId="22865"/>
    <cellStyle name="Normal 7 2 2 4 5" xfId="22866"/>
    <cellStyle name="Normal 7 2 2 4 5 2" xfId="22867"/>
    <cellStyle name="Normal 7 2 2 4 5 3" xfId="22868"/>
    <cellStyle name="Normal 7 2 2 4 6" xfId="22869"/>
    <cellStyle name="Normal 7 2 2 4 6 2" xfId="33769"/>
    <cellStyle name="Normal 7 2 2 4 7" xfId="22870"/>
    <cellStyle name="Normal 7 2 2 4 8" xfId="22871"/>
    <cellStyle name="Normal 7 2 2 4 9" xfId="22872"/>
    <cellStyle name="Normal 7 2 2 5" xfId="22873"/>
    <cellStyle name="Normal 7 2 2 5 2" xfId="22874"/>
    <cellStyle name="Normal 7 2 2 5 2 2" xfId="22875"/>
    <cellStyle name="Normal 7 2 2 5 2 2 2" xfId="22876"/>
    <cellStyle name="Normal 7 2 2 5 2 2 2 2" xfId="22877"/>
    <cellStyle name="Normal 7 2 2 5 2 2 2 3" xfId="22878"/>
    <cellStyle name="Normal 7 2 2 5 2 2 3" xfId="22879"/>
    <cellStyle name="Normal 7 2 2 5 2 2 3 2" xfId="34375"/>
    <cellStyle name="Normal 7 2 2 5 2 2 4" xfId="22880"/>
    <cellStyle name="Normal 7 2 2 5 2 2 5" xfId="22881"/>
    <cellStyle name="Normal 7 2 2 5 2 3" xfId="22882"/>
    <cellStyle name="Normal 7 2 2 5 2 3 2" xfId="22883"/>
    <cellStyle name="Normal 7 2 2 5 2 3 3" xfId="22884"/>
    <cellStyle name="Normal 7 2 2 5 2 4" xfId="22885"/>
    <cellStyle name="Normal 7 2 2 5 2 4 2" xfId="33772"/>
    <cellStyle name="Normal 7 2 2 5 2 5" xfId="22886"/>
    <cellStyle name="Normal 7 2 2 5 2 6" xfId="22887"/>
    <cellStyle name="Normal 7 2 2 5 3" xfId="22888"/>
    <cellStyle name="Normal 7 2 2 5 3 2" xfId="22889"/>
    <cellStyle name="Normal 7 2 2 5 3 2 2" xfId="22890"/>
    <cellStyle name="Normal 7 2 2 5 3 2 3" xfId="22891"/>
    <cellStyle name="Normal 7 2 2 5 3 3" xfId="22892"/>
    <cellStyle name="Normal 7 2 2 5 3 3 2" xfId="34376"/>
    <cellStyle name="Normal 7 2 2 5 3 4" xfId="22893"/>
    <cellStyle name="Normal 7 2 2 5 3 5" xfId="22894"/>
    <cellStyle name="Normal 7 2 2 5 4" xfId="22895"/>
    <cellStyle name="Normal 7 2 2 5 4 2" xfId="22896"/>
    <cellStyle name="Normal 7 2 2 5 4 2 2" xfId="22897"/>
    <cellStyle name="Normal 7 2 2 5 4 2 3" xfId="22898"/>
    <cellStyle name="Normal 7 2 2 5 4 3" xfId="22899"/>
    <cellStyle name="Normal 7 2 2 5 4 3 2" xfId="35192"/>
    <cellStyle name="Normal 7 2 2 5 4 4" xfId="22900"/>
    <cellStyle name="Normal 7 2 2 5 4 5" xfId="22901"/>
    <cellStyle name="Normal 7 2 2 5 5" xfId="22902"/>
    <cellStyle name="Normal 7 2 2 5 5 2" xfId="22903"/>
    <cellStyle name="Normal 7 2 2 5 5 3" xfId="22904"/>
    <cellStyle name="Normal 7 2 2 5 6" xfId="22905"/>
    <cellStyle name="Normal 7 2 2 5 6 2" xfId="33771"/>
    <cellStyle name="Normal 7 2 2 5 7" xfId="22906"/>
    <cellStyle name="Normal 7 2 2 5 8" xfId="22907"/>
    <cellStyle name="Normal 7 2 2 5 9" xfId="22908"/>
    <cellStyle name="Normal 7 2 2 6" xfId="22909"/>
    <cellStyle name="Normal 7 2 2 6 2" xfId="22910"/>
    <cellStyle name="Normal 7 2 2 6 2 2" xfId="22911"/>
    <cellStyle name="Normal 7 2 2 6 2 2 2" xfId="22912"/>
    <cellStyle name="Normal 7 2 2 6 2 2 3" xfId="22913"/>
    <cellStyle name="Normal 7 2 2 6 2 3" xfId="22914"/>
    <cellStyle name="Normal 7 2 2 6 2 3 2" xfId="35003"/>
    <cellStyle name="Normal 7 2 2 6 2 4" xfId="22915"/>
    <cellStyle name="Normal 7 2 2 6 2 5" xfId="22916"/>
    <cellStyle name="Normal 7 2 2 6 3" xfId="22917"/>
    <cellStyle name="Normal 7 2 2 6 3 2" xfId="22918"/>
    <cellStyle name="Normal 7 2 2 6 3 2 2" xfId="22919"/>
    <cellStyle name="Normal 7 2 2 6 3 2 3" xfId="22920"/>
    <cellStyle name="Normal 7 2 2 6 3 3" xfId="22921"/>
    <cellStyle name="Normal 7 2 2 6 3 3 2" xfId="34377"/>
    <cellStyle name="Normal 7 2 2 6 3 4" xfId="22922"/>
    <cellStyle name="Normal 7 2 2 6 3 5" xfId="22923"/>
    <cellStyle name="Normal 7 2 2 6 4" xfId="22924"/>
    <cellStyle name="Normal 7 2 2 6 4 2" xfId="22925"/>
    <cellStyle name="Normal 7 2 2 6 4 3" xfId="22926"/>
    <cellStyle name="Normal 7 2 2 6 5" xfId="22927"/>
    <cellStyle name="Normal 7 2 2 6 5 2" xfId="33995"/>
    <cellStyle name="Normal 7 2 2 6 6" xfId="22928"/>
    <cellStyle name="Normal 7 2 2 6 7" xfId="22929"/>
    <cellStyle name="Normal 7 2 2 6 8" xfId="22930"/>
    <cellStyle name="Normal 7 2 2 7" xfId="22931"/>
    <cellStyle name="Normal 7 2 2 7 2" xfId="22932"/>
    <cellStyle name="Normal 7 2 2 7 2 2" xfId="22933"/>
    <cellStyle name="Normal 7 2 2 7 2 2 2" xfId="22934"/>
    <cellStyle name="Normal 7 2 2 7 2 2 3" xfId="22935"/>
    <cellStyle name="Normal 7 2 2 7 2 3" xfId="22936"/>
    <cellStyle name="Normal 7 2 2 7 2 3 2" xfId="35260"/>
    <cellStyle name="Normal 7 2 2 7 2 4" xfId="22937"/>
    <cellStyle name="Normal 7 2 2 7 2 5" xfId="22938"/>
    <cellStyle name="Normal 7 2 2 7 3" xfId="22939"/>
    <cellStyle name="Normal 7 2 2 7 3 2" xfId="22940"/>
    <cellStyle name="Normal 7 2 2 7 3 3" xfId="22941"/>
    <cellStyle name="Normal 7 2 2 7 4" xfId="22942"/>
    <cellStyle name="Normal 7 2 2 7 4 2" xfId="34039"/>
    <cellStyle name="Normal 7 2 2 7 5" xfId="22943"/>
    <cellStyle name="Normal 7 2 2 7 6" xfId="22944"/>
    <cellStyle name="Normal 7 2 2 7 7" xfId="22945"/>
    <cellStyle name="Normal 7 2 2 8" xfId="22946"/>
    <cellStyle name="Normal 7 2 2 8 2" xfId="22947"/>
    <cellStyle name="Normal 7 2 2 8 3" xfId="22948"/>
    <cellStyle name="Normal 7 2 2 9" xfId="22949"/>
    <cellStyle name="Normal 7 2 2 9 2" xfId="32824"/>
    <cellStyle name="Normal 7 2 20" xfId="22950"/>
    <cellStyle name="Normal 7 2 20 2" xfId="22951"/>
    <cellStyle name="Normal 7 2 20 2 2" xfId="22952"/>
    <cellStyle name="Normal 7 2 20 2 2 2" xfId="22953"/>
    <cellStyle name="Normal 7 2 20 2 2 3" xfId="22954"/>
    <cellStyle name="Normal 7 2 20 2 3" xfId="22955"/>
    <cellStyle name="Normal 7 2 20 2 3 2" xfId="34378"/>
    <cellStyle name="Normal 7 2 20 2 4" xfId="22956"/>
    <cellStyle name="Normal 7 2 20 2 5" xfId="22957"/>
    <cellStyle name="Normal 7 2 20 3" xfId="22958"/>
    <cellStyle name="Normal 7 2 20 3 2" xfId="22959"/>
    <cellStyle name="Normal 7 2 20 3 3" xfId="22960"/>
    <cellStyle name="Normal 7 2 20 4" xfId="22961"/>
    <cellStyle name="Normal 7 2 20 4 2" xfId="33773"/>
    <cellStyle name="Normal 7 2 20 5" xfId="22962"/>
    <cellStyle name="Normal 7 2 20 6" xfId="22963"/>
    <cellStyle name="Normal 7 2 21" xfId="22964"/>
    <cellStyle name="Normal 7 2 21 2" xfId="22965"/>
    <cellStyle name="Normal 7 2 21 2 2" xfId="22966"/>
    <cellStyle name="Normal 7 2 21 2 2 2" xfId="22967"/>
    <cellStyle name="Normal 7 2 21 2 2 3" xfId="22968"/>
    <cellStyle name="Normal 7 2 21 2 3" xfId="22969"/>
    <cellStyle name="Normal 7 2 21 2 3 2" xfId="34379"/>
    <cellStyle name="Normal 7 2 21 2 4" xfId="22970"/>
    <cellStyle name="Normal 7 2 21 2 5" xfId="22971"/>
    <cellStyle name="Normal 7 2 21 3" xfId="22972"/>
    <cellStyle name="Normal 7 2 21 3 2" xfId="22973"/>
    <cellStyle name="Normal 7 2 21 3 3" xfId="22974"/>
    <cellStyle name="Normal 7 2 21 4" xfId="22975"/>
    <cellStyle name="Normal 7 2 21 4 2" xfId="33774"/>
    <cellStyle name="Normal 7 2 21 5" xfId="22976"/>
    <cellStyle name="Normal 7 2 21 6" xfId="22977"/>
    <cellStyle name="Normal 7 2 22" xfId="22978"/>
    <cellStyle name="Normal 7 2 22 2" xfId="22979"/>
    <cellStyle name="Normal 7 2 22 2 2" xfId="22980"/>
    <cellStyle name="Normal 7 2 22 2 2 2" xfId="22981"/>
    <cellStyle name="Normal 7 2 22 2 2 3" xfId="22982"/>
    <cellStyle name="Normal 7 2 22 2 3" xfId="22983"/>
    <cellStyle name="Normal 7 2 22 2 3 2" xfId="34380"/>
    <cellStyle name="Normal 7 2 22 2 4" xfId="22984"/>
    <cellStyle name="Normal 7 2 22 2 5" xfId="22985"/>
    <cellStyle name="Normal 7 2 22 3" xfId="22986"/>
    <cellStyle name="Normal 7 2 22 3 2" xfId="22987"/>
    <cellStyle name="Normal 7 2 22 3 3" xfId="22988"/>
    <cellStyle name="Normal 7 2 22 4" xfId="22989"/>
    <cellStyle name="Normal 7 2 22 4 2" xfId="33775"/>
    <cellStyle name="Normal 7 2 22 5" xfId="22990"/>
    <cellStyle name="Normal 7 2 22 6" xfId="22991"/>
    <cellStyle name="Normal 7 2 23" xfId="22992"/>
    <cellStyle name="Normal 7 2 23 2" xfId="22993"/>
    <cellStyle name="Normal 7 2 23 2 2" xfId="22994"/>
    <cellStyle name="Normal 7 2 23 2 3" xfId="22995"/>
    <cellStyle name="Normal 7 2 23 3" xfId="22996"/>
    <cellStyle name="Normal 7 2 23 4" xfId="22997"/>
    <cellStyle name="Normal 7 2 23 5" xfId="22998"/>
    <cellStyle name="Normal 7 2 24" xfId="22999"/>
    <cellStyle name="Normal 7 2 24 2" xfId="23000"/>
    <cellStyle name="Normal 7 2 24 2 2" xfId="23001"/>
    <cellStyle name="Normal 7 2 24 2 3" xfId="23002"/>
    <cellStyle name="Normal 7 2 24 3" xfId="23003"/>
    <cellStyle name="Normal 7 2 24 3 2" xfId="34381"/>
    <cellStyle name="Normal 7 2 24 4" xfId="23004"/>
    <cellStyle name="Normal 7 2 24 5" xfId="23005"/>
    <cellStyle name="Normal 7 2 25" xfId="23006"/>
    <cellStyle name="Normal 7 2 25 2" xfId="23007"/>
    <cellStyle name="Normal 7 2 25 3" xfId="23008"/>
    <cellStyle name="Normal 7 2 26" xfId="23009"/>
    <cellStyle name="Normal 7 2 26 2" xfId="32823"/>
    <cellStyle name="Normal 7 2 27" xfId="23010"/>
    <cellStyle name="Normal 7 2 28" xfId="23011"/>
    <cellStyle name="Normal 7 2 29" xfId="23012"/>
    <cellStyle name="Normal 7 2 3" xfId="23013"/>
    <cellStyle name="Normal 7 2 3 10" xfId="23014"/>
    <cellStyle name="Normal 7 2 3 11" xfId="23015"/>
    <cellStyle name="Normal 7 2 3 2" xfId="23016"/>
    <cellStyle name="Normal 7 2 3 2 2" xfId="23017"/>
    <cellStyle name="Normal 7 2 3 2 2 2" xfId="23018"/>
    <cellStyle name="Normal 7 2 3 2 2 2 2" xfId="23019"/>
    <cellStyle name="Normal 7 2 3 2 2 2 3" xfId="23020"/>
    <cellStyle name="Normal 7 2 3 2 2 3" xfId="23021"/>
    <cellStyle name="Normal 7 2 3 2 2 3 2" xfId="34382"/>
    <cellStyle name="Normal 7 2 3 2 2 4" xfId="23022"/>
    <cellStyle name="Normal 7 2 3 2 2 5" xfId="23023"/>
    <cellStyle name="Normal 7 2 3 2 3" xfId="23024"/>
    <cellStyle name="Normal 7 2 3 2 3 2" xfId="23025"/>
    <cellStyle name="Normal 7 2 3 2 3 2 2" xfId="23026"/>
    <cellStyle name="Normal 7 2 3 2 3 2 3" xfId="23027"/>
    <cellStyle name="Normal 7 2 3 2 3 3" xfId="23028"/>
    <cellStyle name="Normal 7 2 3 2 3 3 2" xfId="35193"/>
    <cellStyle name="Normal 7 2 3 2 3 4" xfId="23029"/>
    <cellStyle name="Normal 7 2 3 2 3 5" xfId="23030"/>
    <cellStyle name="Normal 7 2 3 2 4" xfId="23031"/>
    <cellStyle name="Normal 7 2 3 2 4 2" xfId="23032"/>
    <cellStyle name="Normal 7 2 3 2 4 3" xfId="23033"/>
    <cellStyle name="Normal 7 2 3 2 5" xfId="23034"/>
    <cellStyle name="Normal 7 2 3 2 5 2" xfId="33776"/>
    <cellStyle name="Normal 7 2 3 2 6" xfId="23035"/>
    <cellStyle name="Normal 7 2 3 2 7" xfId="23036"/>
    <cellStyle name="Normal 7 2 3 2 8" xfId="23037"/>
    <cellStyle name="Normal 7 2 3 3" xfId="23038"/>
    <cellStyle name="Normal 7 2 3 3 2" xfId="23039"/>
    <cellStyle name="Normal 7 2 3 3 2 2" xfId="23040"/>
    <cellStyle name="Normal 7 2 3 3 2 2 2" xfId="23041"/>
    <cellStyle name="Normal 7 2 3 3 2 2 3" xfId="23042"/>
    <cellStyle name="Normal 7 2 3 3 2 3" xfId="23043"/>
    <cellStyle name="Normal 7 2 3 3 2 3 2" xfId="35004"/>
    <cellStyle name="Normal 7 2 3 3 2 4" xfId="23044"/>
    <cellStyle name="Normal 7 2 3 3 2 5" xfId="23045"/>
    <cellStyle name="Normal 7 2 3 3 3" xfId="23046"/>
    <cellStyle name="Normal 7 2 3 3 3 2" xfId="23047"/>
    <cellStyle name="Normal 7 2 3 3 3 2 2" xfId="23048"/>
    <cellStyle name="Normal 7 2 3 3 3 2 3" xfId="23049"/>
    <cellStyle name="Normal 7 2 3 3 3 3" xfId="23050"/>
    <cellStyle name="Normal 7 2 3 3 3 3 2" xfId="34383"/>
    <cellStyle name="Normal 7 2 3 3 3 4" xfId="23051"/>
    <cellStyle name="Normal 7 2 3 3 3 5" xfId="23052"/>
    <cellStyle name="Normal 7 2 3 3 4" xfId="23053"/>
    <cellStyle name="Normal 7 2 3 3 4 2" xfId="23054"/>
    <cellStyle name="Normal 7 2 3 3 4 3" xfId="23055"/>
    <cellStyle name="Normal 7 2 3 3 5" xfId="23056"/>
    <cellStyle name="Normal 7 2 3 3 5 2" xfId="33996"/>
    <cellStyle name="Normal 7 2 3 3 6" xfId="23057"/>
    <cellStyle name="Normal 7 2 3 3 7" xfId="23058"/>
    <cellStyle name="Normal 7 2 3 3 8" xfId="23059"/>
    <cellStyle name="Normal 7 2 3 4" xfId="23060"/>
    <cellStyle name="Normal 7 2 3 4 2" xfId="23061"/>
    <cellStyle name="Normal 7 2 3 4 2 2" xfId="23062"/>
    <cellStyle name="Normal 7 2 3 4 2 2 2" xfId="23063"/>
    <cellStyle name="Normal 7 2 3 4 2 2 3" xfId="23064"/>
    <cellStyle name="Normal 7 2 3 4 2 3" xfId="23065"/>
    <cellStyle name="Normal 7 2 3 4 2 3 2" xfId="35261"/>
    <cellStyle name="Normal 7 2 3 4 2 4" xfId="23066"/>
    <cellStyle name="Normal 7 2 3 4 2 5" xfId="23067"/>
    <cellStyle name="Normal 7 2 3 4 3" xfId="23068"/>
    <cellStyle name="Normal 7 2 3 4 3 2" xfId="23069"/>
    <cellStyle name="Normal 7 2 3 4 3 3" xfId="23070"/>
    <cellStyle name="Normal 7 2 3 4 4" xfId="23071"/>
    <cellStyle name="Normal 7 2 3 4 4 2" xfId="34040"/>
    <cellStyle name="Normal 7 2 3 4 5" xfId="23072"/>
    <cellStyle name="Normal 7 2 3 4 6" xfId="23073"/>
    <cellStyle name="Normal 7 2 3 4 7" xfId="23074"/>
    <cellStyle name="Normal 7 2 3 5" xfId="23075"/>
    <cellStyle name="Normal 7 2 3 5 2" xfId="23076"/>
    <cellStyle name="Normal 7 2 3 5 2 2" xfId="23077"/>
    <cellStyle name="Normal 7 2 3 5 2 3" xfId="23078"/>
    <cellStyle name="Normal 7 2 3 5 3" xfId="23079"/>
    <cellStyle name="Normal 7 2 3 5 3 2" xfId="35194"/>
    <cellStyle name="Normal 7 2 3 5 4" xfId="23080"/>
    <cellStyle name="Normal 7 2 3 5 5" xfId="23081"/>
    <cellStyle name="Normal 7 2 3 5 6" xfId="23082"/>
    <cellStyle name="Normal 7 2 3 6" xfId="23083"/>
    <cellStyle name="Normal 7 2 3 6 2" xfId="23084"/>
    <cellStyle name="Normal 7 2 3 6 2 2" xfId="23085"/>
    <cellStyle name="Normal 7 2 3 6 2 3" xfId="23086"/>
    <cellStyle name="Normal 7 2 3 6 3" xfId="23087"/>
    <cellStyle name="Normal 7 2 3 6 3 2" xfId="35195"/>
    <cellStyle name="Normal 7 2 3 6 4" xfId="23088"/>
    <cellStyle name="Normal 7 2 3 6 5" xfId="23089"/>
    <cellStyle name="Normal 7 2 3 6 6" xfId="23090"/>
    <cellStyle name="Normal 7 2 3 7" xfId="23091"/>
    <cellStyle name="Normal 7 2 3 7 2" xfId="23092"/>
    <cellStyle name="Normal 7 2 3 7 3" xfId="23093"/>
    <cellStyle name="Normal 7 2 3 8" xfId="23094"/>
    <cellStyle name="Normal 7 2 3 8 2" xfId="32826"/>
    <cellStyle name="Normal 7 2 3 9" xfId="23095"/>
    <cellStyle name="Normal 7 2 4" xfId="23096"/>
    <cellStyle name="Normal 7 2 4 10" xfId="23097"/>
    <cellStyle name="Normal 7 2 4 11" xfId="23098"/>
    <cellStyle name="Normal 7 2 4 2" xfId="23099"/>
    <cellStyle name="Normal 7 2 4 2 2" xfId="23100"/>
    <cellStyle name="Normal 7 2 4 2 2 2" xfId="23101"/>
    <cellStyle name="Normal 7 2 4 2 2 2 2" xfId="23102"/>
    <cellStyle name="Normal 7 2 4 2 2 2 3" xfId="23103"/>
    <cellStyle name="Normal 7 2 4 2 2 3" xfId="23104"/>
    <cellStyle name="Normal 7 2 4 2 2 3 2" xfId="34384"/>
    <cellStyle name="Normal 7 2 4 2 2 4" xfId="23105"/>
    <cellStyle name="Normal 7 2 4 2 2 5" xfId="23106"/>
    <cellStyle name="Normal 7 2 4 2 3" xfId="23107"/>
    <cellStyle name="Normal 7 2 4 2 3 2" xfId="23108"/>
    <cellStyle name="Normal 7 2 4 2 3 2 2" xfId="23109"/>
    <cellStyle name="Normal 7 2 4 2 3 2 3" xfId="23110"/>
    <cellStyle name="Normal 7 2 4 2 3 3" xfId="23111"/>
    <cellStyle name="Normal 7 2 4 2 3 3 2" xfId="35321"/>
    <cellStyle name="Normal 7 2 4 2 3 4" xfId="23112"/>
    <cellStyle name="Normal 7 2 4 2 3 5" xfId="23113"/>
    <cellStyle name="Normal 7 2 4 2 4" xfId="23114"/>
    <cellStyle name="Normal 7 2 4 2 4 2" xfId="23115"/>
    <cellStyle name="Normal 7 2 4 2 4 3" xfId="23116"/>
    <cellStyle name="Normal 7 2 4 2 5" xfId="23117"/>
    <cellStyle name="Normal 7 2 4 2 5 2" xfId="33777"/>
    <cellStyle name="Normal 7 2 4 2 6" xfId="23118"/>
    <cellStyle name="Normal 7 2 4 2 7" xfId="23119"/>
    <cellStyle name="Normal 7 2 4 2 8" xfId="23120"/>
    <cellStyle name="Normal 7 2 4 3" xfId="23121"/>
    <cellStyle name="Normal 7 2 4 3 2" xfId="23122"/>
    <cellStyle name="Normal 7 2 4 3 2 2" xfId="23123"/>
    <cellStyle name="Normal 7 2 4 3 2 2 2" xfId="23124"/>
    <cellStyle name="Normal 7 2 4 3 2 2 3" xfId="23125"/>
    <cellStyle name="Normal 7 2 4 3 2 3" xfId="23126"/>
    <cellStyle name="Normal 7 2 4 3 2 3 2" xfId="35005"/>
    <cellStyle name="Normal 7 2 4 3 2 4" xfId="23127"/>
    <cellStyle name="Normal 7 2 4 3 2 5" xfId="23128"/>
    <cellStyle name="Normal 7 2 4 3 3" xfId="23129"/>
    <cellStyle name="Normal 7 2 4 3 3 2" xfId="23130"/>
    <cellStyle name="Normal 7 2 4 3 3 2 2" xfId="23131"/>
    <cellStyle name="Normal 7 2 4 3 3 2 3" xfId="23132"/>
    <cellStyle name="Normal 7 2 4 3 3 3" xfId="23133"/>
    <cellStyle name="Normal 7 2 4 3 3 3 2" xfId="34385"/>
    <cellStyle name="Normal 7 2 4 3 3 4" xfId="23134"/>
    <cellStyle name="Normal 7 2 4 3 3 5" xfId="23135"/>
    <cellStyle name="Normal 7 2 4 3 4" xfId="23136"/>
    <cellStyle name="Normal 7 2 4 3 4 2" xfId="23137"/>
    <cellStyle name="Normal 7 2 4 3 4 3" xfId="23138"/>
    <cellStyle name="Normal 7 2 4 3 5" xfId="23139"/>
    <cellStyle name="Normal 7 2 4 3 5 2" xfId="33997"/>
    <cellStyle name="Normal 7 2 4 3 6" xfId="23140"/>
    <cellStyle name="Normal 7 2 4 3 7" xfId="23141"/>
    <cellStyle name="Normal 7 2 4 3 8" xfId="23142"/>
    <cellStyle name="Normal 7 2 4 4" xfId="23143"/>
    <cellStyle name="Normal 7 2 4 4 2" xfId="23144"/>
    <cellStyle name="Normal 7 2 4 4 2 2" xfId="23145"/>
    <cellStyle name="Normal 7 2 4 4 2 2 2" xfId="23146"/>
    <cellStyle name="Normal 7 2 4 4 2 2 3" xfId="23147"/>
    <cellStyle name="Normal 7 2 4 4 2 3" xfId="23148"/>
    <cellStyle name="Normal 7 2 4 4 2 3 2" xfId="35196"/>
    <cellStyle name="Normal 7 2 4 4 2 4" xfId="23149"/>
    <cellStyle name="Normal 7 2 4 4 2 5" xfId="23150"/>
    <cellStyle name="Normal 7 2 4 4 3" xfId="23151"/>
    <cellStyle name="Normal 7 2 4 4 3 2" xfId="23152"/>
    <cellStyle name="Normal 7 2 4 4 3 3" xfId="23153"/>
    <cellStyle name="Normal 7 2 4 4 4" xfId="23154"/>
    <cellStyle name="Normal 7 2 4 4 4 2" xfId="34041"/>
    <cellStyle name="Normal 7 2 4 4 5" xfId="23155"/>
    <cellStyle name="Normal 7 2 4 4 6" xfId="23156"/>
    <cellStyle name="Normal 7 2 4 4 7" xfId="23157"/>
    <cellStyle name="Normal 7 2 4 5" xfId="23158"/>
    <cellStyle name="Normal 7 2 4 5 2" xfId="23159"/>
    <cellStyle name="Normal 7 2 4 5 2 2" xfId="23160"/>
    <cellStyle name="Normal 7 2 4 5 2 3" xfId="23161"/>
    <cellStyle name="Normal 7 2 4 5 3" xfId="23162"/>
    <cellStyle name="Normal 7 2 4 5 3 2" xfId="35267"/>
    <cellStyle name="Normal 7 2 4 5 4" xfId="23163"/>
    <cellStyle name="Normal 7 2 4 5 5" xfId="23164"/>
    <cellStyle name="Normal 7 2 4 5 6" xfId="23165"/>
    <cellStyle name="Normal 7 2 4 6" xfId="23166"/>
    <cellStyle name="Normal 7 2 4 6 2" xfId="23167"/>
    <cellStyle name="Normal 7 2 4 6 2 2" xfId="23168"/>
    <cellStyle name="Normal 7 2 4 6 2 3" xfId="23169"/>
    <cellStyle name="Normal 7 2 4 6 3" xfId="23170"/>
    <cellStyle name="Normal 7 2 4 6 3 2" xfId="35315"/>
    <cellStyle name="Normal 7 2 4 6 4" xfId="23171"/>
    <cellStyle name="Normal 7 2 4 6 5" xfId="23172"/>
    <cellStyle name="Normal 7 2 4 6 6" xfId="23173"/>
    <cellStyle name="Normal 7 2 4 7" xfId="23174"/>
    <cellStyle name="Normal 7 2 4 7 2" xfId="23175"/>
    <cellStyle name="Normal 7 2 4 7 3" xfId="23176"/>
    <cellStyle name="Normal 7 2 4 8" xfId="23177"/>
    <cellStyle name="Normal 7 2 4 8 2" xfId="32827"/>
    <cellStyle name="Normal 7 2 4 9" xfId="23178"/>
    <cellStyle name="Normal 7 2 5" xfId="23179"/>
    <cellStyle name="Normal 7 2 5 10" xfId="23180"/>
    <cellStyle name="Normal 7 2 5 11" xfId="23181"/>
    <cellStyle name="Normal 7 2 5 2" xfId="23182"/>
    <cellStyle name="Normal 7 2 5 2 2" xfId="23183"/>
    <cellStyle name="Normal 7 2 5 2 2 2" xfId="23184"/>
    <cellStyle name="Normal 7 2 5 2 2 2 2" xfId="23185"/>
    <cellStyle name="Normal 7 2 5 2 2 2 3" xfId="23186"/>
    <cellStyle name="Normal 7 2 5 2 2 3" xfId="23187"/>
    <cellStyle name="Normal 7 2 5 2 2 3 2" xfId="34386"/>
    <cellStyle name="Normal 7 2 5 2 2 4" xfId="23188"/>
    <cellStyle name="Normal 7 2 5 2 2 5" xfId="23189"/>
    <cellStyle name="Normal 7 2 5 2 3" xfId="23190"/>
    <cellStyle name="Normal 7 2 5 2 3 2" xfId="23191"/>
    <cellStyle name="Normal 7 2 5 2 3 2 2" xfId="23192"/>
    <cellStyle name="Normal 7 2 5 2 3 2 3" xfId="23193"/>
    <cellStyle name="Normal 7 2 5 2 3 3" xfId="23194"/>
    <cellStyle name="Normal 7 2 5 2 3 3 2" xfId="35197"/>
    <cellStyle name="Normal 7 2 5 2 3 4" xfId="23195"/>
    <cellStyle name="Normal 7 2 5 2 3 5" xfId="23196"/>
    <cellStyle name="Normal 7 2 5 2 4" xfId="23197"/>
    <cellStyle name="Normal 7 2 5 2 4 2" xfId="23198"/>
    <cellStyle name="Normal 7 2 5 2 4 3" xfId="23199"/>
    <cellStyle name="Normal 7 2 5 2 5" xfId="23200"/>
    <cellStyle name="Normal 7 2 5 2 5 2" xfId="33778"/>
    <cellStyle name="Normal 7 2 5 2 6" xfId="23201"/>
    <cellStyle name="Normal 7 2 5 2 7" xfId="23202"/>
    <cellStyle name="Normal 7 2 5 2 8" xfId="23203"/>
    <cellStyle name="Normal 7 2 5 3" xfId="23204"/>
    <cellStyle name="Normal 7 2 5 3 2" xfId="23205"/>
    <cellStyle name="Normal 7 2 5 3 2 2" xfId="23206"/>
    <cellStyle name="Normal 7 2 5 3 2 2 2" xfId="23207"/>
    <cellStyle name="Normal 7 2 5 3 2 2 3" xfId="23208"/>
    <cellStyle name="Normal 7 2 5 3 2 3" xfId="23209"/>
    <cellStyle name="Normal 7 2 5 3 2 3 2" xfId="35006"/>
    <cellStyle name="Normal 7 2 5 3 2 4" xfId="23210"/>
    <cellStyle name="Normal 7 2 5 3 2 5" xfId="23211"/>
    <cellStyle name="Normal 7 2 5 3 3" xfId="23212"/>
    <cellStyle name="Normal 7 2 5 3 3 2" xfId="23213"/>
    <cellStyle name="Normal 7 2 5 3 3 2 2" xfId="23214"/>
    <cellStyle name="Normal 7 2 5 3 3 2 3" xfId="23215"/>
    <cellStyle name="Normal 7 2 5 3 3 3" xfId="23216"/>
    <cellStyle name="Normal 7 2 5 3 3 3 2" xfId="34387"/>
    <cellStyle name="Normal 7 2 5 3 3 4" xfId="23217"/>
    <cellStyle name="Normal 7 2 5 3 3 5" xfId="23218"/>
    <cellStyle name="Normal 7 2 5 3 4" xfId="23219"/>
    <cellStyle name="Normal 7 2 5 3 4 2" xfId="23220"/>
    <cellStyle name="Normal 7 2 5 3 4 3" xfId="23221"/>
    <cellStyle name="Normal 7 2 5 3 5" xfId="23222"/>
    <cellStyle name="Normal 7 2 5 3 5 2" xfId="33998"/>
    <cellStyle name="Normal 7 2 5 3 6" xfId="23223"/>
    <cellStyle name="Normal 7 2 5 3 7" xfId="23224"/>
    <cellStyle name="Normal 7 2 5 3 8" xfId="23225"/>
    <cellStyle name="Normal 7 2 5 4" xfId="23226"/>
    <cellStyle name="Normal 7 2 5 4 2" xfId="23227"/>
    <cellStyle name="Normal 7 2 5 4 2 2" xfId="23228"/>
    <cellStyle name="Normal 7 2 5 4 2 2 2" xfId="23229"/>
    <cellStyle name="Normal 7 2 5 4 2 2 3" xfId="23230"/>
    <cellStyle name="Normal 7 2 5 4 2 3" xfId="23231"/>
    <cellStyle name="Normal 7 2 5 4 2 3 2" xfId="35263"/>
    <cellStyle name="Normal 7 2 5 4 2 4" xfId="23232"/>
    <cellStyle name="Normal 7 2 5 4 2 5" xfId="23233"/>
    <cellStyle name="Normal 7 2 5 4 3" xfId="23234"/>
    <cellStyle name="Normal 7 2 5 4 3 2" xfId="23235"/>
    <cellStyle name="Normal 7 2 5 4 3 3" xfId="23236"/>
    <cellStyle name="Normal 7 2 5 4 4" xfId="23237"/>
    <cellStyle name="Normal 7 2 5 4 4 2" xfId="34042"/>
    <cellStyle name="Normal 7 2 5 4 5" xfId="23238"/>
    <cellStyle name="Normal 7 2 5 4 6" xfId="23239"/>
    <cellStyle name="Normal 7 2 5 4 7" xfId="23240"/>
    <cellStyle name="Normal 7 2 5 5" xfId="23241"/>
    <cellStyle name="Normal 7 2 5 5 2" xfId="23242"/>
    <cellStyle name="Normal 7 2 5 5 2 2" xfId="23243"/>
    <cellStyle name="Normal 7 2 5 5 2 3" xfId="23244"/>
    <cellStyle name="Normal 7 2 5 5 3" xfId="23245"/>
    <cellStyle name="Normal 7 2 5 5 3 2" xfId="35234"/>
    <cellStyle name="Normal 7 2 5 5 4" xfId="23246"/>
    <cellStyle name="Normal 7 2 5 5 5" xfId="23247"/>
    <cellStyle name="Normal 7 2 5 5 6" xfId="23248"/>
    <cellStyle name="Normal 7 2 5 6" xfId="23249"/>
    <cellStyle name="Normal 7 2 5 6 2" xfId="23250"/>
    <cellStyle name="Normal 7 2 5 6 2 2" xfId="23251"/>
    <cellStyle name="Normal 7 2 5 6 2 3" xfId="23252"/>
    <cellStyle name="Normal 7 2 5 6 3" xfId="23253"/>
    <cellStyle name="Normal 7 2 5 6 3 2" xfId="35198"/>
    <cellStyle name="Normal 7 2 5 6 4" xfId="23254"/>
    <cellStyle name="Normal 7 2 5 6 5" xfId="23255"/>
    <cellStyle name="Normal 7 2 5 6 6" xfId="23256"/>
    <cellStyle name="Normal 7 2 5 7" xfId="23257"/>
    <cellStyle name="Normal 7 2 5 7 2" xfId="23258"/>
    <cellStyle name="Normal 7 2 5 7 3" xfId="23259"/>
    <cellStyle name="Normal 7 2 5 8" xfId="23260"/>
    <cellStyle name="Normal 7 2 5 8 2" xfId="32828"/>
    <cellStyle name="Normal 7 2 5 9" xfId="23261"/>
    <cellStyle name="Normal 7 2 6" xfId="23262"/>
    <cellStyle name="Normal 7 2 6 10" xfId="23263"/>
    <cellStyle name="Normal 7 2 6 10 2" xfId="23264"/>
    <cellStyle name="Normal 7 2 6 10 2 2" xfId="23265"/>
    <cellStyle name="Normal 7 2 6 10 2 2 2" xfId="23266"/>
    <cellStyle name="Normal 7 2 6 10 2 2 3" xfId="23267"/>
    <cellStyle name="Normal 7 2 6 10 2 3" xfId="23268"/>
    <cellStyle name="Normal 7 2 6 10 2 3 2" xfId="32831"/>
    <cellStyle name="Normal 7 2 6 10 2 4" xfId="23269"/>
    <cellStyle name="Normal 7 2 6 10 2 5" xfId="23270"/>
    <cellStyle name="Normal 7 2 6 10 3" xfId="23271"/>
    <cellStyle name="Normal 7 2 6 10 3 2" xfId="23272"/>
    <cellStyle name="Normal 7 2 6 10 3 3" xfId="23273"/>
    <cellStyle name="Normal 7 2 6 10 4" xfId="23274"/>
    <cellStyle name="Normal 7 2 6 10 4 2" xfId="32830"/>
    <cellStyle name="Normal 7 2 6 10 5" xfId="23275"/>
    <cellStyle name="Normal 7 2 6 10 6" xfId="23276"/>
    <cellStyle name="Normal 7 2 6 11" xfId="23277"/>
    <cellStyle name="Normal 7 2 6 11 2" xfId="23278"/>
    <cellStyle name="Normal 7 2 6 11 2 2" xfId="23279"/>
    <cellStyle name="Normal 7 2 6 11 2 2 2" xfId="23280"/>
    <cellStyle name="Normal 7 2 6 11 2 2 3" xfId="23281"/>
    <cellStyle name="Normal 7 2 6 11 2 3" xfId="23282"/>
    <cellStyle name="Normal 7 2 6 11 2 3 2" xfId="32833"/>
    <cellStyle name="Normal 7 2 6 11 2 4" xfId="23283"/>
    <cellStyle name="Normal 7 2 6 11 2 5" xfId="23284"/>
    <cellStyle name="Normal 7 2 6 11 3" xfId="23285"/>
    <cellStyle name="Normal 7 2 6 11 3 2" xfId="23286"/>
    <cellStyle name="Normal 7 2 6 11 3 3" xfId="23287"/>
    <cellStyle name="Normal 7 2 6 11 4" xfId="23288"/>
    <cellStyle name="Normal 7 2 6 11 4 2" xfId="32832"/>
    <cellStyle name="Normal 7 2 6 11 5" xfId="23289"/>
    <cellStyle name="Normal 7 2 6 11 6" xfId="23290"/>
    <cellStyle name="Normal 7 2 6 12" xfId="23291"/>
    <cellStyle name="Normal 7 2 6 12 2" xfId="23292"/>
    <cellStyle name="Normal 7 2 6 12 2 2" xfId="23293"/>
    <cellStyle name="Normal 7 2 6 12 2 2 2" xfId="23294"/>
    <cellStyle name="Normal 7 2 6 12 2 2 3" xfId="23295"/>
    <cellStyle name="Normal 7 2 6 12 2 3" xfId="23296"/>
    <cellStyle name="Normal 7 2 6 12 2 3 2" xfId="32835"/>
    <cellStyle name="Normal 7 2 6 12 2 4" xfId="23297"/>
    <cellStyle name="Normal 7 2 6 12 2 5" xfId="23298"/>
    <cellStyle name="Normal 7 2 6 12 3" xfId="23299"/>
    <cellStyle name="Normal 7 2 6 12 3 2" xfId="23300"/>
    <cellStyle name="Normal 7 2 6 12 3 3" xfId="23301"/>
    <cellStyle name="Normal 7 2 6 12 4" xfId="23302"/>
    <cellStyle name="Normal 7 2 6 12 4 2" xfId="32834"/>
    <cellStyle name="Normal 7 2 6 12 5" xfId="23303"/>
    <cellStyle name="Normal 7 2 6 12 6" xfId="23304"/>
    <cellStyle name="Normal 7 2 6 13" xfId="23305"/>
    <cellStyle name="Normal 7 2 6 13 2" xfId="23306"/>
    <cellStyle name="Normal 7 2 6 13 2 2" xfId="23307"/>
    <cellStyle name="Normal 7 2 6 13 2 2 2" xfId="23308"/>
    <cellStyle name="Normal 7 2 6 13 2 2 3" xfId="23309"/>
    <cellStyle name="Normal 7 2 6 13 2 3" xfId="23310"/>
    <cellStyle name="Normal 7 2 6 13 2 3 2" xfId="32837"/>
    <cellStyle name="Normal 7 2 6 13 2 4" xfId="23311"/>
    <cellStyle name="Normal 7 2 6 13 2 5" xfId="23312"/>
    <cellStyle name="Normal 7 2 6 13 3" xfId="23313"/>
    <cellStyle name="Normal 7 2 6 13 3 2" xfId="23314"/>
    <cellStyle name="Normal 7 2 6 13 3 3" xfId="23315"/>
    <cellStyle name="Normal 7 2 6 13 4" xfId="23316"/>
    <cellStyle name="Normal 7 2 6 13 4 2" xfId="32836"/>
    <cellStyle name="Normal 7 2 6 13 5" xfId="23317"/>
    <cellStyle name="Normal 7 2 6 13 6" xfId="23318"/>
    <cellStyle name="Normal 7 2 6 14" xfId="23319"/>
    <cellStyle name="Normal 7 2 6 14 2" xfId="23320"/>
    <cellStyle name="Normal 7 2 6 14 2 2" xfId="23321"/>
    <cellStyle name="Normal 7 2 6 14 2 2 2" xfId="23322"/>
    <cellStyle name="Normal 7 2 6 14 2 2 3" xfId="23323"/>
    <cellStyle name="Normal 7 2 6 14 2 3" xfId="23324"/>
    <cellStyle name="Normal 7 2 6 14 2 3 2" xfId="32839"/>
    <cellStyle name="Normal 7 2 6 14 2 4" xfId="23325"/>
    <cellStyle name="Normal 7 2 6 14 2 5" xfId="23326"/>
    <cellStyle name="Normal 7 2 6 14 3" xfId="23327"/>
    <cellStyle name="Normal 7 2 6 14 3 2" xfId="23328"/>
    <cellStyle name="Normal 7 2 6 14 3 3" xfId="23329"/>
    <cellStyle name="Normal 7 2 6 14 4" xfId="23330"/>
    <cellStyle name="Normal 7 2 6 14 4 2" xfId="32838"/>
    <cellStyle name="Normal 7 2 6 14 5" xfId="23331"/>
    <cellStyle name="Normal 7 2 6 14 6" xfId="23332"/>
    <cellStyle name="Normal 7 2 6 15" xfId="23333"/>
    <cellStyle name="Normal 7 2 6 15 2" xfId="23334"/>
    <cellStyle name="Normal 7 2 6 15 2 2" xfId="23335"/>
    <cellStyle name="Normal 7 2 6 15 2 2 2" xfId="23336"/>
    <cellStyle name="Normal 7 2 6 15 2 2 3" xfId="23337"/>
    <cellStyle name="Normal 7 2 6 15 2 3" xfId="23338"/>
    <cellStyle name="Normal 7 2 6 15 2 3 2" xfId="32841"/>
    <cellStyle name="Normal 7 2 6 15 2 4" xfId="23339"/>
    <cellStyle name="Normal 7 2 6 15 2 5" xfId="23340"/>
    <cellStyle name="Normal 7 2 6 15 3" xfId="23341"/>
    <cellStyle name="Normal 7 2 6 15 3 2" xfId="23342"/>
    <cellStyle name="Normal 7 2 6 15 3 3" xfId="23343"/>
    <cellStyle name="Normal 7 2 6 15 4" xfId="23344"/>
    <cellStyle name="Normal 7 2 6 15 4 2" xfId="32840"/>
    <cellStyle name="Normal 7 2 6 15 5" xfId="23345"/>
    <cellStyle name="Normal 7 2 6 15 6" xfId="23346"/>
    <cellStyle name="Normal 7 2 6 16" xfId="23347"/>
    <cellStyle name="Normal 7 2 6 16 2" xfId="23348"/>
    <cellStyle name="Normal 7 2 6 16 2 2" xfId="23349"/>
    <cellStyle name="Normal 7 2 6 16 2 2 2" xfId="23350"/>
    <cellStyle name="Normal 7 2 6 16 2 2 3" xfId="23351"/>
    <cellStyle name="Normal 7 2 6 16 2 3" xfId="23352"/>
    <cellStyle name="Normal 7 2 6 16 2 3 2" xfId="32843"/>
    <cellStyle name="Normal 7 2 6 16 2 4" xfId="23353"/>
    <cellStyle name="Normal 7 2 6 16 2 5" xfId="23354"/>
    <cellStyle name="Normal 7 2 6 16 3" xfId="23355"/>
    <cellStyle name="Normal 7 2 6 16 3 2" xfId="23356"/>
    <cellStyle name="Normal 7 2 6 16 3 3" xfId="23357"/>
    <cellStyle name="Normal 7 2 6 16 4" xfId="23358"/>
    <cellStyle name="Normal 7 2 6 16 4 2" xfId="32842"/>
    <cellStyle name="Normal 7 2 6 16 5" xfId="23359"/>
    <cellStyle name="Normal 7 2 6 16 6" xfId="23360"/>
    <cellStyle name="Normal 7 2 6 17" xfId="23361"/>
    <cellStyle name="Normal 7 2 6 17 2" xfId="23362"/>
    <cellStyle name="Normal 7 2 6 17 2 2" xfId="23363"/>
    <cellStyle name="Normal 7 2 6 17 2 2 2" xfId="23364"/>
    <cellStyle name="Normal 7 2 6 17 2 2 3" xfId="23365"/>
    <cellStyle name="Normal 7 2 6 17 2 3" xfId="23366"/>
    <cellStyle name="Normal 7 2 6 17 2 3 2" xfId="32845"/>
    <cellStyle name="Normal 7 2 6 17 2 4" xfId="23367"/>
    <cellStyle name="Normal 7 2 6 17 2 5" xfId="23368"/>
    <cellStyle name="Normal 7 2 6 17 3" xfId="23369"/>
    <cellStyle name="Normal 7 2 6 17 3 2" xfId="23370"/>
    <cellStyle name="Normal 7 2 6 17 3 3" xfId="23371"/>
    <cellStyle name="Normal 7 2 6 17 4" xfId="23372"/>
    <cellStyle name="Normal 7 2 6 17 4 2" xfId="32844"/>
    <cellStyle name="Normal 7 2 6 17 5" xfId="23373"/>
    <cellStyle name="Normal 7 2 6 17 6" xfId="23374"/>
    <cellStyle name="Normal 7 2 6 18" xfId="23375"/>
    <cellStyle name="Normal 7 2 6 18 2" xfId="23376"/>
    <cellStyle name="Normal 7 2 6 18 2 2" xfId="23377"/>
    <cellStyle name="Normal 7 2 6 18 2 2 2" xfId="23378"/>
    <cellStyle name="Normal 7 2 6 18 2 2 3" xfId="23379"/>
    <cellStyle name="Normal 7 2 6 18 2 3" xfId="23380"/>
    <cellStyle name="Normal 7 2 6 18 2 3 2" xfId="32847"/>
    <cellStyle name="Normal 7 2 6 18 2 4" xfId="23381"/>
    <cellStyle name="Normal 7 2 6 18 2 5" xfId="23382"/>
    <cellStyle name="Normal 7 2 6 18 3" xfId="23383"/>
    <cellStyle name="Normal 7 2 6 18 3 2" xfId="23384"/>
    <cellStyle name="Normal 7 2 6 18 3 3" xfId="23385"/>
    <cellStyle name="Normal 7 2 6 18 4" xfId="23386"/>
    <cellStyle name="Normal 7 2 6 18 4 2" xfId="32846"/>
    <cellStyle name="Normal 7 2 6 18 5" xfId="23387"/>
    <cellStyle name="Normal 7 2 6 18 6" xfId="23388"/>
    <cellStyle name="Normal 7 2 6 19" xfId="23389"/>
    <cellStyle name="Normal 7 2 6 19 2" xfId="23390"/>
    <cellStyle name="Normal 7 2 6 19 2 2" xfId="23391"/>
    <cellStyle name="Normal 7 2 6 19 2 2 2" xfId="23392"/>
    <cellStyle name="Normal 7 2 6 19 2 2 3" xfId="23393"/>
    <cellStyle name="Normal 7 2 6 19 2 3" xfId="23394"/>
    <cellStyle name="Normal 7 2 6 19 2 3 2" xfId="32849"/>
    <cellStyle name="Normal 7 2 6 19 2 4" xfId="23395"/>
    <cellStyle name="Normal 7 2 6 19 2 5" xfId="23396"/>
    <cellStyle name="Normal 7 2 6 19 3" xfId="23397"/>
    <cellStyle name="Normal 7 2 6 19 3 2" xfId="23398"/>
    <cellStyle name="Normal 7 2 6 19 3 3" xfId="23399"/>
    <cellStyle name="Normal 7 2 6 19 4" xfId="23400"/>
    <cellStyle name="Normal 7 2 6 19 4 2" xfId="32848"/>
    <cellStyle name="Normal 7 2 6 19 5" xfId="23401"/>
    <cellStyle name="Normal 7 2 6 19 6" xfId="23402"/>
    <cellStyle name="Normal 7 2 6 2" xfId="23403"/>
    <cellStyle name="Normal 7 2 6 2 10" xfId="23404"/>
    <cellStyle name="Normal 7 2 6 2 10 2" xfId="23405"/>
    <cellStyle name="Normal 7 2 6 2 10 2 2" xfId="23406"/>
    <cellStyle name="Normal 7 2 6 2 10 2 3" xfId="23407"/>
    <cellStyle name="Normal 7 2 6 2 10 3" xfId="23408"/>
    <cellStyle name="Normal 7 2 6 2 10 3 2" xfId="32851"/>
    <cellStyle name="Normal 7 2 6 2 10 4" xfId="23409"/>
    <cellStyle name="Normal 7 2 6 2 10 5" xfId="23410"/>
    <cellStyle name="Normal 7 2 6 2 11" xfId="23411"/>
    <cellStyle name="Normal 7 2 6 2 11 2" xfId="23412"/>
    <cellStyle name="Normal 7 2 6 2 11 2 2" xfId="23413"/>
    <cellStyle name="Normal 7 2 6 2 11 2 3" xfId="23414"/>
    <cellStyle name="Normal 7 2 6 2 11 3" xfId="23415"/>
    <cellStyle name="Normal 7 2 6 2 11 3 2" xfId="32852"/>
    <cellStyle name="Normal 7 2 6 2 11 4" xfId="23416"/>
    <cellStyle name="Normal 7 2 6 2 11 5" xfId="23417"/>
    <cellStyle name="Normal 7 2 6 2 12" xfId="23418"/>
    <cellStyle name="Normal 7 2 6 2 12 2" xfId="23419"/>
    <cellStyle name="Normal 7 2 6 2 12 2 2" xfId="23420"/>
    <cellStyle name="Normal 7 2 6 2 12 2 3" xfId="23421"/>
    <cellStyle name="Normal 7 2 6 2 12 3" xfId="23422"/>
    <cellStyle name="Normal 7 2 6 2 12 3 2" xfId="32853"/>
    <cellStyle name="Normal 7 2 6 2 12 4" xfId="23423"/>
    <cellStyle name="Normal 7 2 6 2 12 5" xfId="23424"/>
    <cellStyle name="Normal 7 2 6 2 13" xfId="23425"/>
    <cellStyle name="Normal 7 2 6 2 13 2" xfId="23426"/>
    <cellStyle name="Normal 7 2 6 2 13 2 2" xfId="23427"/>
    <cellStyle name="Normal 7 2 6 2 13 2 3" xfId="23428"/>
    <cellStyle name="Normal 7 2 6 2 13 3" xfId="23429"/>
    <cellStyle name="Normal 7 2 6 2 13 3 2" xfId="32854"/>
    <cellStyle name="Normal 7 2 6 2 13 4" xfId="23430"/>
    <cellStyle name="Normal 7 2 6 2 13 5" xfId="23431"/>
    <cellStyle name="Normal 7 2 6 2 14" xfId="23432"/>
    <cellStyle name="Normal 7 2 6 2 14 2" xfId="23433"/>
    <cellStyle name="Normal 7 2 6 2 14 2 2" xfId="23434"/>
    <cellStyle name="Normal 7 2 6 2 14 2 3" xfId="23435"/>
    <cellStyle name="Normal 7 2 6 2 14 3" xfId="23436"/>
    <cellStyle name="Normal 7 2 6 2 14 3 2" xfId="32855"/>
    <cellStyle name="Normal 7 2 6 2 14 4" xfId="23437"/>
    <cellStyle name="Normal 7 2 6 2 14 5" xfId="23438"/>
    <cellStyle name="Normal 7 2 6 2 15" xfId="23439"/>
    <cellStyle name="Normal 7 2 6 2 15 2" xfId="23440"/>
    <cellStyle name="Normal 7 2 6 2 15 2 2" xfId="23441"/>
    <cellStyle name="Normal 7 2 6 2 15 2 3" xfId="23442"/>
    <cellStyle name="Normal 7 2 6 2 15 3" xfId="23443"/>
    <cellStyle name="Normal 7 2 6 2 15 3 2" xfId="32856"/>
    <cellStyle name="Normal 7 2 6 2 15 4" xfId="23444"/>
    <cellStyle name="Normal 7 2 6 2 15 5" xfId="23445"/>
    <cellStyle name="Normal 7 2 6 2 16" xfId="23446"/>
    <cellStyle name="Normal 7 2 6 2 16 2" xfId="23447"/>
    <cellStyle name="Normal 7 2 6 2 16 2 2" xfId="23448"/>
    <cellStyle name="Normal 7 2 6 2 16 2 3" xfId="23449"/>
    <cellStyle name="Normal 7 2 6 2 16 3" xfId="23450"/>
    <cellStyle name="Normal 7 2 6 2 16 3 2" xfId="32857"/>
    <cellStyle name="Normal 7 2 6 2 16 4" xfId="23451"/>
    <cellStyle name="Normal 7 2 6 2 16 5" xfId="23452"/>
    <cellStyle name="Normal 7 2 6 2 17" xfId="23453"/>
    <cellStyle name="Normal 7 2 6 2 17 2" xfId="23454"/>
    <cellStyle name="Normal 7 2 6 2 17 2 2" xfId="23455"/>
    <cellStyle name="Normal 7 2 6 2 17 2 3" xfId="23456"/>
    <cellStyle name="Normal 7 2 6 2 17 3" xfId="23457"/>
    <cellStyle name="Normal 7 2 6 2 17 3 2" xfId="32858"/>
    <cellStyle name="Normal 7 2 6 2 17 4" xfId="23458"/>
    <cellStyle name="Normal 7 2 6 2 17 5" xfId="23459"/>
    <cellStyle name="Normal 7 2 6 2 18" xfId="23460"/>
    <cellStyle name="Normal 7 2 6 2 18 2" xfId="23461"/>
    <cellStyle name="Normal 7 2 6 2 18 2 2" xfId="23462"/>
    <cellStyle name="Normal 7 2 6 2 18 2 3" xfId="23463"/>
    <cellStyle name="Normal 7 2 6 2 18 3" xfId="23464"/>
    <cellStyle name="Normal 7 2 6 2 18 3 2" xfId="32859"/>
    <cellStyle name="Normal 7 2 6 2 18 4" xfId="23465"/>
    <cellStyle name="Normal 7 2 6 2 18 5" xfId="23466"/>
    <cellStyle name="Normal 7 2 6 2 19" xfId="23467"/>
    <cellStyle name="Normal 7 2 6 2 19 2" xfId="23468"/>
    <cellStyle name="Normal 7 2 6 2 19 2 2" xfId="23469"/>
    <cellStyle name="Normal 7 2 6 2 19 2 3" xfId="23470"/>
    <cellStyle name="Normal 7 2 6 2 19 3" xfId="23471"/>
    <cellStyle name="Normal 7 2 6 2 19 3 2" xfId="32860"/>
    <cellStyle name="Normal 7 2 6 2 19 4" xfId="23472"/>
    <cellStyle name="Normal 7 2 6 2 19 5" xfId="23473"/>
    <cellStyle name="Normal 7 2 6 2 2" xfId="23474"/>
    <cellStyle name="Normal 7 2 6 2 2 2" xfId="23475"/>
    <cellStyle name="Normal 7 2 6 2 2 2 2" xfId="23476"/>
    <cellStyle name="Normal 7 2 6 2 2 2 3" xfId="23477"/>
    <cellStyle name="Normal 7 2 6 2 2 3" xfId="23478"/>
    <cellStyle name="Normal 7 2 6 2 2 3 2" xfId="32861"/>
    <cellStyle name="Normal 7 2 6 2 2 4" xfId="23479"/>
    <cellStyle name="Normal 7 2 6 2 2 5" xfId="23480"/>
    <cellStyle name="Normal 7 2 6 2 20" xfId="23481"/>
    <cellStyle name="Normal 7 2 6 2 20 2" xfId="23482"/>
    <cellStyle name="Normal 7 2 6 2 20 2 2" xfId="23483"/>
    <cellStyle name="Normal 7 2 6 2 20 2 3" xfId="23484"/>
    <cellStyle name="Normal 7 2 6 2 20 3" xfId="23485"/>
    <cellStyle name="Normal 7 2 6 2 20 3 2" xfId="35233"/>
    <cellStyle name="Normal 7 2 6 2 20 4" xfId="23486"/>
    <cellStyle name="Normal 7 2 6 2 20 5" xfId="23487"/>
    <cellStyle name="Normal 7 2 6 2 21" xfId="23488"/>
    <cellStyle name="Normal 7 2 6 2 21 2" xfId="23489"/>
    <cellStyle name="Normal 7 2 6 2 21 3" xfId="23490"/>
    <cellStyle name="Normal 7 2 6 2 22" xfId="23491"/>
    <cellStyle name="Normal 7 2 6 2 22 2" xfId="32850"/>
    <cellStyle name="Normal 7 2 6 2 23" xfId="23492"/>
    <cellStyle name="Normal 7 2 6 2 24" xfId="23493"/>
    <cellStyle name="Normal 7 2 6 2 25" xfId="23494"/>
    <cellStyle name="Normal 7 2 6 2 3" xfId="23495"/>
    <cellStyle name="Normal 7 2 6 2 3 2" xfId="23496"/>
    <cellStyle name="Normal 7 2 6 2 3 2 2" xfId="23497"/>
    <cellStyle name="Normal 7 2 6 2 3 2 3" xfId="23498"/>
    <cellStyle name="Normal 7 2 6 2 3 3" xfId="23499"/>
    <cellStyle name="Normal 7 2 6 2 3 3 2" xfId="32862"/>
    <cellStyle name="Normal 7 2 6 2 3 4" xfId="23500"/>
    <cellStyle name="Normal 7 2 6 2 3 5" xfId="23501"/>
    <cellStyle name="Normal 7 2 6 2 4" xfId="23502"/>
    <cellStyle name="Normal 7 2 6 2 4 2" xfId="23503"/>
    <cellStyle name="Normal 7 2 6 2 4 2 2" xfId="23504"/>
    <cellStyle name="Normal 7 2 6 2 4 2 3" xfId="23505"/>
    <cellStyle name="Normal 7 2 6 2 4 3" xfId="23506"/>
    <cellStyle name="Normal 7 2 6 2 4 3 2" xfId="32863"/>
    <cellStyle name="Normal 7 2 6 2 4 4" xfId="23507"/>
    <cellStyle name="Normal 7 2 6 2 4 5" xfId="23508"/>
    <cellStyle name="Normal 7 2 6 2 5" xfId="23509"/>
    <cellStyle name="Normal 7 2 6 2 5 2" xfId="23510"/>
    <cellStyle name="Normal 7 2 6 2 5 2 2" xfId="23511"/>
    <cellStyle name="Normal 7 2 6 2 5 2 3" xfId="23512"/>
    <cellStyle name="Normal 7 2 6 2 5 3" xfId="23513"/>
    <cellStyle name="Normal 7 2 6 2 5 3 2" xfId="32864"/>
    <cellStyle name="Normal 7 2 6 2 5 4" xfId="23514"/>
    <cellStyle name="Normal 7 2 6 2 5 5" xfId="23515"/>
    <cellStyle name="Normal 7 2 6 2 6" xfId="23516"/>
    <cellStyle name="Normal 7 2 6 2 6 2" xfId="23517"/>
    <cellStyle name="Normal 7 2 6 2 6 2 2" xfId="23518"/>
    <cellStyle name="Normal 7 2 6 2 6 2 3" xfId="23519"/>
    <cellStyle name="Normal 7 2 6 2 6 3" xfId="23520"/>
    <cellStyle name="Normal 7 2 6 2 6 3 2" xfId="32865"/>
    <cellStyle name="Normal 7 2 6 2 6 4" xfId="23521"/>
    <cellStyle name="Normal 7 2 6 2 6 5" xfId="23522"/>
    <cellStyle name="Normal 7 2 6 2 7" xfId="23523"/>
    <cellStyle name="Normal 7 2 6 2 7 2" xfId="23524"/>
    <cellStyle name="Normal 7 2 6 2 7 2 2" xfId="23525"/>
    <cellStyle name="Normal 7 2 6 2 7 2 3" xfId="23526"/>
    <cellStyle name="Normal 7 2 6 2 7 3" xfId="23527"/>
    <cellStyle name="Normal 7 2 6 2 7 3 2" xfId="32866"/>
    <cellStyle name="Normal 7 2 6 2 7 4" xfId="23528"/>
    <cellStyle name="Normal 7 2 6 2 7 5" xfId="23529"/>
    <cellStyle name="Normal 7 2 6 2 8" xfId="23530"/>
    <cellStyle name="Normal 7 2 6 2 8 2" xfId="23531"/>
    <cellStyle name="Normal 7 2 6 2 8 2 2" xfId="23532"/>
    <cellStyle name="Normal 7 2 6 2 8 2 3" xfId="23533"/>
    <cellStyle name="Normal 7 2 6 2 8 3" xfId="23534"/>
    <cellStyle name="Normal 7 2 6 2 8 3 2" xfId="32867"/>
    <cellStyle name="Normal 7 2 6 2 8 4" xfId="23535"/>
    <cellStyle name="Normal 7 2 6 2 8 5" xfId="23536"/>
    <cellStyle name="Normal 7 2 6 2 9" xfId="23537"/>
    <cellStyle name="Normal 7 2 6 2 9 2" xfId="23538"/>
    <cellStyle name="Normal 7 2 6 2 9 2 2" xfId="23539"/>
    <cellStyle name="Normal 7 2 6 2 9 2 3" xfId="23540"/>
    <cellStyle name="Normal 7 2 6 2 9 3" xfId="23541"/>
    <cellStyle name="Normal 7 2 6 2 9 3 2" xfId="32868"/>
    <cellStyle name="Normal 7 2 6 2 9 4" xfId="23542"/>
    <cellStyle name="Normal 7 2 6 2 9 5" xfId="23543"/>
    <cellStyle name="Normal 7 2 6 20" xfId="23544"/>
    <cellStyle name="Normal 7 2 6 20 2" xfId="23545"/>
    <cellStyle name="Normal 7 2 6 20 2 2" xfId="23546"/>
    <cellStyle name="Normal 7 2 6 20 2 2 2" xfId="23547"/>
    <cellStyle name="Normal 7 2 6 20 2 2 3" xfId="23548"/>
    <cellStyle name="Normal 7 2 6 20 2 3" xfId="23549"/>
    <cellStyle name="Normal 7 2 6 20 2 3 2" xfId="32870"/>
    <cellStyle name="Normal 7 2 6 20 2 4" xfId="23550"/>
    <cellStyle name="Normal 7 2 6 20 2 5" xfId="23551"/>
    <cellStyle name="Normal 7 2 6 20 3" xfId="23552"/>
    <cellStyle name="Normal 7 2 6 20 3 2" xfId="23553"/>
    <cellStyle name="Normal 7 2 6 20 3 3" xfId="23554"/>
    <cellStyle name="Normal 7 2 6 20 4" xfId="23555"/>
    <cellStyle name="Normal 7 2 6 20 4 2" xfId="32869"/>
    <cellStyle name="Normal 7 2 6 20 5" xfId="23556"/>
    <cellStyle name="Normal 7 2 6 20 6" xfId="23557"/>
    <cellStyle name="Normal 7 2 6 21" xfId="23558"/>
    <cellStyle name="Normal 7 2 6 21 2" xfId="23559"/>
    <cellStyle name="Normal 7 2 6 21 2 2" xfId="23560"/>
    <cellStyle name="Normal 7 2 6 21 2 2 2" xfId="23561"/>
    <cellStyle name="Normal 7 2 6 21 2 2 3" xfId="23562"/>
    <cellStyle name="Normal 7 2 6 21 2 3" xfId="23563"/>
    <cellStyle name="Normal 7 2 6 21 2 3 2" xfId="32872"/>
    <cellStyle name="Normal 7 2 6 21 2 4" xfId="23564"/>
    <cellStyle name="Normal 7 2 6 21 2 5" xfId="23565"/>
    <cellStyle name="Normal 7 2 6 21 3" xfId="23566"/>
    <cellStyle name="Normal 7 2 6 21 3 2" xfId="23567"/>
    <cellStyle name="Normal 7 2 6 21 3 3" xfId="23568"/>
    <cellStyle name="Normal 7 2 6 21 4" xfId="23569"/>
    <cellStyle name="Normal 7 2 6 21 4 2" xfId="32871"/>
    <cellStyle name="Normal 7 2 6 21 5" xfId="23570"/>
    <cellStyle name="Normal 7 2 6 21 6" xfId="23571"/>
    <cellStyle name="Normal 7 2 6 22" xfId="23572"/>
    <cellStyle name="Normal 7 2 6 22 2" xfId="23573"/>
    <cellStyle name="Normal 7 2 6 22 2 2" xfId="23574"/>
    <cellStyle name="Normal 7 2 6 22 2 2 2" xfId="23575"/>
    <cellStyle name="Normal 7 2 6 22 2 2 3" xfId="23576"/>
    <cellStyle name="Normal 7 2 6 22 2 3" xfId="23577"/>
    <cellStyle name="Normal 7 2 6 22 2 3 2" xfId="32874"/>
    <cellStyle name="Normal 7 2 6 22 2 4" xfId="23578"/>
    <cellStyle name="Normal 7 2 6 22 2 5" xfId="23579"/>
    <cellStyle name="Normal 7 2 6 22 3" xfId="23580"/>
    <cellStyle name="Normal 7 2 6 22 3 2" xfId="23581"/>
    <cellStyle name="Normal 7 2 6 22 3 3" xfId="23582"/>
    <cellStyle name="Normal 7 2 6 22 4" xfId="23583"/>
    <cellStyle name="Normal 7 2 6 22 4 2" xfId="32873"/>
    <cellStyle name="Normal 7 2 6 22 5" xfId="23584"/>
    <cellStyle name="Normal 7 2 6 22 6" xfId="23585"/>
    <cellStyle name="Normal 7 2 6 23" xfId="23586"/>
    <cellStyle name="Normal 7 2 6 23 2" xfId="23587"/>
    <cellStyle name="Normal 7 2 6 23 2 2" xfId="23588"/>
    <cellStyle name="Normal 7 2 6 23 2 3" xfId="23589"/>
    <cellStyle name="Normal 7 2 6 23 3" xfId="23590"/>
    <cellStyle name="Normal 7 2 6 23 3 2" xfId="33999"/>
    <cellStyle name="Normal 7 2 6 23 4" xfId="23591"/>
    <cellStyle name="Normal 7 2 6 23 5" xfId="23592"/>
    <cellStyle name="Normal 7 2 6 24" xfId="23593"/>
    <cellStyle name="Normal 7 2 6 24 2" xfId="23594"/>
    <cellStyle name="Normal 7 2 6 24 2 2" xfId="23595"/>
    <cellStyle name="Normal 7 2 6 24 2 3" xfId="23596"/>
    <cellStyle name="Normal 7 2 6 24 3" xfId="23597"/>
    <cellStyle name="Normal 7 2 6 24 3 2" xfId="34043"/>
    <cellStyle name="Normal 7 2 6 24 4" xfId="23598"/>
    <cellStyle name="Normal 7 2 6 24 5" xfId="23599"/>
    <cellStyle name="Normal 7 2 6 25" xfId="23600"/>
    <cellStyle name="Normal 7 2 6 25 2" xfId="23601"/>
    <cellStyle name="Normal 7 2 6 25 3" xfId="23602"/>
    <cellStyle name="Normal 7 2 6 26" xfId="23603"/>
    <cellStyle name="Normal 7 2 6 26 2" xfId="32829"/>
    <cellStyle name="Normal 7 2 6 27" xfId="23604"/>
    <cellStyle name="Normal 7 2 6 28" xfId="23605"/>
    <cellStyle name="Normal 7 2 6 29" xfId="23606"/>
    <cellStyle name="Normal 7 2 6 3" xfId="23607"/>
    <cellStyle name="Normal 7 2 6 3 2" xfId="23608"/>
    <cellStyle name="Normal 7 2 6 3 2 2" xfId="23609"/>
    <cellStyle name="Normal 7 2 6 3 2 2 2" xfId="23610"/>
    <cellStyle name="Normal 7 2 6 3 2 2 3" xfId="23611"/>
    <cellStyle name="Normal 7 2 6 3 2 3" xfId="23612"/>
    <cellStyle name="Normal 7 2 6 3 2 3 2" xfId="35199"/>
    <cellStyle name="Normal 7 2 6 3 2 4" xfId="23613"/>
    <cellStyle name="Normal 7 2 6 3 2 5" xfId="23614"/>
    <cellStyle name="Normal 7 2 6 3 3" xfId="23615"/>
    <cellStyle name="Normal 7 2 6 3 3 2" xfId="23616"/>
    <cellStyle name="Normal 7 2 6 3 3 3" xfId="23617"/>
    <cellStyle name="Normal 7 2 6 3 4" xfId="23618"/>
    <cellStyle name="Normal 7 2 6 3 4 2" xfId="32875"/>
    <cellStyle name="Normal 7 2 6 3 5" xfId="23619"/>
    <cellStyle name="Normal 7 2 6 3 6" xfId="23620"/>
    <cellStyle name="Normal 7 2 6 3 7" xfId="23621"/>
    <cellStyle name="Normal 7 2 6 4" xfId="23622"/>
    <cellStyle name="Normal 7 2 6 4 2" xfId="23623"/>
    <cellStyle name="Normal 7 2 6 4 2 2" xfId="23624"/>
    <cellStyle name="Normal 7 2 6 4 2 2 2" xfId="23625"/>
    <cellStyle name="Normal 7 2 6 4 2 2 3" xfId="23626"/>
    <cellStyle name="Normal 7 2 6 4 2 3" xfId="23627"/>
    <cellStyle name="Normal 7 2 6 4 2 3 2" xfId="35200"/>
    <cellStyle name="Normal 7 2 6 4 2 4" xfId="23628"/>
    <cellStyle name="Normal 7 2 6 4 2 5" xfId="23629"/>
    <cellStyle name="Normal 7 2 6 4 3" xfId="23630"/>
    <cellStyle name="Normal 7 2 6 4 3 2" xfId="23631"/>
    <cellStyle name="Normal 7 2 6 4 3 3" xfId="23632"/>
    <cellStyle name="Normal 7 2 6 4 4" xfId="23633"/>
    <cellStyle name="Normal 7 2 6 4 4 2" xfId="32876"/>
    <cellStyle name="Normal 7 2 6 4 5" xfId="23634"/>
    <cellStyle name="Normal 7 2 6 4 6" xfId="23635"/>
    <cellStyle name="Normal 7 2 6 4 7" xfId="23636"/>
    <cellStyle name="Normal 7 2 6 5" xfId="23637"/>
    <cellStyle name="Normal 7 2 6 5 2" xfId="23638"/>
    <cellStyle name="Normal 7 2 6 5 2 2" xfId="23639"/>
    <cellStyle name="Normal 7 2 6 5 2 2 2" xfId="23640"/>
    <cellStyle name="Normal 7 2 6 5 2 2 3" xfId="23641"/>
    <cellStyle name="Normal 7 2 6 5 2 3" xfId="23642"/>
    <cellStyle name="Normal 7 2 6 5 2 3 2" xfId="35239"/>
    <cellStyle name="Normal 7 2 6 5 2 4" xfId="23643"/>
    <cellStyle name="Normal 7 2 6 5 2 5" xfId="23644"/>
    <cellStyle name="Normal 7 2 6 5 3" xfId="23645"/>
    <cellStyle name="Normal 7 2 6 5 3 2" xfId="23646"/>
    <cellStyle name="Normal 7 2 6 5 3 3" xfId="23647"/>
    <cellStyle name="Normal 7 2 6 5 4" xfId="23648"/>
    <cellStyle name="Normal 7 2 6 5 4 2" xfId="32877"/>
    <cellStyle name="Normal 7 2 6 5 5" xfId="23649"/>
    <cellStyle name="Normal 7 2 6 5 6" xfId="23650"/>
    <cellStyle name="Normal 7 2 6 5 7" xfId="23651"/>
    <cellStyle name="Normal 7 2 6 6" xfId="23652"/>
    <cellStyle name="Normal 7 2 6 6 2" xfId="23653"/>
    <cellStyle name="Normal 7 2 6 6 2 2" xfId="23654"/>
    <cellStyle name="Normal 7 2 6 6 2 2 2" xfId="23655"/>
    <cellStyle name="Normal 7 2 6 6 2 2 3" xfId="23656"/>
    <cellStyle name="Normal 7 2 6 6 2 3" xfId="23657"/>
    <cellStyle name="Normal 7 2 6 6 2 3 2" xfId="35324"/>
    <cellStyle name="Normal 7 2 6 6 2 4" xfId="23658"/>
    <cellStyle name="Normal 7 2 6 6 2 5" xfId="23659"/>
    <cellStyle name="Normal 7 2 6 6 3" xfId="23660"/>
    <cellStyle name="Normal 7 2 6 6 3 2" xfId="23661"/>
    <cellStyle name="Normal 7 2 6 6 3 3" xfId="23662"/>
    <cellStyle name="Normal 7 2 6 6 4" xfId="23663"/>
    <cellStyle name="Normal 7 2 6 6 4 2" xfId="32878"/>
    <cellStyle name="Normal 7 2 6 6 5" xfId="23664"/>
    <cellStyle name="Normal 7 2 6 6 6" xfId="23665"/>
    <cellStyle name="Normal 7 2 6 6 7" xfId="23666"/>
    <cellStyle name="Normal 7 2 6 7" xfId="23667"/>
    <cellStyle name="Normal 7 2 6 7 2" xfId="23668"/>
    <cellStyle name="Normal 7 2 6 7 2 2" xfId="23669"/>
    <cellStyle name="Normal 7 2 6 7 2 3" xfId="23670"/>
    <cellStyle name="Normal 7 2 6 7 3" xfId="23671"/>
    <cellStyle name="Normal 7 2 6 7 3 2" xfId="32879"/>
    <cellStyle name="Normal 7 2 6 7 4" xfId="23672"/>
    <cellStyle name="Normal 7 2 6 7 5" xfId="23673"/>
    <cellStyle name="Normal 7 2 6 8" xfId="23674"/>
    <cellStyle name="Normal 7 2 6 8 2" xfId="23675"/>
    <cellStyle name="Normal 7 2 6 8 2 2" xfId="23676"/>
    <cellStyle name="Normal 7 2 6 8 2 2 2" xfId="23677"/>
    <cellStyle name="Normal 7 2 6 8 2 2 3" xfId="23678"/>
    <cellStyle name="Normal 7 2 6 8 2 3" xfId="23679"/>
    <cellStyle name="Normal 7 2 6 8 2 3 2" xfId="32881"/>
    <cellStyle name="Normal 7 2 6 8 2 4" xfId="23680"/>
    <cellStyle name="Normal 7 2 6 8 2 5" xfId="23681"/>
    <cellStyle name="Normal 7 2 6 8 3" xfId="23682"/>
    <cellStyle name="Normal 7 2 6 8 3 2" xfId="23683"/>
    <cellStyle name="Normal 7 2 6 8 3 3" xfId="23684"/>
    <cellStyle name="Normal 7 2 6 8 4" xfId="23685"/>
    <cellStyle name="Normal 7 2 6 8 4 2" xfId="32880"/>
    <cellStyle name="Normal 7 2 6 8 5" xfId="23686"/>
    <cellStyle name="Normal 7 2 6 8 6" xfId="23687"/>
    <cellStyle name="Normal 7 2 6 9" xfId="23688"/>
    <cellStyle name="Normal 7 2 6 9 2" xfId="23689"/>
    <cellStyle name="Normal 7 2 6 9 2 2" xfId="23690"/>
    <cellStyle name="Normal 7 2 6 9 2 2 2" xfId="23691"/>
    <cellStyle name="Normal 7 2 6 9 2 2 3" xfId="23692"/>
    <cellStyle name="Normal 7 2 6 9 2 3" xfId="23693"/>
    <cellStyle name="Normal 7 2 6 9 2 3 2" xfId="32883"/>
    <cellStyle name="Normal 7 2 6 9 2 4" xfId="23694"/>
    <cellStyle name="Normal 7 2 6 9 2 5" xfId="23695"/>
    <cellStyle name="Normal 7 2 6 9 3" xfId="23696"/>
    <cellStyle name="Normal 7 2 6 9 3 2" xfId="23697"/>
    <cellStyle name="Normal 7 2 6 9 3 3" xfId="23698"/>
    <cellStyle name="Normal 7 2 6 9 4" xfId="23699"/>
    <cellStyle name="Normal 7 2 6 9 4 2" xfId="32882"/>
    <cellStyle name="Normal 7 2 6 9 5" xfId="23700"/>
    <cellStyle name="Normal 7 2 6 9 6" xfId="23701"/>
    <cellStyle name="Normal 7 2 7" xfId="23702"/>
    <cellStyle name="Normal 7 2 7 10" xfId="23703"/>
    <cellStyle name="Normal 7 2 7 11" xfId="23704"/>
    <cellStyle name="Normal 7 2 7 2" xfId="23705"/>
    <cellStyle name="Normal 7 2 7 2 2" xfId="23706"/>
    <cellStyle name="Normal 7 2 7 2 2 2" xfId="23707"/>
    <cellStyle name="Normal 7 2 7 2 2 2 2" xfId="23708"/>
    <cellStyle name="Normal 7 2 7 2 2 2 3" xfId="23709"/>
    <cellStyle name="Normal 7 2 7 2 2 3" xfId="23710"/>
    <cellStyle name="Normal 7 2 7 2 2 3 2" xfId="34388"/>
    <cellStyle name="Normal 7 2 7 2 2 4" xfId="23711"/>
    <cellStyle name="Normal 7 2 7 2 2 5" xfId="23712"/>
    <cellStyle name="Normal 7 2 7 2 3" xfId="23713"/>
    <cellStyle name="Normal 7 2 7 2 3 2" xfId="23714"/>
    <cellStyle name="Normal 7 2 7 2 3 2 2" xfId="23715"/>
    <cellStyle name="Normal 7 2 7 2 3 2 3" xfId="23716"/>
    <cellStyle name="Normal 7 2 7 2 3 3" xfId="23717"/>
    <cellStyle name="Normal 7 2 7 2 3 3 2" xfId="35201"/>
    <cellStyle name="Normal 7 2 7 2 3 4" xfId="23718"/>
    <cellStyle name="Normal 7 2 7 2 3 5" xfId="23719"/>
    <cellStyle name="Normal 7 2 7 2 4" xfId="23720"/>
    <cellStyle name="Normal 7 2 7 2 4 2" xfId="23721"/>
    <cellStyle name="Normal 7 2 7 2 4 3" xfId="23722"/>
    <cellStyle name="Normal 7 2 7 2 5" xfId="23723"/>
    <cellStyle name="Normal 7 2 7 2 5 2" xfId="33780"/>
    <cellStyle name="Normal 7 2 7 2 6" xfId="23724"/>
    <cellStyle name="Normal 7 2 7 2 7" xfId="23725"/>
    <cellStyle name="Normal 7 2 7 2 8" xfId="23726"/>
    <cellStyle name="Normal 7 2 7 3" xfId="23727"/>
    <cellStyle name="Normal 7 2 7 3 2" xfId="23728"/>
    <cellStyle name="Normal 7 2 7 3 2 2" xfId="23729"/>
    <cellStyle name="Normal 7 2 7 3 2 2 2" xfId="23730"/>
    <cellStyle name="Normal 7 2 7 3 2 2 3" xfId="23731"/>
    <cellStyle name="Normal 7 2 7 3 2 3" xfId="23732"/>
    <cellStyle name="Normal 7 2 7 3 2 3 2" xfId="35007"/>
    <cellStyle name="Normal 7 2 7 3 2 4" xfId="23733"/>
    <cellStyle name="Normal 7 2 7 3 2 5" xfId="23734"/>
    <cellStyle name="Normal 7 2 7 3 3" xfId="23735"/>
    <cellStyle name="Normal 7 2 7 3 3 2" xfId="23736"/>
    <cellStyle name="Normal 7 2 7 3 3 2 2" xfId="23737"/>
    <cellStyle name="Normal 7 2 7 3 3 2 3" xfId="23738"/>
    <cellStyle name="Normal 7 2 7 3 3 3" xfId="23739"/>
    <cellStyle name="Normal 7 2 7 3 3 3 2" xfId="34389"/>
    <cellStyle name="Normal 7 2 7 3 3 4" xfId="23740"/>
    <cellStyle name="Normal 7 2 7 3 3 5" xfId="23741"/>
    <cellStyle name="Normal 7 2 7 3 4" xfId="23742"/>
    <cellStyle name="Normal 7 2 7 3 4 2" xfId="23743"/>
    <cellStyle name="Normal 7 2 7 3 4 3" xfId="23744"/>
    <cellStyle name="Normal 7 2 7 3 5" xfId="23745"/>
    <cellStyle name="Normal 7 2 7 3 5 2" xfId="34000"/>
    <cellStyle name="Normal 7 2 7 3 6" xfId="23746"/>
    <cellStyle name="Normal 7 2 7 3 7" xfId="23747"/>
    <cellStyle name="Normal 7 2 7 3 8" xfId="23748"/>
    <cellStyle name="Normal 7 2 7 4" xfId="23749"/>
    <cellStyle name="Normal 7 2 7 4 2" xfId="23750"/>
    <cellStyle name="Normal 7 2 7 4 2 2" xfId="23751"/>
    <cellStyle name="Normal 7 2 7 4 2 2 2" xfId="23752"/>
    <cellStyle name="Normal 7 2 7 4 2 2 3" xfId="23753"/>
    <cellStyle name="Normal 7 2 7 4 2 3" xfId="23754"/>
    <cellStyle name="Normal 7 2 7 4 2 3 2" xfId="35202"/>
    <cellStyle name="Normal 7 2 7 4 2 4" xfId="23755"/>
    <cellStyle name="Normal 7 2 7 4 2 5" xfId="23756"/>
    <cellStyle name="Normal 7 2 7 4 3" xfId="23757"/>
    <cellStyle name="Normal 7 2 7 4 3 2" xfId="23758"/>
    <cellStyle name="Normal 7 2 7 4 3 3" xfId="23759"/>
    <cellStyle name="Normal 7 2 7 4 4" xfId="23760"/>
    <cellStyle name="Normal 7 2 7 4 4 2" xfId="34097"/>
    <cellStyle name="Normal 7 2 7 4 5" xfId="23761"/>
    <cellStyle name="Normal 7 2 7 4 6" xfId="23762"/>
    <cellStyle name="Normal 7 2 7 4 7" xfId="23763"/>
    <cellStyle name="Normal 7 2 7 5" xfId="23764"/>
    <cellStyle name="Normal 7 2 7 5 2" xfId="23765"/>
    <cellStyle name="Normal 7 2 7 5 2 2" xfId="23766"/>
    <cellStyle name="Normal 7 2 7 5 2 3" xfId="23767"/>
    <cellStyle name="Normal 7 2 7 5 3" xfId="23768"/>
    <cellStyle name="Normal 7 2 7 5 3 2" xfId="35316"/>
    <cellStyle name="Normal 7 2 7 5 4" xfId="23769"/>
    <cellStyle name="Normal 7 2 7 5 5" xfId="23770"/>
    <cellStyle name="Normal 7 2 7 5 6" xfId="23771"/>
    <cellStyle name="Normal 7 2 7 6" xfId="23772"/>
    <cellStyle name="Normal 7 2 7 6 2" xfId="23773"/>
    <cellStyle name="Normal 7 2 7 6 2 2" xfId="23774"/>
    <cellStyle name="Normal 7 2 7 6 2 3" xfId="23775"/>
    <cellStyle name="Normal 7 2 7 6 3" xfId="23776"/>
    <cellStyle name="Normal 7 2 7 6 3 2" xfId="35203"/>
    <cellStyle name="Normal 7 2 7 6 4" xfId="23777"/>
    <cellStyle name="Normal 7 2 7 6 5" xfId="23778"/>
    <cellStyle name="Normal 7 2 7 6 6" xfId="23779"/>
    <cellStyle name="Normal 7 2 7 7" xfId="23780"/>
    <cellStyle name="Normal 7 2 7 7 2" xfId="23781"/>
    <cellStyle name="Normal 7 2 7 7 3" xfId="23782"/>
    <cellStyle name="Normal 7 2 7 8" xfId="23783"/>
    <cellStyle name="Normal 7 2 7 8 2" xfId="33779"/>
    <cellStyle name="Normal 7 2 7 9" xfId="23784"/>
    <cellStyle name="Normal 7 2 8" xfId="23785"/>
    <cellStyle name="Normal 7 2 8 2" xfId="23786"/>
    <cellStyle name="Normal 7 2 8 2 2" xfId="23787"/>
    <cellStyle name="Normal 7 2 8 2 2 2" xfId="23788"/>
    <cellStyle name="Normal 7 2 8 2 2 2 2" xfId="23789"/>
    <cellStyle name="Normal 7 2 8 2 2 2 3" xfId="23790"/>
    <cellStyle name="Normal 7 2 8 2 2 3" xfId="23791"/>
    <cellStyle name="Normal 7 2 8 2 2 3 2" xfId="34883"/>
    <cellStyle name="Normal 7 2 8 2 2 4" xfId="23792"/>
    <cellStyle name="Normal 7 2 8 2 2 5" xfId="23793"/>
    <cellStyle name="Normal 7 2 8 2 2 6" xfId="23794"/>
    <cellStyle name="Normal 7 2 8 2 3" xfId="23795"/>
    <cellStyle name="Normal 7 2 8 2 3 2" xfId="23796"/>
    <cellStyle name="Normal 7 2 8 2 3 2 2" xfId="23797"/>
    <cellStyle name="Normal 7 2 8 2 3 2 3" xfId="23798"/>
    <cellStyle name="Normal 7 2 8 2 3 3" xfId="23799"/>
    <cellStyle name="Normal 7 2 8 2 3 4" xfId="23800"/>
    <cellStyle name="Normal 7 2 8 2 3 5" xfId="23801"/>
    <cellStyle name="Normal 7 2 8 2 3 6" xfId="23802"/>
    <cellStyle name="Normal 7 2 8 2 4" xfId="23803"/>
    <cellStyle name="Normal 7 2 8 2 4 2" xfId="23804"/>
    <cellStyle name="Normal 7 2 8 2 4 2 2" xfId="23805"/>
    <cellStyle name="Normal 7 2 8 2 4 2 3" xfId="23806"/>
    <cellStyle name="Normal 7 2 8 2 4 3" xfId="23807"/>
    <cellStyle name="Normal 7 2 8 2 4 4" xfId="23808"/>
    <cellStyle name="Normal 7 2 8 2 4 5" xfId="23809"/>
    <cellStyle name="Normal 7 2 8 2 5" xfId="23810"/>
    <cellStyle name="Normal 7 2 8 2 5 2" xfId="23811"/>
    <cellStyle name="Normal 7 2 8 2 5 3" xfId="23812"/>
    <cellStyle name="Normal 7 2 8 2 6" xfId="23813"/>
    <cellStyle name="Normal 7 2 8 2 6 2" xfId="33782"/>
    <cellStyle name="Normal 7 2 8 2 7" xfId="23814"/>
    <cellStyle name="Normal 7 2 8 2 8" xfId="23815"/>
    <cellStyle name="Normal 7 2 8 2 9" xfId="23816"/>
    <cellStyle name="Normal 7 2 8 3" xfId="23817"/>
    <cellStyle name="Normal 7 2 8 3 2" xfId="23818"/>
    <cellStyle name="Normal 7 2 8 3 2 2" xfId="23819"/>
    <cellStyle name="Normal 7 2 8 3 2 3" xfId="23820"/>
    <cellStyle name="Normal 7 2 8 3 3" xfId="23821"/>
    <cellStyle name="Normal 7 2 8 3 3 2" xfId="34390"/>
    <cellStyle name="Normal 7 2 8 3 4" xfId="23822"/>
    <cellStyle name="Normal 7 2 8 3 5" xfId="23823"/>
    <cellStyle name="Normal 7 2 8 4" xfId="23824"/>
    <cellStyle name="Normal 7 2 8 4 2" xfId="23825"/>
    <cellStyle name="Normal 7 2 8 4 3" xfId="23826"/>
    <cellStyle name="Normal 7 2 8 5" xfId="23827"/>
    <cellStyle name="Normal 7 2 8 5 2" xfId="33781"/>
    <cellStyle name="Normal 7 2 8 6" xfId="23828"/>
    <cellStyle name="Normal 7 2 8 7" xfId="23829"/>
    <cellStyle name="Normal 7 2 8 8" xfId="23830"/>
    <cellStyle name="Normal 7 2 9" xfId="23831"/>
    <cellStyle name="Normal 7 2 9 2" xfId="23832"/>
    <cellStyle name="Normal 7 2 9 2 2" xfId="23833"/>
    <cellStyle name="Normal 7 2 9 2 2 2" xfId="23834"/>
    <cellStyle name="Normal 7 2 9 2 2 2 2" xfId="23835"/>
    <cellStyle name="Normal 7 2 9 2 2 2 3" xfId="23836"/>
    <cellStyle name="Normal 7 2 9 2 2 3" xfId="23837"/>
    <cellStyle name="Normal 7 2 9 2 2 3 2" xfId="34391"/>
    <cellStyle name="Normal 7 2 9 2 2 4" xfId="23838"/>
    <cellStyle name="Normal 7 2 9 2 2 5" xfId="23839"/>
    <cellStyle name="Normal 7 2 9 2 3" xfId="23840"/>
    <cellStyle name="Normal 7 2 9 2 3 2" xfId="23841"/>
    <cellStyle name="Normal 7 2 9 2 3 3" xfId="23842"/>
    <cellStyle name="Normal 7 2 9 2 4" xfId="23843"/>
    <cellStyle name="Normal 7 2 9 2 4 2" xfId="33784"/>
    <cellStyle name="Normal 7 2 9 2 5" xfId="23844"/>
    <cellStyle name="Normal 7 2 9 2 6" xfId="23845"/>
    <cellStyle name="Normal 7 2 9 3" xfId="23846"/>
    <cellStyle name="Normal 7 2 9 3 2" xfId="23847"/>
    <cellStyle name="Normal 7 2 9 3 2 2" xfId="23848"/>
    <cellStyle name="Normal 7 2 9 3 2 3" xfId="23849"/>
    <cellStyle name="Normal 7 2 9 3 3" xfId="23850"/>
    <cellStyle name="Normal 7 2 9 3 3 2" xfId="34392"/>
    <cellStyle name="Normal 7 2 9 3 4" xfId="23851"/>
    <cellStyle name="Normal 7 2 9 3 5" xfId="23852"/>
    <cellStyle name="Normal 7 2 9 4" xfId="23853"/>
    <cellStyle name="Normal 7 2 9 4 2" xfId="23854"/>
    <cellStyle name="Normal 7 2 9 4 3" xfId="23855"/>
    <cellStyle name="Normal 7 2 9 5" xfId="23856"/>
    <cellStyle name="Normal 7 2 9 5 2" xfId="33783"/>
    <cellStyle name="Normal 7 2 9 6" xfId="23857"/>
    <cellStyle name="Normal 7 2 9 7" xfId="23858"/>
    <cellStyle name="Normal 7 20" xfId="23859"/>
    <cellStyle name="Normal 7 20 2" xfId="23860"/>
    <cellStyle name="Normal 7 20 3" xfId="23861"/>
    <cellStyle name="Normal 7 21" xfId="23862"/>
    <cellStyle name="Normal 7 21 2" xfId="32822"/>
    <cellStyle name="Normal 7 22" xfId="23863"/>
    <cellStyle name="Normal 7 3" xfId="23864"/>
    <cellStyle name="Normal 7 3 10" xfId="23865"/>
    <cellStyle name="Normal 7 3 2" xfId="23866"/>
    <cellStyle name="Normal 7 3 2 2" xfId="23867"/>
    <cellStyle name="Normal 7 3 2 2 2" xfId="23868"/>
    <cellStyle name="Normal 7 3 2 2 2 2" xfId="23869"/>
    <cellStyle name="Normal 7 3 2 2 2 2 2" xfId="23870"/>
    <cellStyle name="Normal 7 3 2 2 2 2 3" xfId="23871"/>
    <cellStyle name="Normal 7 3 2 2 2 3" xfId="23872"/>
    <cellStyle name="Normal 7 3 2 2 2 3 2" xfId="34393"/>
    <cellStyle name="Normal 7 3 2 2 2 4" xfId="23873"/>
    <cellStyle name="Normal 7 3 2 2 2 5" xfId="23874"/>
    <cellStyle name="Normal 7 3 2 2 3" xfId="23875"/>
    <cellStyle name="Normal 7 3 2 2 3 2" xfId="23876"/>
    <cellStyle name="Normal 7 3 2 2 3 3" xfId="23877"/>
    <cellStyle name="Normal 7 3 2 2 4" xfId="23878"/>
    <cellStyle name="Normal 7 3 2 2 4 2" xfId="33785"/>
    <cellStyle name="Normal 7 3 2 2 5" xfId="23879"/>
    <cellStyle name="Normal 7 3 2 2 6" xfId="23880"/>
    <cellStyle name="Normal 7 3 2 3" xfId="23881"/>
    <cellStyle name="Normal 7 3 2 3 2" xfId="23882"/>
    <cellStyle name="Normal 7 3 2 3 2 2" xfId="23883"/>
    <cellStyle name="Normal 7 3 2 3 2 2 2" xfId="23884"/>
    <cellStyle name="Normal 7 3 2 3 2 2 3" xfId="23885"/>
    <cellStyle name="Normal 7 3 2 3 2 3" xfId="23886"/>
    <cellStyle name="Normal 7 3 2 3 2 3 2" xfId="34739"/>
    <cellStyle name="Normal 7 3 2 3 2 4" xfId="23887"/>
    <cellStyle name="Normal 7 3 2 3 2 5" xfId="23888"/>
    <cellStyle name="Normal 7 3 2 3 3" xfId="23889"/>
    <cellStyle name="Normal 7 3 2 3 3 2" xfId="23890"/>
    <cellStyle name="Normal 7 3 2 3 3 3" xfId="23891"/>
    <cellStyle name="Normal 7 3 2 3 4" xfId="23892"/>
    <cellStyle name="Normal 7 3 2 3 4 2" xfId="33786"/>
    <cellStyle name="Normal 7 3 2 3 5" xfId="23893"/>
    <cellStyle name="Normal 7 3 2 3 6" xfId="23894"/>
    <cellStyle name="Normal 7 3 2 4" xfId="23895"/>
    <cellStyle name="Normal 7 3 2 4 2" xfId="23896"/>
    <cellStyle name="Normal 7 3 2 4 2 2" xfId="23897"/>
    <cellStyle name="Normal 7 3 2 4 2 3" xfId="23898"/>
    <cellStyle name="Normal 7 3 2 4 3" xfId="23899"/>
    <cellStyle name="Normal 7 3 2 4 3 2" xfId="23900"/>
    <cellStyle name="Normal 7 3 2 4 3 2 2" xfId="23901"/>
    <cellStyle name="Normal 7 3 2 4 3 2 3" xfId="23902"/>
    <cellStyle name="Normal 7 3 2 4 3 3" xfId="23903"/>
    <cellStyle name="Normal 7 3 2 4 3 3 2" xfId="34844"/>
    <cellStyle name="Normal 7 3 2 4 3 4" xfId="23904"/>
    <cellStyle name="Normal 7 3 2 4 3 5" xfId="23905"/>
    <cellStyle name="Normal 7 3 2 4 4" xfId="23906"/>
    <cellStyle name="Normal 7 3 2 4 5" xfId="23907"/>
    <cellStyle name="Normal 7 3 2 5" xfId="23908"/>
    <cellStyle name="Normal 7 3 2 5 2" xfId="32885"/>
    <cellStyle name="Normal 7 3 2 6" xfId="23909"/>
    <cellStyle name="Normal 7 3 2 7" xfId="23910"/>
    <cellStyle name="Normal 7 3 2 8" xfId="23911"/>
    <cellStyle name="Normal 7 3 3" xfId="23912"/>
    <cellStyle name="Normal 7 3 3 2" xfId="23913"/>
    <cellStyle name="Normal 7 3 3 2 2" xfId="23914"/>
    <cellStyle name="Normal 7 3 3 2 2 2" xfId="23915"/>
    <cellStyle name="Normal 7 3 3 2 2 3" xfId="23916"/>
    <cellStyle name="Normal 7 3 3 2 3" xfId="23917"/>
    <cellStyle name="Normal 7 3 3 2 3 2" xfId="34740"/>
    <cellStyle name="Normal 7 3 3 2 4" xfId="23918"/>
    <cellStyle name="Normal 7 3 3 2 5" xfId="23919"/>
    <cellStyle name="Normal 7 3 3 3" xfId="23920"/>
    <cellStyle name="Normal 7 3 3 3 2" xfId="23921"/>
    <cellStyle name="Normal 7 3 3 3 2 2" xfId="23922"/>
    <cellStyle name="Normal 7 3 3 3 2 3" xfId="23923"/>
    <cellStyle name="Normal 7 3 3 3 3" xfId="23924"/>
    <cellStyle name="Normal 7 3 3 3 4" xfId="23925"/>
    <cellStyle name="Normal 7 3 3 3 5" xfId="23926"/>
    <cellStyle name="Normal 7 3 3 4" xfId="23927"/>
    <cellStyle name="Normal 7 3 3 4 2" xfId="23928"/>
    <cellStyle name="Normal 7 3 3 4 3" xfId="23929"/>
    <cellStyle name="Normal 7 3 3 5" xfId="23930"/>
    <cellStyle name="Normal 7 3 3 5 2" xfId="33787"/>
    <cellStyle name="Normal 7 3 3 6" xfId="23931"/>
    <cellStyle name="Normal 7 3 3 7" xfId="23932"/>
    <cellStyle name="Normal 7 3 3 8" xfId="23933"/>
    <cellStyle name="Normal 7 3 4" xfId="23934"/>
    <cellStyle name="Normal 7 3 4 2" xfId="23935"/>
    <cellStyle name="Normal 7 3 4 2 2" xfId="23936"/>
    <cellStyle name="Normal 7 3 4 2 3" xfId="23937"/>
    <cellStyle name="Normal 7 3 4 3" xfId="23938"/>
    <cellStyle name="Normal 7 3 4 3 2" xfId="23939"/>
    <cellStyle name="Normal 7 3 4 3 2 2" xfId="23940"/>
    <cellStyle name="Normal 7 3 4 3 2 3" xfId="23941"/>
    <cellStyle name="Normal 7 3 4 3 3" xfId="23942"/>
    <cellStyle name="Normal 7 3 4 3 3 2" xfId="34741"/>
    <cellStyle name="Normal 7 3 4 3 4" xfId="23943"/>
    <cellStyle name="Normal 7 3 4 3 5" xfId="23944"/>
    <cellStyle name="Normal 7 3 4 4" xfId="23945"/>
    <cellStyle name="Normal 7 3 4 5" xfId="23946"/>
    <cellStyle name="Normal 7 3 5" xfId="23947"/>
    <cellStyle name="Normal 7 3 5 2" xfId="23948"/>
    <cellStyle name="Normal 7 3 5 2 2" xfId="23949"/>
    <cellStyle name="Normal 7 3 5 2 3" xfId="23950"/>
    <cellStyle name="Normal 7 3 5 3" xfId="23951"/>
    <cellStyle name="Normal 7 3 5 3 2" xfId="34044"/>
    <cellStyle name="Normal 7 3 5 4" xfId="23952"/>
    <cellStyle name="Normal 7 3 5 5" xfId="23953"/>
    <cellStyle name="Normal 7 3 6" xfId="23954"/>
    <cellStyle name="Normal 7 3 6 2" xfId="23955"/>
    <cellStyle name="Normal 7 3 6 2 2" xfId="23956"/>
    <cellStyle name="Normal 7 3 6 2 3" xfId="23957"/>
    <cellStyle name="Normal 7 3 6 3" xfId="23958"/>
    <cellStyle name="Normal 7 3 6 4" xfId="23959"/>
    <cellStyle name="Normal 7 3 6 5" xfId="23960"/>
    <cellStyle name="Normal 7 3 7" xfId="23961"/>
    <cellStyle name="Normal 7 3 7 2" xfId="32884"/>
    <cellStyle name="Normal 7 3 8" xfId="23962"/>
    <cellStyle name="Normal 7 3 9" xfId="23963"/>
    <cellStyle name="Normal 7 4" xfId="23964"/>
    <cellStyle name="Normal 7 4 2" xfId="23965"/>
    <cellStyle name="Normal 7 4 2 2" xfId="23966"/>
    <cellStyle name="Normal 7 4 2 2 2" xfId="23967"/>
    <cellStyle name="Normal 7 4 2 2 2 2" xfId="23968"/>
    <cellStyle name="Normal 7 4 2 2 2 3" xfId="23969"/>
    <cellStyle name="Normal 7 4 2 2 3" xfId="23970"/>
    <cellStyle name="Normal 7 4 2 2 3 2" xfId="34394"/>
    <cellStyle name="Normal 7 4 2 2 4" xfId="23971"/>
    <cellStyle name="Normal 7 4 2 2 5" xfId="23972"/>
    <cellStyle name="Normal 7 4 2 3" xfId="23973"/>
    <cellStyle name="Normal 7 4 2 3 2" xfId="23974"/>
    <cellStyle name="Normal 7 4 2 3 3" xfId="23975"/>
    <cellStyle name="Normal 7 4 2 4" xfId="23976"/>
    <cellStyle name="Normal 7 4 2 4 2" xfId="33788"/>
    <cellStyle name="Normal 7 4 2 5" xfId="23977"/>
    <cellStyle name="Normal 7 4 2 6" xfId="23978"/>
    <cellStyle name="Normal 7 4 3" xfId="23979"/>
    <cellStyle name="Normal 7 4 3 2" xfId="23980"/>
    <cellStyle name="Normal 7 4 3 2 2" xfId="23981"/>
    <cellStyle name="Normal 7 4 3 2 3" xfId="23982"/>
    <cellStyle name="Normal 7 4 3 3" xfId="23983"/>
    <cellStyle name="Normal 7 4 3 4" xfId="23984"/>
    <cellStyle name="Normal 7 4 3 5" xfId="23985"/>
    <cellStyle name="Normal 7 4 4" xfId="23986"/>
    <cellStyle name="Normal 7 4 4 2" xfId="23987"/>
    <cellStyle name="Normal 7 4 4 2 2" xfId="23988"/>
    <cellStyle name="Normal 7 4 4 2 3" xfId="23989"/>
    <cellStyle name="Normal 7 4 4 3" xfId="23990"/>
    <cellStyle name="Normal 7 4 4 3 2" xfId="23991"/>
    <cellStyle name="Normal 7 4 4 3 2 2" xfId="23992"/>
    <cellStyle name="Normal 7 4 4 3 2 3" xfId="23993"/>
    <cellStyle name="Normal 7 4 4 3 3" xfId="23994"/>
    <cellStyle name="Normal 7 4 4 3 3 2" xfId="34742"/>
    <cellStyle name="Normal 7 4 4 3 4" xfId="23995"/>
    <cellStyle name="Normal 7 4 4 3 5" xfId="23996"/>
    <cellStyle name="Normal 7 4 4 4" xfId="23997"/>
    <cellStyle name="Normal 7 4 4 5" xfId="23998"/>
    <cellStyle name="Normal 7 4 5" xfId="23999"/>
    <cellStyle name="Normal 7 4 5 2" xfId="24000"/>
    <cellStyle name="Normal 7 4 5 2 2" xfId="24001"/>
    <cellStyle name="Normal 7 4 5 2 3" xfId="24002"/>
    <cellStyle name="Normal 7 4 5 3" xfId="24003"/>
    <cellStyle name="Normal 7 4 5 3 2" xfId="34045"/>
    <cellStyle name="Normal 7 4 5 4" xfId="24004"/>
    <cellStyle name="Normal 7 4 5 5" xfId="24005"/>
    <cellStyle name="Normal 7 4 6" xfId="24006"/>
    <cellStyle name="Normal 7 4 6 2" xfId="32886"/>
    <cellStyle name="Normal 7 4 7" xfId="24007"/>
    <cellStyle name="Normal 7 4 8" xfId="24008"/>
    <cellStyle name="Normal 7 4 9" xfId="24009"/>
    <cellStyle name="Normal 7 5" xfId="24010"/>
    <cellStyle name="Normal 7 5 2" xfId="24011"/>
    <cellStyle name="Normal 7 5 2 2" xfId="24012"/>
    <cellStyle name="Normal 7 5 2 2 2" xfId="24013"/>
    <cellStyle name="Normal 7 5 2 2 2 2" xfId="24014"/>
    <cellStyle name="Normal 7 5 2 2 2 3" xfId="24015"/>
    <cellStyle name="Normal 7 5 2 2 3" xfId="24016"/>
    <cellStyle name="Normal 7 5 2 2 3 2" xfId="34743"/>
    <cellStyle name="Normal 7 5 2 2 4" xfId="24017"/>
    <cellStyle name="Normal 7 5 2 2 5" xfId="24018"/>
    <cellStyle name="Normal 7 5 2 3" xfId="24019"/>
    <cellStyle name="Normal 7 5 2 3 2" xfId="24020"/>
    <cellStyle name="Normal 7 5 2 3 3" xfId="24021"/>
    <cellStyle name="Normal 7 5 2 4" xfId="24022"/>
    <cellStyle name="Normal 7 5 2 4 2" xfId="33789"/>
    <cellStyle name="Normal 7 5 2 5" xfId="24023"/>
    <cellStyle name="Normal 7 5 2 6" xfId="24024"/>
    <cellStyle name="Normal 7 5 3" xfId="24025"/>
    <cellStyle name="Normal 7 5 3 2" xfId="24026"/>
    <cellStyle name="Normal 7 5 3 2 2" xfId="24027"/>
    <cellStyle name="Normal 7 5 3 2 3" xfId="24028"/>
    <cellStyle name="Normal 7 5 3 3" xfId="24029"/>
    <cellStyle name="Normal 7 5 3 4" xfId="24030"/>
    <cellStyle name="Normal 7 5 3 5" xfId="24031"/>
    <cellStyle name="Normal 7 5 4" xfId="24032"/>
    <cellStyle name="Normal 7 5 4 2" xfId="24033"/>
    <cellStyle name="Normal 7 5 4 2 2" xfId="24034"/>
    <cellStyle name="Normal 7 5 4 2 3" xfId="24035"/>
    <cellStyle name="Normal 7 5 4 3" xfId="24036"/>
    <cellStyle name="Normal 7 5 4 3 2" xfId="24037"/>
    <cellStyle name="Normal 7 5 4 3 2 2" xfId="24038"/>
    <cellStyle name="Normal 7 5 4 3 2 3" xfId="24039"/>
    <cellStyle name="Normal 7 5 4 3 3" xfId="24040"/>
    <cellStyle name="Normal 7 5 4 3 3 2" xfId="34884"/>
    <cellStyle name="Normal 7 5 4 3 4" xfId="24041"/>
    <cellStyle name="Normal 7 5 4 3 5" xfId="24042"/>
    <cellStyle name="Normal 7 5 4 4" xfId="24043"/>
    <cellStyle name="Normal 7 5 4 5" xfId="24044"/>
    <cellStyle name="Normal 7 5 5" xfId="24045"/>
    <cellStyle name="Normal 7 5 5 2" xfId="24046"/>
    <cellStyle name="Normal 7 5 5 2 2" xfId="24047"/>
    <cellStyle name="Normal 7 5 5 2 3" xfId="24048"/>
    <cellStyle name="Normal 7 5 5 3" xfId="24049"/>
    <cellStyle name="Normal 7 5 5 3 2" xfId="34046"/>
    <cellStyle name="Normal 7 5 5 4" xfId="24050"/>
    <cellStyle name="Normal 7 5 5 5" xfId="24051"/>
    <cellStyle name="Normal 7 5 6" xfId="24052"/>
    <cellStyle name="Normal 7 5 6 2" xfId="32887"/>
    <cellStyle name="Normal 7 5 7" xfId="24053"/>
    <cellStyle name="Normal 7 5 8" xfId="24054"/>
    <cellStyle name="Normal 7 5 9" xfId="24055"/>
    <cellStyle name="Normal 7 6" xfId="24056"/>
    <cellStyle name="Normal 7 6 10" xfId="24057"/>
    <cellStyle name="Normal 7 6 10 2" xfId="24058"/>
    <cellStyle name="Normal 7 6 10 2 2" xfId="24059"/>
    <cellStyle name="Normal 7 6 10 2 2 2" xfId="24060"/>
    <cellStyle name="Normal 7 6 10 2 2 3" xfId="24061"/>
    <cellStyle name="Normal 7 6 10 2 3" xfId="24062"/>
    <cellStyle name="Normal 7 6 10 2 3 2" xfId="32890"/>
    <cellStyle name="Normal 7 6 10 2 4" xfId="24063"/>
    <cellStyle name="Normal 7 6 10 2 5" xfId="24064"/>
    <cellStyle name="Normal 7 6 10 3" xfId="24065"/>
    <cellStyle name="Normal 7 6 10 3 2" xfId="24066"/>
    <cellStyle name="Normal 7 6 10 3 3" xfId="24067"/>
    <cellStyle name="Normal 7 6 10 4" xfId="24068"/>
    <cellStyle name="Normal 7 6 10 4 2" xfId="32889"/>
    <cellStyle name="Normal 7 6 10 5" xfId="24069"/>
    <cellStyle name="Normal 7 6 10 6" xfId="24070"/>
    <cellStyle name="Normal 7 6 11" xfId="24071"/>
    <cellStyle name="Normal 7 6 11 2" xfId="24072"/>
    <cellStyle name="Normal 7 6 11 2 2" xfId="24073"/>
    <cellStyle name="Normal 7 6 11 2 2 2" xfId="24074"/>
    <cellStyle name="Normal 7 6 11 2 2 3" xfId="24075"/>
    <cellStyle name="Normal 7 6 11 2 3" xfId="24076"/>
    <cellStyle name="Normal 7 6 11 2 3 2" xfId="32892"/>
    <cellStyle name="Normal 7 6 11 2 4" xfId="24077"/>
    <cellStyle name="Normal 7 6 11 2 5" xfId="24078"/>
    <cellStyle name="Normal 7 6 11 3" xfId="24079"/>
    <cellStyle name="Normal 7 6 11 3 2" xfId="24080"/>
    <cellStyle name="Normal 7 6 11 3 3" xfId="24081"/>
    <cellStyle name="Normal 7 6 11 4" xfId="24082"/>
    <cellStyle name="Normal 7 6 11 4 2" xfId="32891"/>
    <cellStyle name="Normal 7 6 11 5" xfId="24083"/>
    <cellStyle name="Normal 7 6 11 6" xfId="24084"/>
    <cellStyle name="Normal 7 6 12" xfId="24085"/>
    <cellStyle name="Normal 7 6 12 2" xfId="24086"/>
    <cellStyle name="Normal 7 6 12 2 2" xfId="24087"/>
    <cellStyle name="Normal 7 6 12 2 2 2" xfId="24088"/>
    <cellStyle name="Normal 7 6 12 2 2 3" xfId="24089"/>
    <cellStyle name="Normal 7 6 12 2 3" xfId="24090"/>
    <cellStyle name="Normal 7 6 12 2 3 2" xfId="32894"/>
    <cellStyle name="Normal 7 6 12 2 4" xfId="24091"/>
    <cellStyle name="Normal 7 6 12 2 5" xfId="24092"/>
    <cellStyle name="Normal 7 6 12 3" xfId="24093"/>
    <cellStyle name="Normal 7 6 12 3 2" xfId="24094"/>
    <cellStyle name="Normal 7 6 12 3 3" xfId="24095"/>
    <cellStyle name="Normal 7 6 12 4" xfId="24096"/>
    <cellStyle name="Normal 7 6 12 4 2" xfId="32893"/>
    <cellStyle name="Normal 7 6 12 5" xfId="24097"/>
    <cellStyle name="Normal 7 6 12 6" xfId="24098"/>
    <cellStyle name="Normal 7 6 13" xfId="24099"/>
    <cellStyle name="Normal 7 6 13 2" xfId="24100"/>
    <cellStyle name="Normal 7 6 13 2 2" xfId="24101"/>
    <cellStyle name="Normal 7 6 13 2 2 2" xfId="24102"/>
    <cellStyle name="Normal 7 6 13 2 2 3" xfId="24103"/>
    <cellStyle name="Normal 7 6 13 2 3" xfId="24104"/>
    <cellStyle name="Normal 7 6 13 2 3 2" xfId="32896"/>
    <cellStyle name="Normal 7 6 13 2 4" xfId="24105"/>
    <cellStyle name="Normal 7 6 13 2 5" xfId="24106"/>
    <cellStyle name="Normal 7 6 13 3" xfId="24107"/>
    <cellStyle name="Normal 7 6 13 3 2" xfId="24108"/>
    <cellStyle name="Normal 7 6 13 3 3" xfId="24109"/>
    <cellStyle name="Normal 7 6 13 4" xfId="24110"/>
    <cellStyle name="Normal 7 6 13 4 2" xfId="32895"/>
    <cellStyle name="Normal 7 6 13 5" xfId="24111"/>
    <cellStyle name="Normal 7 6 13 6" xfId="24112"/>
    <cellStyle name="Normal 7 6 14" xfId="24113"/>
    <cellStyle name="Normal 7 6 14 2" xfId="24114"/>
    <cellStyle name="Normal 7 6 14 2 2" xfId="24115"/>
    <cellStyle name="Normal 7 6 14 2 2 2" xfId="24116"/>
    <cellStyle name="Normal 7 6 14 2 2 3" xfId="24117"/>
    <cellStyle name="Normal 7 6 14 2 3" xfId="24118"/>
    <cellStyle name="Normal 7 6 14 2 3 2" xfId="32898"/>
    <cellStyle name="Normal 7 6 14 2 4" xfId="24119"/>
    <cellStyle name="Normal 7 6 14 2 5" xfId="24120"/>
    <cellStyle name="Normal 7 6 14 3" xfId="24121"/>
    <cellStyle name="Normal 7 6 14 3 2" xfId="24122"/>
    <cellStyle name="Normal 7 6 14 3 3" xfId="24123"/>
    <cellStyle name="Normal 7 6 14 4" xfId="24124"/>
    <cellStyle name="Normal 7 6 14 4 2" xfId="32897"/>
    <cellStyle name="Normal 7 6 14 5" xfId="24125"/>
    <cellStyle name="Normal 7 6 14 6" xfId="24126"/>
    <cellStyle name="Normal 7 6 15" xfId="24127"/>
    <cellStyle name="Normal 7 6 15 2" xfId="24128"/>
    <cellStyle name="Normal 7 6 15 2 2" xfId="24129"/>
    <cellStyle name="Normal 7 6 15 2 2 2" xfId="24130"/>
    <cellStyle name="Normal 7 6 15 2 2 3" xfId="24131"/>
    <cellStyle name="Normal 7 6 15 2 3" xfId="24132"/>
    <cellStyle name="Normal 7 6 15 2 3 2" xfId="32900"/>
    <cellStyle name="Normal 7 6 15 2 4" xfId="24133"/>
    <cellStyle name="Normal 7 6 15 2 5" xfId="24134"/>
    <cellStyle name="Normal 7 6 15 3" xfId="24135"/>
    <cellStyle name="Normal 7 6 15 3 2" xfId="24136"/>
    <cellStyle name="Normal 7 6 15 3 3" xfId="24137"/>
    <cellStyle name="Normal 7 6 15 4" xfId="24138"/>
    <cellStyle name="Normal 7 6 15 4 2" xfId="32899"/>
    <cellStyle name="Normal 7 6 15 5" xfId="24139"/>
    <cellStyle name="Normal 7 6 15 6" xfId="24140"/>
    <cellStyle name="Normal 7 6 16" xfId="24141"/>
    <cellStyle name="Normal 7 6 16 2" xfId="24142"/>
    <cellStyle name="Normal 7 6 16 2 2" xfId="24143"/>
    <cellStyle name="Normal 7 6 16 2 2 2" xfId="24144"/>
    <cellStyle name="Normal 7 6 16 2 2 3" xfId="24145"/>
    <cellStyle name="Normal 7 6 16 2 3" xfId="24146"/>
    <cellStyle name="Normal 7 6 16 2 3 2" xfId="32902"/>
    <cellStyle name="Normal 7 6 16 2 4" xfId="24147"/>
    <cellStyle name="Normal 7 6 16 2 5" xfId="24148"/>
    <cellStyle name="Normal 7 6 16 3" xfId="24149"/>
    <cellStyle name="Normal 7 6 16 3 2" xfId="24150"/>
    <cellStyle name="Normal 7 6 16 3 3" xfId="24151"/>
    <cellStyle name="Normal 7 6 16 4" xfId="24152"/>
    <cellStyle name="Normal 7 6 16 4 2" xfId="32901"/>
    <cellStyle name="Normal 7 6 16 5" xfId="24153"/>
    <cellStyle name="Normal 7 6 16 6" xfId="24154"/>
    <cellStyle name="Normal 7 6 17" xfId="24155"/>
    <cellStyle name="Normal 7 6 17 2" xfId="24156"/>
    <cellStyle name="Normal 7 6 17 2 2" xfId="24157"/>
    <cellStyle name="Normal 7 6 17 2 2 2" xfId="24158"/>
    <cellStyle name="Normal 7 6 17 2 2 3" xfId="24159"/>
    <cellStyle name="Normal 7 6 17 2 3" xfId="24160"/>
    <cellStyle name="Normal 7 6 17 2 3 2" xfId="32904"/>
    <cellStyle name="Normal 7 6 17 2 4" xfId="24161"/>
    <cellStyle name="Normal 7 6 17 2 5" xfId="24162"/>
    <cellStyle name="Normal 7 6 17 3" xfId="24163"/>
    <cellStyle name="Normal 7 6 17 3 2" xfId="24164"/>
    <cellStyle name="Normal 7 6 17 3 3" xfId="24165"/>
    <cellStyle name="Normal 7 6 17 4" xfId="24166"/>
    <cellStyle name="Normal 7 6 17 4 2" xfId="32903"/>
    <cellStyle name="Normal 7 6 17 5" xfId="24167"/>
    <cellStyle name="Normal 7 6 17 6" xfId="24168"/>
    <cellStyle name="Normal 7 6 18" xfId="24169"/>
    <cellStyle name="Normal 7 6 18 2" xfId="24170"/>
    <cellStyle name="Normal 7 6 18 2 2" xfId="24171"/>
    <cellStyle name="Normal 7 6 18 2 2 2" xfId="24172"/>
    <cellStyle name="Normal 7 6 18 2 2 3" xfId="24173"/>
    <cellStyle name="Normal 7 6 18 2 3" xfId="24174"/>
    <cellStyle name="Normal 7 6 18 2 3 2" xfId="32906"/>
    <cellStyle name="Normal 7 6 18 2 4" xfId="24175"/>
    <cellStyle name="Normal 7 6 18 2 5" xfId="24176"/>
    <cellStyle name="Normal 7 6 18 3" xfId="24177"/>
    <cellStyle name="Normal 7 6 18 3 2" xfId="24178"/>
    <cellStyle name="Normal 7 6 18 3 3" xfId="24179"/>
    <cellStyle name="Normal 7 6 18 4" xfId="24180"/>
    <cellStyle name="Normal 7 6 18 4 2" xfId="32905"/>
    <cellStyle name="Normal 7 6 18 5" xfId="24181"/>
    <cellStyle name="Normal 7 6 18 6" xfId="24182"/>
    <cellStyle name="Normal 7 6 19" xfId="24183"/>
    <cellStyle name="Normal 7 6 19 2" xfId="24184"/>
    <cellStyle name="Normal 7 6 19 2 2" xfId="24185"/>
    <cellStyle name="Normal 7 6 19 2 2 2" xfId="24186"/>
    <cellStyle name="Normal 7 6 19 2 2 3" xfId="24187"/>
    <cellStyle name="Normal 7 6 19 2 3" xfId="24188"/>
    <cellStyle name="Normal 7 6 19 2 3 2" xfId="32908"/>
    <cellStyle name="Normal 7 6 19 2 4" xfId="24189"/>
    <cellStyle name="Normal 7 6 19 2 5" xfId="24190"/>
    <cellStyle name="Normal 7 6 19 3" xfId="24191"/>
    <cellStyle name="Normal 7 6 19 3 2" xfId="24192"/>
    <cellStyle name="Normal 7 6 19 3 3" xfId="24193"/>
    <cellStyle name="Normal 7 6 19 4" xfId="24194"/>
    <cellStyle name="Normal 7 6 19 4 2" xfId="32907"/>
    <cellStyle name="Normal 7 6 19 5" xfId="24195"/>
    <cellStyle name="Normal 7 6 19 6" xfId="24196"/>
    <cellStyle name="Normal 7 6 2" xfId="24197"/>
    <cellStyle name="Normal 7 6 2 10" xfId="24198"/>
    <cellStyle name="Normal 7 6 2 10 2" xfId="24199"/>
    <cellStyle name="Normal 7 6 2 10 2 2" xfId="24200"/>
    <cellStyle name="Normal 7 6 2 10 2 3" xfId="24201"/>
    <cellStyle name="Normal 7 6 2 10 3" xfId="24202"/>
    <cellStyle name="Normal 7 6 2 10 3 2" xfId="32910"/>
    <cellStyle name="Normal 7 6 2 10 4" xfId="24203"/>
    <cellStyle name="Normal 7 6 2 10 5" xfId="24204"/>
    <cellStyle name="Normal 7 6 2 11" xfId="24205"/>
    <cellStyle name="Normal 7 6 2 11 2" xfId="24206"/>
    <cellStyle name="Normal 7 6 2 11 2 2" xfId="24207"/>
    <cellStyle name="Normal 7 6 2 11 2 3" xfId="24208"/>
    <cellStyle name="Normal 7 6 2 11 3" xfId="24209"/>
    <cellStyle name="Normal 7 6 2 11 3 2" xfId="32911"/>
    <cellStyle name="Normal 7 6 2 11 4" xfId="24210"/>
    <cellStyle name="Normal 7 6 2 11 5" xfId="24211"/>
    <cellStyle name="Normal 7 6 2 12" xfId="24212"/>
    <cellStyle name="Normal 7 6 2 12 2" xfId="24213"/>
    <cellStyle name="Normal 7 6 2 12 2 2" xfId="24214"/>
    <cellStyle name="Normal 7 6 2 12 2 3" xfId="24215"/>
    <cellStyle name="Normal 7 6 2 12 3" xfId="24216"/>
    <cellStyle name="Normal 7 6 2 12 3 2" xfId="32912"/>
    <cellStyle name="Normal 7 6 2 12 4" xfId="24217"/>
    <cellStyle name="Normal 7 6 2 12 5" xfId="24218"/>
    <cellStyle name="Normal 7 6 2 13" xfId="24219"/>
    <cellStyle name="Normal 7 6 2 13 2" xfId="24220"/>
    <cellStyle name="Normal 7 6 2 13 2 2" xfId="24221"/>
    <cellStyle name="Normal 7 6 2 13 2 3" xfId="24222"/>
    <cellStyle name="Normal 7 6 2 13 3" xfId="24223"/>
    <cellStyle name="Normal 7 6 2 13 3 2" xfId="32913"/>
    <cellStyle name="Normal 7 6 2 13 4" xfId="24224"/>
    <cellStyle name="Normal 7 6 2 13 5" xfId="24225"/>
    <cellStyle name="Normal 7 6 2 14" xfId="24226"/>
    <cellStyle name="Normal 7 6 2 14 2" xfId="24227"/>
    <cellStyle name="Normal 7 6 2 14 2 2" xfId="24228"/>
    <cellStyle name="Normal 7 6 2 14 2 3" xfId="24229"/>
    <cellStyle name="Normal 7 6 2 14 3" xfId="24230"/>
    <cellStyle name="Normal 7 6 2 14 3 2" xfId="32914"/>
    <cellStyle name="Normal 7 6 2 14 4" xfId="24231"/>
    <cellStyle name="Normal 7 6 2 14 5" xfId="24232"/>
    <cellStyle name="Normal 7 6 2 15" xfId="24233"/>
    <cellStyle name="Normal 7 6 2 15 2" xfId="24234"/>
    <cellStyle name="Normal 7 6 2 15 2 2" xfId="24235"/>
    <cellStyle name="Normal 7 6 2 15 2 3" xfId="24236"/>
    <cellStyle name="Normal 7 6 2 15 3" xfId="24237"/>
    <cellStyle name="Normal 7 6 2 15 3 2" xfId="32915"/>
    <cellStyle name="Normal 7 6 2 15 4" xfId="24238"/>
    <cellStyle name="Normal 7 6 2 15 5" xfId="24239"/>
    <cellStyle name="Normal 7 6 2 16" xfId="24240"/>
    <cellStyle name="Normal 7 6 2 16 2" xfId="24241"/>
    <cellStyle name="Normal 7 6 2 16 2 2" xfId="24242"/>
    <cellStyle name="Normal 7 6 2 16 2 3" xfId="24243"/>
    <cellStyle name="Normal 7 6 2 16 3" xfId="24244"/>
    <cellStyle name="Normal 7 6 2 16 3 2" xfId="32916"/>
    <cellStyle name="Normal 7 6 2 16 4" xfId="24245"/>
    <cellStyle name="Normal 7 6 2 16 5" xfId="24246"/>
    <cellStyle name="Normal 7 6 2 17" xfId="24247"/>
    <cellStyle name="Normal 7 6 2 17 2" xfId="24248"/>
    <cellStyle name="Normal 7 6 2 17 2 2" xfId="24249"/>
    <cellStyle name="Normal 7 6 2 17 2 3" xfId="24250"/>
    <cellStyle name="Normal 7 6 2 17 3" xfId="24251"/>
    <cellStyle name="Normal 7 6 2 17 3 2" xfId="32917"/>
    <cellStyle name="Normal 7 6 2 17 4" xfId="24252"/>
    <cellStyle name="Normal 7 6 2 17 5" xfId="24253"/>
    <cellStyle name="Normal 7 6 2 18" xfId="24254"/>
    <cellStyle name="Normal 7 6 2 18 2" xfId="24255"/>
    <cellStyle name="Normal 7 6 2 18 2 2" xfId="24256"/>
    <cellStyle name="Normal 7 6 2 18 2 3" xfId="24257"/>
    <cellStyle name="Normal 7 6 2 18 3" xfId="24258"/>
    <cellStyle name="Normal 7 6 2 18 3 2" xfId="32918"/>
    <cellStyle name="Normal 7 6 2 18 4" xfId="24259"/>
    <cellStyle name="Normal 7 6 2 18 5" xfId="24260"/>
    <cellStyle name="Normal 7 6 2 19" xfId="24261"/>
    <cellStyle name="Normal 7 6 2 19 2" xfId="24262"/>
    <cellStyle name="Normal 7 6 2 19 2 2" xfId="24263"/>
    <cellStyle name="Normal 7 6 2 19 2 3" xfId="24264"/>
    <cellStyle name="Normal 7 6 2 19 3" xfId="24265"/>
    <cellStyle name="Normal 7 6 2 19 3 2" xfId="32919"/>
    <cellStyle name="Normal 7 6 2 19 4" xfId="24266"/>
    <cellStyle name="Normal 7 6 2 19 5" xfId="24267"/>
    <cellStyle name="Normal 7 6 2 2" xfId="24268"/>
    <cellStyle name="Normal 7 6 2 2 2" xfId="24269"/>
    <cellStyle name="Normal 7 6 2 2 2 2" xfId="24270"/>
    <cellStyle name="Normal 7 6 2 2 2 3" xfId="24271"/>
    <cellStyle name="Normal 7 6 2 2 3" xfId="24272"/>
    <cellStyle name="Normal 7 6 2 2 3 2" xfId="32920"/>
    <cellStyle name="Normal 7 6 2 2 4" xfId="24273"/>
    <cellStyle name="Normal 7 6 2 2 5" xfId="24274"/>
    <cellStyle name="Normal 7 6 2 20" xfId="24275"/>
    <cellStyle name="Normal 7 6 2 20 2" xfId="24276"/>
    <cellStyle name="Normal 7 6 2 20 3" xfId="24277"/>
    <cellStyle name="Normal 7 6 2 21" xfId="24278"/>
    <cellStyle name="Normal 7 6 2 21 2" xfId="32909"/>
    <cellStyle name="Normal 7 6 2 22" xfId="24279"/>
    <cellStyle name="Normal 7 6 2 23" xfId="24280"/>
    <cellStyle name="Normal 7 6 2 3" xfId="24281"/>
    <cellStyle name="Normal 7 6 2 3 2" xfId="24282"/>
    <cellStyle name="Normal 7 6 2 3 2 2" xfId="24283"/>
    <cellStyle name="Normal 7 6 2 3 2 3" xfId="24284"/>
    <cellStyle name="Normal 7 6 2 3 3" xfId="24285"/>
    <cellStyle name="Normal 7 6 2 3 3 2" xfId="32921"/>
    <cellStyle name="Normal 7 6 2 3 4" xfId="24286"/>
    <cellStyle name="Normal 7 6 2 3 5" xfId="24287"/>
    <cellStyle name="Normal 7 6 2 4" xfId="24288"/>
    <cellStyle name="Normal 7 6 2 4 2" xfId="24289"/>
    <cellStyle name="Normal 7 6 2 4 2 2" xfId="24290"/>
    <cellStyle name="Normal 7 6 2 4 2 3" xfId="24291"/>
    <cellStyle name="Normal 7 6 2 4 3" xfId="24292"/>
    <cellStyle name="Normal 7 6 2 4 3 2" xfId="32922"/>
    <cellStyle name="Normal 7 6 2 4 4" xfId="24293"/>
    <cellStyle name="Normal 7 6 2 4 5" xfId="24294"/>
    <cellStyle name="Normal 7 6 2 5" xfId="24295"/>
    <cellStyle name="Normal 7 6 2 5 2" xfId="24296"/>
    <cellStyle name="Normal 7 6 2 5 2 2" xfId="24297"/>
    <cellStyle name="Normal 7 6 2 5 2 3" xfId="24298"/>
    <cellStyle name="Normal 7 6 2 5 3" xfId="24299"/>
    <cellStyle name="Normal 7 6 2 5 3 2" xfId="32923"/>
    <cellStyle name="Normal 7 6 2 5 4" xfId="24300"/>
    <cellStyle name="Normal 7 6 2 5 5" xfId="24301"/>
    <cellStyle name="Normal 7 6 2 6" xfId="24302"/>
    <cellStyle name="Normal 7 6 2 6 2" xfId="24303"/>
    <cellStyle name="Normal 7 6 2 6 2 2" xfId="24304"/>
    <cellStyle name="Normal 7 6 2 6 2 3" xfId="24305"/>
    <cellStyle name="Normal 7 6 2 6 3" xfId="24306"/>
    <cellStyle name="Normal 7 6 2 6 3 2" xfId="32924"/>
    <cellStyle name="Normal 7 6 2 6 4" xfId="24307"/>
    <cellStyle name="Normal 7 6 2 6 5" xfId="24308"/>
    <cellStyle name="Normal 7 6 2 7" xfId="24309"/>
    <cellStyle name="Normal 7 6 2 7 2" xfId="24310"/>
    <cellStyle name="Normal 7 6 2 7 2 2" xfId="24311"/>
    <cellStyle name="Normal 7 6 2 7 2 3" xfId="24312"/>
    <cellStyle name="Normal 7 6 2 7 3" xfId="24313"/>
    <cellStyle name="Normal 7 6 2 7 3 2" xfId="32925"/>
    <cellStyle name="Normal 7 6 2 7 4" xfId="24314"/>
    <cellStyle name="Normal 7 6 2 7 5" xfId="24315"/>
    <cellStyle name="Normal 7 6 2 8" xfId="24316"/>
    <cellStyle name="Normal 7 6 2 8 2" xfId="24317"/>
    <cellStyle name="Normal 7 6 2 8 2 2" xfId="24318"/>
    <cellStyle name="Normal 7 6 2 8 2 3" xfId="24319"/>
    <cellStyle name="Normal 7 6 2 8 3" xfId="24320"/>
    <cellStyle name="Normal 7 6 2 8 3 2" xfId="32926"/>
    <cellStyle name="Normal 7 6 2 8 4" xfId="24321"/>
    <cellStyle name="Normal 7 6 2 8 5" xfId="24322"/>
    <cellStyle name="Normal 7 6 2 9" xfId="24323"/>
    <cellStyle name="Normal 7 6 2 9 2" xfId="24324"/>
    <cellStyle name="Normal 7 6 2 9 2 2" xfId="24325"/>
    <cellStyle name="Normal 7 6 2 9 2 3" xfId="24326"/>
    <cellStyle name="Normal 7 6 2 9 3" xfId="24327"/>
    <cellStyle name="Normal 7 6 2 9 3 2" xfId="32927"/>
    <cellStyle name="Normal 7 6 2 9 4" xfId="24328"/>
    <cellStyle name="Normal 7 6 2 9 5" xfId="24329"/>
    <cellStyle name="Normal 7 6 20" xfId="24330"/>
    <cellStyle name="Normal 7 6 20 2" xfId="24331"/>
    <cellStyle name="Normal 7 6 20 2 2" xfId="24332"/>
    <cellStyle name="Normal 7 6 20 2 2 2" xfId="24333"/>
    <cellStyle name="Normal 7 6 20 2 2 3" xfId="24334"/>
    <cellStyle name="Normal 7 6 20 2 3" xfId="24335"/>
    <cellStyle name="Normal 7 6 20 2 3 2" xfId="32929"/>
    <cellStyle name="Normal 7 6 20 2 4" xfId="24336"/>
    <cellStyle name="Normal 7 6 20 2 5" xfId="24337"/>
    <cellStyle name="Normal 7 6 20 3" xfId="24338"/>
    <cellStyle name="Normal 7 6 20 3 2" xfId="24339"/>
    <cellStyle name="Normal 7 6 20 3 3" xfId="24340"/>
    <cellStyle name="Normal 7 6 20 4" xfId="24341"/>
    <cellStyle name="Normal 7 6 20 4 2" xfId="32928"/>
    <cellStyle name="Normal 7 6 20 5" xfId="24342"/>
    <cellStyle name="Normal 7 6 20 6" xfId="24343"/>
    <cellStyle name="Normal 7 6 21" xfId="24344"/>
    <cellStyle name="Normal 7 6 21 2" xfId="24345"/>
    <cellStyle name="Normal 7 6 21 2 2" xfId="24346"/>
    <cellStyle name="Normal 7 6 21 2 2 2" xfId="24347"/>
    <cellStyle name="Normal 7 6 21 2 2 3" xfId="24348"/>
    <cellStyle name="Normal 7 6 21 2 3" xfId="24349"/>
    <cellStyle name="Normal 7 6 21 2 3 2" xfId="32931"/>
    <cellStyle name="Normal 7 6 21 2 4" xfId="24350"/>
    <cellStyle name="Normal 7 6 21 2 5" xfId="24351"/>
    <cellStyle name="Normal 7 6 21 3" xfId="24352"/>
    <cellStyle name="Normal 7 6 21 3 2" xfId="24353"/>
    <cellStyle name="Normal 7 6 21 3 3" xfId="24354"/>
    <cellStyle name="Normal 7 6 21 4" xfId="24355"/>
    <cellStyle name="Normal 7 6 21 4 2" xfId="32930"/>
    <cellStyle name="Normal 7 6 21 5" xfId="24356"/>
    <cellStyle name="Normal 7 6 21 6" xfId="24357"/>
    <cellStyle name="Normal 7 6 22" xfId="24358"/>
    <cellStyle name="Normal 7 6 22 2" xfId="24359"/>
    <cellStyle name="Normal 7 6 22 2 2" xfId="24360"/>
    <cellStyle name="Normal 7 6 22 2 2 2" xfId="24361"/>
    <cellStyle name="Normal 7 6 22 2 2 3" xfId="24362"/>
    <cellStyle name="Normal 7 6 22 2 3" xfId="24363"/>
    <cellStyle name="Normal 7 6 22 2 3 2" xfId="32933"/>
    <cellStyle name="Normal 7 6 22 2 4" xfId="24364"/>
    <cellStyle name="Normal 7 6 22 2 5" xfId="24365"/>
    <cellStyle name="Normal 7 6 22 3" xfId="24366"/>
    <cellStyle name="Normal 7 6 22 3 2" xfId="24367"/>
    <cellStyle name="Normal 7 6 22 3 3" xfId="24368"/>
    <cellStyle name="Normal 7 6 22 4" xfId="24369"/>
    <cellStyle name="Normal 7 6 22 4 2" xfId="32932"/>
    <cellStyle name="Normal 7 6 22 5" xfId="24370"/>
    <cellStyle name="Normal 7 6 22 6" xfId="24371"/>
    <cellStyle name="Normal 7 6 23" xfId="24372"/>
    <cellStyle name="Normal 7 6 23 2" xfId="24373"/>
    <cellStyle name="Normal 7 6 23 3" xfId="24374"/>
    <cellStyle name="Normal 7 6 24" xfId="24375"/>
    <cellStyle name="Normal 7 6 24 2" xfId="24376"/>
    <cellStyle name="Normal 7 6 24 2 2" xfId="24377"/>
    <cellStyle name="Normal 7 6 24 2 3" xfId="24378"/>
    <cellStyle name="Normal 7 6 24 3" xfId="24379"/>
    <cellStyle name="Normal 7 6 24 3 2" xfId="34047"/>
    <cellStyle name="Normal 7 6 24 4" xfId="24380"/>
    <cellStyle name="Normal 7 6 24 5" xfId="24381"/>
    <cellStyle name="Normal 7 6 25" xfId="24382"/>
    <cellStyle name="Normal 7 6 25 2" xfId="32888"/>
    <cellStyle name="Normal 7 6 26" xfId="24383"/>
    <cellStyle name="Normal 7 6 27" xfId="24384"/>
    <cellStyle name="Normal 7 6 28" xfId="24385"/>
    <cellStyle name="Normal 7 6 3" xfId="24386"/>
    <cellStyle name="Normal 7 6 3 2" xfId="24387"/>
    <cellStyle name="Normal 7 6 3 2 2" xfId="24388"/>
    <cellStyle name="Normal 7 6 3 2 2 2" xfId="24389"/>
    <cellStyle name="Normal 7 6 3 2 2 3" xfId="24390"/>
    <cellStyle name="Normal 7 6 3 2 3" xfId="24391"/>
    <cellStyle name="Normal 7 6 3 2 4" xfId="24392"/>
    <cellStyle name="Normal 7 6 3 2 5" xfId="24393"/>
    <cellStyle name="Normal 7 6 3 3" xfId="24394"/>
    <cellStyle name="Normal 7 6 3 3 2" xfId="24395"/>
    <cellStyle name="Normal 7 6 3 3 2 2" xfId="24396"/>
    <cellStyle name="Normal 7 6 3 3 2 3" xfId="24397"/>
    <cellStyle name="Normal 7 6 3 3 3" xfId="24398"/>
    <cellStyle name="Normal 7 6 3 3 3 2" xfId="34959"/>
    <cellStyle name="Normal 7 6 3 3 4" xfId="24399"/>
    <cellStyle name="Normal 7 6 3 3 5" xfId="24400"/>
    <cellStyle name="Normal 7 6 3 4" xfId="24401"/>
    <cellStyle name="Normal 7 6 3 4 2" xfId="24402"/>
    <cellStyle name="Normal 7 6 3 4 3" xfId="24403"/>
    <cellStyle name="Normal 7 6 3 5" xfId="24404"/>
    <cellStyle name="Normal 7 6 3 5 2" xfId="32934"/>
    <cellStyle name="Normal 7 6 3 6" xfId="24405"/>
    <cellStyle name="Normal 7 6 3 7" xfId="24406"/>
    <cellStyle name="Normal 7 6 4" xfId="24407"/>
    <cellStyle name="Normal 7 6 4 2" xfId="24408"/>
    <cellStyle name="Normal 7 6 4 2 2" xfId="24409"/>
    <cellStyle name="Normal 7 6 4 2 3" xfId="24410"/>
    <cellStyle name="Normal 7 6 4 3" xfId="24411"/>
    <cellStyle name="Normal 7 6 4 3 2" xfId="32935"/>
    <cellStyle name="Normal 7 6 4 4" xfId="24412"/>
    <cellStyle name="Normal 7 6 4 5" xfId="24413"/>
    <cellStyle name="Normal 7 6 5" xfId="24414"/>
    <cellStyle name="Normal 7 6 5 2" xfId="24415"/>
    <cellStyle name="Normal 7 6 5 2 2" xfId="24416"/>
    <cellStyle name="Normal 7 6 5 2 3" xfId="24417"/>
    <cellStyle name="Normal 7 6 5 3" xfId="24418"/>
    <cellStyle name="Normal 7 6 5 3 2" xfId="32936"/>
    <cellStyle name="Normal 7 6 5 4" xfId="24419"/>
    <cellStyle name="Normal 7 6 5 5" xfId="24420"/>
    <cellStyle name="Normal 7 6 6" xfId="24421"/>
    <cellStyle name="Normal 7 6 6 2" xfId="24422"/>
    <cellStyle name="Normal 7 6 6 2 2" xfId="24423"/>
    <cellStyle name="Normal 7 6 6 2 3" xfId="24424"/>
    <cellStyle name="Normal 7 6 6 3" xfId="24425"/>
    <cellStyle name="Normal 7 6 6 3 2" xfId="32937"/>
    <cellStyle name="Normal 7 6 6 4" xfId="24426"/>
    <cellStyle name="Normal 7 6 6 5" xfId="24427"/>
    <cellStyle name="Normal 7 6 7" xfId="24428"/>
    <cellStyle name="Normal 7 6 7 2" xfId="24429"/>
    <cellStyle name="Normal 7 6 7 2 2" xfId="24430"/>
    <cellStyle name="Normal 7 6 7 2 3" xfId="24431"/>
    <cellStyle name="Normal 7 6 7 3" xfId="24432"/>
    <cellStyle name="Normal 7 6 7 3 2" xfId="32938"/>
    <cellStyle name="Normal 7 6 7 4" xfId="24433"/>
    <cellStyle name="Normal 7 6 7 5" xfId="24434"/>
    <cellStyle name="Normal 7 6 8" xfId="24435"/>
    <cellStyle name="Normal 7 6 8 2" xfId="24436"/>
    <cellStyle name="Normal 7 6 8 2 2" xfId="24437"/>
    <cellStyle name="Normal 7 6 8 2 2 2" xfId="24438"/>
    <cellStyle name="Normal 7 6 8 2 2 3" xfId="24439"/>
    <cellStyle name="Normal 7 6 8 2 3" xfId="24440"/>
    <cellStyle name="Normal 7 6 8 2 3 2" xfId="32940"/>
    <cellStyle name="Normal 7 6 8 2 4" xfId="24441"/>
    <cellStyle name="Normal 7 6 8 2 5" xfId="24442"/>
    <cellStyle name="Normal 7 6 8 3" xfId="24443"/>
    <cellStyle name="Normal 7 6 8 3 2" xfId="24444"/>
    <cellStyle name="Normal 7 6 8 3 3" xfId="24445"/>
    <cellStyle name="Normal 7 6 8 4" xfId="24446"/>
    <cellStyle name="Normal 7 6 8 4 2" xfId="32939"/>
    <cellStyle name="Normal 7 6 8 5" xfId="24447"/>
    <cellStyle name="Normal 7 6 8 6" xfId="24448"/>
    <cellStyle name="Normal 7 6 9" xfId="24449"/>
    <cellStyle name="Normal 7 6 9 2" xfId="24450"/>
    <cellStyle name="Normal 7 6 9 2 2" xfId="24451"/>
    <cellStyle name="Normal 7 6 9 2 2 2" xfId="24452"/>
    <cellStyle name="Normal 7 6 9 2 2 3" xfId="24453"/>
    <cellStyle name="Normal 7 6 9 2 3" xfId="24454"/>
    <cellStyle name="Normal 7 6 9 2 3 2" xfId="32942"/>
    <cellStyle name="Normal 7 6 9 2 4" xfId="24455"/>
    <cellStyle name="Normal 7 6 9 2 5" xfId="24456"/>
    <cellStyle name="Normal 7 6 9 3" xfId="24457"/>
    <cellStyle name="Normal 7 6 9 3 2" xfId="24458"/>
    <cellStyle name="Normal 7 6 9 3 3" xfId="24459"/>
    <cellStyle name="Normal 7 6 9 4" xfId="24460"/>
    <cellStyle name="Normal 7 6 9 4 2" xfId="32941"/>
    <cellStyle name="Normal 7 6 9 5" xfId="24461"/>
    <cellStyle name="Normal 7 6 9 6" xfId="24462"/>
    <cellStyle name="Normal 7 7" xfId="24463"/>
    <cellStyle name="Normal 7 7 10" xfId="24464"/>
    <cellStyle name="Normal 7 7 2" xfId="24465"/>
    <cellStyle name="Normal 7 7 2 2" xfId="24466"/>
    <cellStyle name="Normal 7 7 2 2 2" xfId="24467"/>
    <cellStyle name="Normal 7 7 2 2 2 2" xfId="24468"/>
    <cellStyle name="Normal 7 7 2 2 2 3" xfId="24469"/>
    <cellStyle name="Normal 7 7 2 2 3" xfId="24470"/>
    <cellStyle name="Normal 7 7 2 2 3 2" xfId="34744"/>
    <cellStyle name="Normal 7 7 2 2 4" xfId="24471"/>
    <cellStyle name="Normal 7 7 2 2 5" xfId="24472"/>
    <cellStyle name="Normal 7 7 2 3" xfId="24473"/>
    <cellStyle name="Normal 7 7 2 3 2" xfId="24474"/>
    <cellStyle name="Normal 7 7 2 3 3" xfId="24475"/>
    <cellStyle name="Normal 7 7 2 4" xfId="24476"/>
    <cellStyle name="Normal 7 7 2 4 2" xfId="33791"/>
    <cellStyle name="Normal 7 7 2 5" xfId="24477"/>
    <cellStyle name="Normal 7 7 2 6" xfId="24478"/>
    <cellStyle name="Normal 7 7 3" xfId="24479"/>
    <cellStyle name="Normal 7 7 3 2" xfId="24480"/>
    <cellStyle name="Normal 7 7 3 2 2" xfId="24481"/>
    <cellStyle name="Normal 7 7 3 2 3" xfId="24482"/>
    <cellStyle name="Normal 7 7 3 3" xfId="24483"/>
    <cellStyle name="Normal 7 7 3 4" xfId="24484"/>
    <cellStyle name="Normal 7 7 3 5" xfId="24485"/>
    <cellStyle name="Normal 7 7 4" xfId="24486"/>
    <cellStyle name="Normal 7 7 4 2" xfId="24487"/>
    <cellStyle name="Normal 7 7 4 2 2" xfId="24488"/>
    <cellStyle name="Normal 7 7 4 2 3" xfId="24489"/>
    <cellStyle name="Normal 7 7 4 3" xfId="24490"/>
    <cellStyle name="Normal 7 7 4 3 2" xfId="34845"/>
    <cellStyle name="Normal 7 7 4 4" xfId="24491"/>
    <cellStyle name="Normal 7 7 4 5" xfId="24492"/>
    <cellStyle name="Normal 7 7 5" xfId="24493"/>
    <cellStyle name="Normal 7 7 5 2" xfId="24494"/>
    <cellStyle name="Normal 7 7 5 2 2" xfId="24495"/>
    <cellStyle name="Normal 7 7 5 2 3" xfId="24496"/>
    <cellStyle name="Normal 7 7 5 3" xfId="24497"/>
    <cellStyle name="Normal 7 7 5 3 2" xfId="35335"/>
    <cellStyle name="Normal 7 7 5 4" xfId="24498"/>
    <cellStyle name="Normal 7 7 5 5" xfId="24499"/>
    <cellStyle name="Normal 7 7 6" xfId="24500"/>
    <cellStyle name="Normal 7 7 6 2" xfId="24501"/>
    <cellStyle name="Normal 7 7 6 3" xfId="24502"/>
    <cellStyle name="Normal 7 7 7" xfId="24503"/>
    <cellStyle name="Normal 7 7 7 2" xfId="33790"/>
    <cellStyle name="Normal 7 7 8" xfId="24504"/>
    <cellStyle name="Normal 7 7 9" xfId="24505"/>
    <cellStyle name="Normal 7 8" xfId="24506"/>
    <cellStyle name="Normal 7 8 2" xfId="24507"/>
    <cellStyle name="Normal 7 8 2 2" xfId="24508"/>
    <cellStyle name="Normal 7 8 2 2 2" xfId="24509"/>
    <cellStyle name="Normal 7 8 2 2 2 2" xfId="24510"/>
    <cellStyle name="Normal 7 8 2 2 2 3" xfId="24511"/>
    <cellStyle name="Normal 7 8 2 2 3" xfId="24512"/>
    <cellStyle name="Normal 7 8 2 2 3 2" xfId="34395"/>
    <cellStyle name="Normal 7 8 2 2 4" xfId="24513"/>
    <cellStyle name="Normal 7 8 2 2 5" xfId="24514"/>
    <cellStyle name="Normal 7 8 2 3" xfId="24515"/>
    <cellStyle name="Normal 7 8 2 3 2" xfId="24516"/>
    <cellStyle name="Normal 7 8 2 3 3" xfId="24517"/>
    <cellStyle name="Normal 7 8 2 4" xfId="24518"/>
    <cellStyle name="Normal 7 8 2 4 2" xfId="33793"/>
    <cellStyle name="Normal 7 8 2 5" xfId="24519"/>
    <cellStyle name="Normal 7 8 2 6" xfId="24520"/>
    <cellStyle name="Normal 7 8 3" xfId="24521"/>
    <cellStyle name="Normal 7 8 3 2" xfId="24522"/>
    <cellStyle name="Normal 7 8 3 2 2" xfId="24523"/>
    <cellStyle name="Normal 7 8 3 2 3" xfId="24524"/>
    <cellStyle name="Normal 7 8 3 3" xfId="24525"/>
    <cellStyle name="Normal 7 8 3 4" xfId="24526"/>
    <cellStyle name="Normal 7 8 3 5" xfId="24527"/>
    <cellStyle name="Normal 7 8 4" xfId="24528"/>
    <cellStyle name="Normal 7 8 4 2" xfId="24529"/>
    <cellStyle name="Normal 7 8 4 2 2" xfId="24530"/>
    <cellStyle name="Normal 7 8 4 2 3" xfId="24531"/>
    <cellStyle name="Normal 7 8 4 3" xfId="24532"/>
    <cellStyle name="Normal 7 8 4 3 2" xfId="34396"/>
    <cellStyle name="Normal 7 8 4 4" xfId="24533"/>
    <cellStyle name="Normal 7 8 4 5" xfId="24534"/>
    <cellStyle name="Normal 7 8 5" xfId="24535"/>
    <cellStyle name="Normal 7 8 5 2" xfId="24536"/>
    <cellStyle name="Normal 7 8 5 3" xfId="24537"/>
    <cellStyle name="Normal 7 8 6" xfId="24538"/>
    <cellStyle name="Normal 7 8 6 2" xfId="33792"/>
    <cellStyle name="Normal 7 8 7" xfId="24539"/>
    <cellStyle name="Normal 7 8 8" xfId="24540"/>
    <cellStyle name="Normal 7 8 9" xfId="24541"/>
    <cellStyle name="Normal 7 9" xfId="24542"/>
    <cellStyle name="Normal 7 9 2" xfId="24543"/>
    <cellStyle name="Normal 7 9 2 2" xfId="24544"/>
    <cellStyle name="Normal 7 9 2 2 2" xfId="24545"/>
    <cellStyle name="Normal 7 9 2 2 2 2" xfId="24546"/>
    <cellStyle name="Normal 7 9 2 2 2 3" xfId="24547"/>
    <cellStyle name="Normal 7 9 2 2 3" xfId="24548"/>
    <cellStyle name="Normal 7 9 2 2 3 2" xfId="34397"/>
    <cellStyle name="Normal 7 9 2 2 4" xfId="24549"/>
    <cellStyle name="Normal 7 9 2 2 5" xfId="24550"/>
    <cellStyle name="Normal 7 9 2 3" xfId="24551"/>
    <cellStyle name="Normal 7 9 2 3 2" xfId="24552"/>
    <cellStyle name="Normal 7 9 2 3 3" xfId="24553"/>
    <cellStyle name="Normal 7 9 2 4" xfId="24554"/>
    <cellStyle name="Normal 7 9 2 4 2" xfId="33795"/>
    <cellStyle name="Normal 7 9 2 5" xfId="24555"/>
    <cellStyle name="Normal 7 9 2 6" xfId="24556"/>
    <cellStyle name="Normal 7 9 3" xfId="24557"/>
    <cellStyle name="Normal 7 9 3 2" xfId="24558"/>
    <cellStyle name="Normal 7 9 3 2 2" xfId="24559"/>
    <cellStyle name="Normal 7 9 3 2 3" xfId="24560"/>
    <cellStyle name="Normal 7 9 3 3" xfId="24561"/>
    <cellStyle name="Normal 7 9 3 4" xfId="24562"/>
    <cellStyle name="Normal 7 9 3 5" xfId="24563"/>
    <cellStyle name="Normal 7 9 4" xfId="24564"/>
    <cellStyle name="Normal 7 9 4 2" xfId="24565"/>
    <cellStyle name="Normal 7 9 4 2 2" xfId="24566"/>
    <cellStyle name="Normal 7 9 4 2 3" xfId="24567"/>
    <cellStyle name="Normal 7 9 4 3" xfId="24568"/>
    <cellStyle name="Normal 7 9 4 3 2" xfId="34398"/>
    <cellStyle name="Normal 7 9 4 4" xfId="24569"/>
    <cellStyle name="Normal 7 9 4 5" xfId="24570"/>
    <cellStyle name="Normal 7 9 5" xfId="24571"/>
    <cellStyle name="Normal 7 9 5 2" xfId="24572"/>
    <cellStyle name="Normal 7 9 5 3" xfId="24573"/>
    <cellStyle name="Normal 7 9 6" xfId="24574"/>
    <cellStyle name="Normal 7 9 6 2" xfId="33794"/>
    <cellStyle name="Normal 7 9 7" xfId="24575"/>
    <cellStyle name="Normal 7 9 8" xfId="24576"/>
    <cellStyle name="Normal 8" xfId="24577"/>
    <cellStyle name="Normal 8 10" xfId="24578"/>
    <cellStyle name="Normal 8 10 2" xfId="24579"/>
    <cellStyle name="Normal 8 10 2 2" xfId="24580"/>
    <cellStyle name="Normal 8 10 2 2 2" xfId="24581"/>
    <cellStyle name="Normal 8 10 2 2 2 2" xfId="24582"/>
    <cellStyle name="Normal 8 10 2 2 2 2 2" xfId="24583"/>
    <cellStyle name="Normal 8 10 2 2 2 2 3" xfId="24584"/>
    <cellStyle name="Normal 8 10 2 2 2 3" xfId="24585"/>
    <cellStyle name="Normal 8 10 2 2 2 3 2" xfId="34400"/>
    <cellStyle name="Normal 8 10 2 2 2 4" xfId="24586"/>
    <cellStyle name="Normal 8 10 2 2 2 5" xfId="24587"/>
    <cellStyle name="Normal 8 10 2 2 3" xfId="24588"/>
    <cellStyle name="Normal 8 10 2 2 3 2" xfId="24589"/>
    <cellStyle name="Normal 8 10 2 2 3 3" xfId="24590"/>
    <cellStyle name="Normal 8 10 2 2 4" xfId="24591"/>
    <cellStyle name="Normal 8 10 2 2 4 2" xfId="33798"/>
    <cellStyle name="Normal 8 10 2 2 5" xfId="24592"/>
    <cellStyle name="Normal 8 10 2 2 6" xfId="24593"/>
    <cellStyle name="Normal 8 10 2 3" xfId="24594"/>
    <cellStyle name="Normal 8 10 2 3 2" xfId="24595"/>
    <cellStyle name="Normal 8 10 2 3 2 2" xfId="24596"/>
    <cellStyle name="Normal 8 10 2 3 2 3" xfId="24597"/>
    <cellStyle name="Normal 8 10 2 3 3" xfId="24598"/>
    <cellStyle name="Normal 8 10 2 3 3 2" xfId="34401"/>
    <cellStyle name="Normal 8 10 2 3 4" xfId="24599"/>
    <cellStyle name="Normal 8 10 2 3 5" xfId="24600"/>
    <cellStyle name="Normal 8 10 2 4" xfId="24601"/>
    <cellStyle name="Normal 8 10 2 4 2" xfId="24602"/>
    <cellStyle name="Normal 8 10 2 4 3" xfId="24603"/>
    <cellStyle name="Normal 8 10 2 5" xfId="24604"/>
    <cellStyle name="Normal 8 10 2 5 2" xfId="33797"/>
    <cellStyle name="Normal 8 10 2 6" xfId="24605"/>
    <cellStyle name="Normal 8 10 2 7" xfId="24606"/>
    <cellStyle name="Normal 8 10 3" xfId="24607"/>
    <cellStyle name="Normal 8 10 3 2" xfId="24608"/>
    <cellStyle name="Normal 8 10 3 2 2" xfId="24609"/>
    <cellStyle name="Normal 8 10 3 2 2 2" xfId="24610"/>
    <cellStyle name="Normal 8 10 3 2 2 3" xfId="24611"/>
    <cellStyle name="Normal 8 10 3 2 3" xfId="24612"/>
    <cellStyle name="Normal 8 10 3 2 3 2" xfId="34402"/>
    <cellStyle name="Normal 8 10 3 2 4" xfId="24613"/>
    <cellStyle name="Normal 8 10 3 2 5" xfId="24614"/>
    <cellStyle name="Normal 8 10 3 3" xfId="24615"/>
    <cellStyle name="Normal 8 10 3 3 2" xfId="24616"/>
    <cellStyle name="Normal 8 10 3 3 3" xfId="24617"/>
    <cellStyle name="Normal 8 10 3 4" xfId="24618"/>
    <cellStyle name="Normal 8 10 3 4 2" xfId="33799"/>
    <cellStyle name="Normal 8 10 3 5" xfId="24619"/>
    <cellStyle name="Normal 8 10 3 6" xfId="24620"/>
    <cellStyle name="Normal 8 10 4" xfId="24621"/>
    <cellStyle name="Normal 8 10 4 2" xfId="24622"/>
    <cellStyle name="Normal 8 10 4 2 2" xfId="24623"/>
    <cellStyle name="Normal 8 10 4 2 3" xfId="24624"/>
    <cellStyle name="Normal 8 10 4 3" xfId="24625"/>
    <cellStyle name="Normal 8 10 4 3 2" xfId="34403"/>
    <cellStyle name="Normal 8 10 4 4" xfId="24626"/>
    <cellStyle name="Normal 8 10 4 5" xfId="24627"/>
    <cellStyle name="Normal 8 10 5" xfId="24628"/>
    <cellStyle name="Normal 8 10 5 2" xfId="24629"/>
    <cellStyle name="Normal 8 10 5 3" xfId="24630"/>
    <cellStyle name="Normal 8 10 6" xfId="24631"/>
    <cellStyle name="Normal 8 10 6 2" xfId="33796"/>
    <cellStyle name="Normal 8 10 7" xfId="24632"/>
    <cellStyle name="Normal 8 10 8" xfId="24633"/>
    <cellStyle name="Normal 8 11" xfId="24634"/>
    <cellStyle name="Normal 8 11 2" xfId="24635"/>
    <cellStyle name="Normal 8 11 2 2" xfId="24636"/>
    <cellStyle name="Normal 8 11 2 2 2" xfId="24637"/>
    <cellStyle name="Normal 8 11 2 2 2 2" xfId="24638"/>
    <cellStyle name="Normal 8 11 2 2 2 2 2" xfId="24639"/>
    <cellStyle name="Normal 8 11 2 2 2 2 3" xfId="24640"/>
    <cellStyle name="Normal 8 11 2 2 2 3" xfId="24641"/>
    <cellStyle name="Normal 8 11 2 2 2 3 2" xfId="34404"/>
    <cellStyle name="Normal 8 11 2 2 2 4" xfId="24642"/>
    <cellStyle name="Normal 8 11 2 2 2 5" xfId="24643"/>
    <cellStyle name="Normal 8 11 2 2 3" xfId="24644"/>
    <cellStyle name="Normal 8 11 2 2 3 2" xfId="24645"/>
    <cellStyle name="Normal 8 11 2 2 3 3" xfId="24646"/>
    <cellStyle name="Normal 8 11 2 2 4" xfId="24647"/>
    <cellStyle name="Normal 8 11 2 2 4 2" xfId="33802"/>
    <cellStyle name="Normal 8 11 2 2 5" xfId="24648"/>
    <cellStyle name="Normal 8 11 2 2 6" xfId="24649"/>
    <cellStyle name="Normal 8 11 2 3" xfId="24650"/>
    <cellStyle name="Normal 8 11 2 3 2" xfId="24651"/>
    <cellStyle name="Normal 8 11 2 3 2 2" xfId="24652"/>
    <cellStyle name="Normal 8 11 2 3 2 3" xfId="24653"/>
    <cellStyle name="Normal 8 11 2 3 3" xfId="24654"/>
    <cellStyle name="Normal 8 11 2 3 3 2" xfId="34405"/>
    <cellStyle name="Normal 8 11 2 3 4" xfId="24655"/>
    <cellStyle name="Normal 8 11 2 3 5" xfId="24656"/>
    <cellStyle name="Normal 8 11 2 4" xfId="24657"/>
    <cellStyle name="Normal 8 11 2 4 2" xfId="24658"/>
    <cellStyle name="Normal 8 11 2 4 3" xfId="24659"/>
    <cellStyle name="Normal 8 11 2 5" xfId="24660"/>
    <cellStyle name="Normal 8 11 2 5 2" xfId="33801"/>
    <cellStyle name="Normal 8 11 2 6" xfId="24661"/>
    <cellStyle name="Normal 8 11 2 7" xfId="24662"/>
    <cellStyle name="Normal 8 11 3" xfId="24663"/>
    <cellStyle name="Normal 8 11 3 2" xfId="24664"/>
    <cellStyle name="Normal 8 11 3 2 2" xfId="24665"/>
    <cellStyle name="Normal 8 11 3 2 2 2" xfId="24666"/>
    <cellStyle name="Normal 8 11 3 2 2 3" xfId="24667"/>
    <cellStyle name="Normal 8 11 3 2 3" xfId="24668"/>
    <cellStyle name="Normal 8 11 3 2 3 2" xfId="34406"/>
    <cellStyle name="Normal 8 11 3 2 4" xfId="24669"/>
    <cellStyle name="Normal 8 11 3 2 5" xfId="24670"/>
    <cellStyle name="Normal 8 11 3 3" xfId="24671"/>
    <cellStyle name="Normal 8 11 3 3 2" xfId="24672"/>
    <cellStyle name="Normal 8 11 3 3 3" xfId="24673"/>
    <cellStyle name="Normal 8 11 3 4" xfId="24674"/>
    <cellStyle name="Normal 8 11 3 4 2" xfId="33803"/>
    <cellStyle name="Normal 8 11 3 5" xfId="24675"/>
    <cellStyle name="Normal 8 11 3 6" xfId="24676"/>
    <cellStyle name="Normal 8 11 4" xfId="24677"/>
    <cellStyle name="Normal 8 11 4 2" xfId="24678"/>
    <cellStyle name="Normal 8 11 4 2 2" xfId="24679"/>
    <cellStyle name="Normal 8 11 4 2 3" xfId="24680"/>
    <cellStyle name="Normal 8 11 4 3" xfId="24681"/>
    <cellStyle name="Normal 8 11 4 3 2" xfId="34407"/>
    <cellStyle name="Normal 8 11 4 4" xfId="24682"/>
    <cellStyle name="Normal 8 11 4 5" xfId="24683"/>
    <cellStyle name="Normal 8 11 5" xfId="24684"/>
    <cellStyle name="Normal 8 11 5 2" xfId="24685"/>
    <cellStyle name="Normal 8 11 5 3" xfId="24686"/>
    <cellStyle name="Normal 8 11 6" xfId="24687"/>
    <cellStyle name="Normal 8 11 6 2" xfId="33800"/>
    <cellStyle name="Normal 8 11 7" xfId="24688"/>
    <cellStyle name="Normal 8 11 8" xfId="24689"/>
    <cellStyle name="Normal 8 12" xfId="24690"/>
    <cellStyle name="Normal 8 12 2" xfId="24691"/>
    <cellStyle name="Normal 8 12 2 2" xfId="24692"/>
    <cellStyle name="Normal 8 12 2 3" xfId="24693"/>
    <cellStyle name="Normal 8 12 3" xfId="24694"/>
    <cellStyle name="Normal 8 12 4" xfId="24695"/>
    <cellStyle name="Normal 8 12 5" xfId="24696"/>
    <cellStyle name="Normal 8 13" xfId="24697"/>
    <cellStyle name="Normal 8 13 2" xfId="24698"/>
    <cellStyle name="Normal 8 13 2 2" xfId="24699"/>
    <cellStyle name="Normal 8 13 2 3" xfId="24700"/>
    <cellStyle name="Normal 8 13 3" xfId="24701"/>
    <cellStyle name="Normal 8 13 4" xfId="24702"/>
    <cellStyle name="Normal 8 13 5" xfId="24703"/>
    <cellStyle name="Normal 8 14" xfId="24704"/>
    <cellStyle name="Normal 8 14 2" xfId="24705"/>
    <cellStyle name="Normal 8 14 2 2" xfId="24706"/>
    <cellStyle name="Normal 8 14 2 3" xfId="24707"/>
    <cellStyle name="Normal 8 14 3" xfId="24708"/>
    <cellStyle name="Normal 8 14 4" xfId="24709"/>
    <cellStyle name="Normal 8 14 5" xfId="24710"/>
    <cellStyle name="Normal 8 15" xfId="24711"/>
    <cellStyle name="Normal 8 15 2" xfId="24712"/>
    <cellStyle name="Normal 8 15 2 2" xfId="24713"/>
    <cellStyle name="Normal 8 15 2 2 2" xfId="24714"/>
    <cellStyle name="Normal 8 15 2 2 3" xfId="24715"/>
    <cellStyle name="Normal 8 15 2 3" xfId="24716"/>
    <cellStyle name="Normal 8 15 2 3 2" xfId="34408"/>
    <cellStyle name="Normal 8 15 2 4" xfId="24717"/>
    <cellStyle name="Normal 8 15 2 5" xfId="24718"/>
    <cellStyle name="Normal 8 15 3" xfId="24719"/>
    <cellStyle name="Normal 8 15 3 2" xfId="24720"/>
    <cellStyle name="Normal 8 15 3 3" xfId="24721"/>
    <cellStyle name="Normal 8 15 4" xfId="24722"/>
    <cellStyle name="Normal 8 15 4 2" xfId="33804"/>
    <cellStyle name="Normal 8 15 5" xfId="24723"/>
    <cellStyle name="Normal 8 15 6" xfId="24724"/>
    <cellStyle name="Normal 8 16" xfId="24725"/>
    <cellStyle name="Normal 8 16 2" xfId="24726"/>
    <cellStyle name="Normal 8 16 2 2" xfId="24727"/>
    <cellStyle name="Normal 8 16 2 2 2" xfId="24728"/>
    <cellStyle name="Normal 8 16 2 2 3" xfId="24729"/>
    <cellStyle name="Normal 8 16 2 3" xfId="24730"/>
    <cellStyle name="Normal 8 16 2 3 2" xfId="34126"/>
    <cellStyle name="Normal 8 16 2 4" xfId="24731"/>
    <cellStyle name="Normal 8 16 2 5" xfId="24732"/>
    <cellStyle name="Normal 8 16 3" xfId="24733"/>
    <cellStyle name="Normal 8 16 3 2" xfId="24734"/>
    <cellStyle name="Normal 8 16 3 3" xfId="24735"/>
    <cellStyle name="Normal 8 16 4" xfId="24736"/>
    <cellStyle name="Normal 8 16 5" xfId="24737"/>
    <cellStyle name="Normal 8 17" xfId="24738"/>
    <cellStyle name="Normal 8 17 10" xfId="24739"/>
    <cellStyle name="Normal 8 17 2" xfId="24740"/>
    <cellStyle name="Normal 8 17 2 2" xfId="24741"/>
    <cellStyle name="Normal 8 17 2 2 2" xfId="24742"/>
    <cellStyle name="Normal 8 17 2 2 2 2" xfId="24743"/>
    <cellStyle name="Normal 8 17 2 2 2 3" xfId="24744"/>
    <cellStyle name="Normal 8 17 2 2 3" xfId="24745"/>
    <cellStyle name="Normal 8 17 2 2 3 2" xfId="34409"/>
    <cellStyle name="Normal 8 17 2 2 4" xfId="24746"/>
    <cellStyle name="Normal 8 17 2 2 5" xfId="24747"/>
    <cellStyle name="Normal 8 17 2 3" xfId="24748"/>
    <cellStyle name="Normal 8 17 2 3 2" xfId="24749"/>
    <cellStyle name="Normal 8 17 2 3 3" xfId="24750"/>
    <cellStyle name="Normal 8 17 2 4" xfId="24751"/>
    <cellStyle name="Normal 8 17 2 4 2" xfId="34169"/>
    <cellStyle name="Normal 8 17 2 5" xfId="24752"/>
    <cellStyle name="Normal 8 17 2 6" xfId="24753"/>
    <cellStyle name="Normal 8 17 3" xfId="24754"/>
    <cellStyle name="Normal 8 17 3 2" xfId="24755"/>
    <cellStyle name="Normal 8 17 3 2 2" xfId="24756"/>
    <cellStyle name="Normal 8 17 3 2 2 2" xfId="24757"/>
    <cellStyle name="Normal 8 17 3 2 2 3" xfId="24758"/>
    <cellStyle name="Normal 8 17 3 2 3" xfId="24759"/>
    <cellStyle name="Normal 8 17 3 2 3 2" xfId="34410"/>
    <cellStyle name="Normal 8 17 3 2 4" xfId="24760"/>
    <cellStyle name="Normal 8 17 3 2 5" xfId="24761"/>
    <cellStyle name="Normal 8 17 3 3" xfId="24762"/>
    <cellStyle name="Normal 8 17 3 3 2" xfId="24763"/>
    <cellStyle name="Normal 8 17 3 3 3" xfId="24764"/>
    <cellStyle name="Normal 8 17 3 4" xfId="24765"/>
    <cellStyle name="Normal 8 17 3 4 2" xfId="34170"/>
    <cellStyle name="Normal 8 17 3 5" xfId="24766"/>
    <cellStyle name="Normal 8 17 3 6" xfId="24767"/>
    <cellStyle name="Normal 8 17 4" xfId="24768"/>
    <cellStyle name="Normal 8 17 4 2" xfId="24769"/>
    <cellStyle name="Normal 8 17 4 2 2" xfId="24770"/>
    <cellStyle name="Normal 8 17 4 2 2 2" xfId="24771"/>
    <cellStyle name="Normal 8 17 4 2 2 3" xfId="24772"/>
    <cellStyle name="Normal 8 17 4 2 3" xfId="24773"/>
    <cellStyle name="Normal 8 17 4 2 3 2" xfId="34484"/>
    <cellStyle name="Normal 8 17 4 2 4" xfId="24774"/>
    <cellStyle name="Normal 8 17 4 2 5" xfId="24775"/>
    <cellStyle name="Normal 8 17 4 3" xfId="24776"/>
    <cellStyle name="Normal 8 17 4 3 2" xfId="24777"/>
    <cellStyle name="Normal 8 17 4 3 3" xfId="24778"/>
    <cellStyle name="Normal 8 17 4 4" xfId="24779"/>
    <cellStyle name="Normal 8 17 4 4 2" xfId="34150"/>
    <cellStyle name="Normal 8 17 4 5" xfId="24780"/>
    <cellStyle name="Normal 8 17 4 6" xfId="24781"/>
    <cellStyle name="Normal 8 17 5" xfId="24782"/>
    <cellStyle name="Normal 8 17 5 2" xfId="24783"/>
    <cellStyle name="Normal 8 17 5 2 2" xfId="24784"/>
    <cellStyle name="Normal 8 17 5 2 3" xfId="24785"/>
    <cellStyle name="Normal 8 17 5 3" xfId="24786"/>
    <cellStyle name="Normal 8 17 5 3 2" xfId="34171"/>
    <cellStyle name="Normal 8 17 5 4" xfId="24787"/>
    <cellStyle name="Normal 8 17 5 5" xfId="24788"/>
    <cellStyle name="Normal 8 17 6" xfId="24789"/>
    <cellStyle name="Normal 8 17 6 2" xfId="24790"/>
    <cellStyle name="Normal 8 17 6 2 2" xfId="24791"/>
    <cellStyle name="Normal 8 17 6 2 3" xfId="24792"/>
    <cellStyle name="Normal 8 17 6 3" xfId="24793"/>
    <cellStyle name="Normal 8 17 6 3 2" xfId="35017"/>
    <cellStyle name="Normal 8 17 6 4" xfId="24794"/>
    <cellStyle name="Normal 8 17 6 5" xfId="24795"/>
    <cellStyle name="Normal 8 17 7" xfId="24796"/>
    <cellStyle name="Normal 8 17 7 2" xfId="24797"/>
    <cellStyle name="Normal 8 17 7 3" xfId="24798"/>
    <cellStyle name="Normal 8 17 8" xfId="24799"/>
    <cellStyle name="Normal 8 17 8 2" xfId="34048"/>
    <cellStyle name="Normal 8 17 9" xfId="24800"/>
    <cellStyle name="Normal 8 18" xfId="24801"/>
    <cellStyle name="Normal 8 18 2" xfId="24802"/>
    <cellStyle name="Normal 8 18 2 2" xfId="24803"/>
    <cellStyle name="Normal 8 18 2 3" xfId="24804"/>
    <cellStyle name="Normal 8 18 3" xfId="24805"/>
    <cellStyle name="Normal 8 18 4" xfId="24806"/>
    <cellStyle name="Normal 8 18 5" xfId="24807"/>
    <cellStyle name="Normal 8 19" xfId="24808"/>
    <cellStyle name="Normal 8 19 2" xfId="24809"/>
    <cellStyle name="Normal 8 19 2 2" xfId="24810"/>
    <cellStyle name="Normal 8 19 2 2 2" xfId="24811"/>
    <cellStyle name="Normal 8 19 2 2 3" xfId="24812"/>
    <cellStyle name="Normal 8 19 2 3" xfId="24813"/>
    <cellStyle name="Normal 8 19 2 3 2" xfId="34411"/>
    <cellStyle name="Normal 8 19 2 4" xfId="24814"/>
    <cellStyle name="Normal 8 19 2 5" xfId="24815"/>
    <cellStyle name="Normal 8 19 3" xfId="24816"/>
    <cellStyle name="Normal 8 19 3 2" xfId="24817"/>
    <cellStyle name="Normal 8 19 3 3" xfId="24818"/>
    <cellStyle name="Normal 8 19 4" xfId="24819"/>
    <cellStyle name="Normal 8 19 4 2" xfId="34149"/>
    <cellStyle name="Normal 8 19 5" xfId="24820"/>
    <cellStyle name="Normal 8 19 6" xfId="24821"/>
    <cellStyle name="Normal 8 2" xfId="24822"/>
    <cellStyle name="Normal 8 2 10" xfId="24823"/>
    <cellStyle name="Normal 8 2 10 2" xfId="24824"/>
    <cellStyle name="Normal 8 2 10 2 2" xfId="24825"/>
    <cellStyle name="Normal 8 2 10 2 2 2" xfId="24826"/>
    <cellStyle name="Normal 8 2 10 2 2 2 2" xfId="24827"/>
    <cellStyle name="Normal 8 2 10 2 2 2 3" xfId="24828"/>
    <cellStyle name="Normal 8 2 10 2 2 3" xfId="24829"/>
    <cellStyle name="Normal 8 2 10 2 2 3 2" xfId="34412"/>
    <cellStyle name="Normal 8 2 10 2 2 4" xfId="24830"/>
    <cellStyle name="Normal 8 2 10 2 2 5" xfId="24831"/>
    <cellStyle name="Normal 8 2 10 2 3" xfId="24832"/>
    <cellStyle name="Normal 8 2 10 2 3 2" xfId="24833"/>
    <cellStyle name="Normal 8 2 10 2 3 3" xfId="24834"/>
    <cellStyle name="Normal 8 2 10 2 4" xfId="24835"/>
    <cellStyle name="Normal 8 2 10 2 4 2" xfId="33806"/>
    <cellStyle name="Normal 8 2 10 2 5" xfId="24836"/>
    <cellStyle name="Normal 8 2 10 2 6" xfId="24837"/>
    <cellStyle name="Normal 8 2 10 3" xfId="24838"/>
    <cellStyle name="Normal 8 2 10 3 2" xfId="24839"/>
    <cellStyle name="Normal 8 2 10 3 2 2" xfId="24840"/>
    <cellStyle name="Normal 8 2 10 3 2 3" xfId="24841"/>
    <cellStyle name="Normal 8 2 10 3 3" xfId="24842"/>
    <cellStyle name="Normal 8 2 10 3 3 2" xfId="34413"/>
    <cellStyle name="Normal 8 2 10 3 4" xfId="24843"/>
    <cellStyle name="Normal 8 2 10 3 5" xfId="24844"/>
    <cellStyle name="Normal 8 2 10 4" xfId="24845"/>
    <cellStyle name="Normal 8 2 10 4 2" xfId="24846"/>
    <cellStyle name="Normal 8 2 10 4 3" xfId="24847"/>
    <cellStyle name="Normal 8 2 10 5" xfId="24848"/>
    <cellStyle name="Normal 8 2 10 5 2" xfId="33805"/>
    <cellStyle name="Normal 8 2 10 6" xfId="24849"/>
    <cellStyle name="Normal 8 2 10 7" xfId="24850"/>
    <cellStyle name="Normal 8 2 11" xfId="24851"/>
    <cellStyle name="Normal 8 2 11 2" xfId="24852"/>
    <cellStyle name="Normal 8 2 11 2 2" xfId="24853"/>
    <cellStyle name="Normal 8 2 11 2 2 2" xfId="24854"/>
    <cellStyle name="Normal 8 2 11 2 2 2 2" xfId="24855"/>
    <cellStyle name="Normal 8 2 11 2 2 2 3" xfId="24856"/>
    <cellStyle name="Normal 8 2 11 2 2 3" xfId="24857"/>
    <cellStyle name="Normal 8 2 11 2 2 3 2" xfId="34414"/>
    <cellStyle name="Normal 8 2 11 2 2 4" xfId="24858"/>
    <cellStyle name="Normal 8 2 11 2 2 5" xfId="24859"/>
    <cellStyle name="Normal 8 2 11 2 3" xfId="24860"/>
    <cellStyle name="Normal 8 2 11 2 3 2" xfId="24861"/>
    <cellStyle name="Normal 8 2 11 2 3 3" xfId="24862"/>
    <cellStyle name="Normal 8 2 11 2 4" xfId="24863"/>
    <cellStyle name="Normal 8 2 11 2 4 2" xfId="33808"/>
    <cellStyle name="Normal 8 2 11 2 5" xfId="24864"/>
    <cellStyle name="Normal 8 2 11 2 6" xfId="24865"/>
    <cellStyle name="Normal 8 2 11 3" xfId="24866"/>
    <cellStyle name="Normal 8 2 11 3 2" xfId="24867"/>
    <cellStyle name="Normal 8 2 11 3 2 2" xfId="24868"/>
    <cellStyle name="Normal 8 2 11 3 2 3" xfId="24869"/>
    <cellStyle name="Normal 8 2 11 3 3" xfId="24870"/>
    <cellStyle name="Normal 8 2 11 3 3 2" xfId="34745"/>
    <cellStyle name="Normal 8 2 11 3 4" xfId="24871"/>
    <cellStyle name="Normal 8 2 11 3 5" xfId="24872"/>
    <cellStyle name="Normal 8 2 11 4" xfId="24873"/>
    <cellStyle name="Normal 8 2 11 4 2" xfId="24874"/>
    <cellStyle name="Normal 8 2 11 4 3" xfId="24875"/>
    <cellStyle name="Normal 8 2 11 5" xfId="24876"/>
    <cellStyle name="Normal 8 2 11 5 2" xfId="33807"/>
    <cellStyle name="Normal 8 2 11 6" xfId="24877"/>
    <cellStyle name="Normal 8 2 11 7" xfId="24878"/>
    <cellStyle name="Normal 8 2 12" xfId="24879"/>
    <cellStyle name="Normal 8 2 12 2" xfId="24880"/>
    <cellStyle name="Normal 8 2 12 2 2" xfId="24881"/>
    <cellStyle name="Normal 8 2 12 2 2 2" xfId="24882"/>
    <cellStyle name="Normal 8 2 12 2 2 2 2" xfId="24883"/>
    <cellStyle name="Normal 8 2 12 2 2 2 3" xfId="24884"/>
    <cellStyle name="Normal 8 2 12 2 2 3" xfId="24885"/>
    <cellStyle name="Normal 8 2 12 2 2 3 2" xfId="34415"/>
    <cellStyle name="Normal 8 2 12 2 2 4" xfId="24886"/>
    <cellStyle name="Normal 8 2 12 2 2 5" xfId="24887"/>
    <cellStyle name="Normal 8 2 12 2 3" xfId="24888"/>
    <cellStyle name="Normal 8 2 12 2 3 2" xfId="24889"/>
    <cellStyle name="Normal 8 2 12 2 3 3" xfId="24890"/>
    <cellStyle name="Normal 8 2 12 2 4" xfId="24891"/>
    <cellStyle name="Normal 8 2 12 2 4 2" xfId="33810"/>
    <cellStyle name="Normal 8 2 12 2 5" xfId="24892"/>
    <cellStyle name="Normal 8 2 12 2 6" xfId="24893"/>
    <cellStyle name="Normal 8 2 12 3" xfId="24894"/>
    <cellStyle name="Normal 8 2 12 3 2" xfId="24895"/>
    <cellStyle name="Normal 8 2 12 3 2 2" xfId="24896"/>
    <cellStyle name="Normal 8 2 12 3 2 3" xfId="24897"/>
    <cellStyle name="Normal 8 2 12 3 3" xfId="24898"/>
    <cellStyle name="Normal 8 2 12 3 3 2" xfId="34416"/>
    <cellStyle name="Normal 8 2 12 3 4" xfId="24899"/>
    <cellStyle name="Normal 8 2 12 3 5" xfId="24900"/>
    <cellStyle name="Normal 8 2 12 4" xfId="24901"/>
    <cellStyle name="Normal 8 2 12 4 2" xfId="24902"/>
    <cellStyle name="Normal 8 2 12 4 3" xfId="24903"/>
    <cellStyle name="Normal 8 2 12 5" xfId="24904"/>
    <cellStyle name="Normal 8 2 12 5 2" xfId="33809"/>
    <cellStyle name="Normal 8 2 12 6" xfId="24905"/>
    <cellStyle name="Normal 8 2 12 7" xfId="24906"/>
    <cellStyle name="Normal 8 2 13" xfId="24907"/>
    <cellStyle name="Normal 8 2 13 2" xfId="24908"/>
    <cellStyle name="Normal 8 2 13 2 2" xfId="24909"/>
    <cellStyle name="Normal 8 2 13 2 2 2" xfId="24910"/>
    <cellStyle name="Normal 8 2 13 2 2 2 2" xfId="24911"/>
    <cellStyle name="Normal 8 2 13 2 2 2 3" xfId="24912"/>
    <cellStyle name="Normal 8 2 13 2 2 3" xfId="24913"/>
    <cellStyle name="Normal 8 2 13 2 2 3 2" xfId="34417"/>
    <cellStyle name="Normal 8 2 13 2 2 4" xfId="24914"/>
    <cellStyle name="Normal 8 2 13 2 2 5" xfId="24915"/>
    <cellStyle name="Normal 8 2 13 2 3" xfId="24916"/>
    <cellStyle name="Normal 8 2 13 2 3 2" xfId="24917"/>
    <cellStyle name="Normal 8 2 13 2 3 3" xfId="24918"/>
    <cellStyle name="Normal 8 2 13 2 4" xfId="24919"/>
    <cellStyle name="Normal 8 2 13 2 4 2" xfId="33812"/>
    <cellStyle name="Normal 8 2 13 2 5" xfId="24920"/>
    <cellStyle name="Normal 8 2 13 2 6" xfId="24921"/>
    <cellStyle name="Normal 8 2 13 3" xfId="24922"/>
    <cellStyle name="Normal 8 2 13 3 2" xfId="24923"/>
    <cellStyle name="Normal 8 2 13 3 2 2" xfId="24924"/>
    <cellStyle name="Normal 8 2 13 3 2 3" xfId="24925"/>
    <cellStyle name="Normal 8 2 13 3 3" xfId="24926"/>
    <cellStyle name="Normal 8 2 13 3 3 2" xfId="34418"/>
    <cellStyle name="Normal 8 2 13 3 4" xfId="24927"/>
    <cellStyle name="Normal 8 2 13 3 5" xfId="24928"/>
    <cellStyle name="Normal 8 2 13 4" xfId="24929"/>
    <cellStyle name="Normal 8 2 13 4 2" xfId="24930"/>
    <cellStyle name="Normal 8 2 13 4 3" xfId="24931"/>
    <cellStyle name="Normal 8 2 13 5" xfId="24932"/>
    <cellStyle name="Normal 8 2 13 5 2" xfId="33811"/>
    <cellStyle name="Normal 8 2 13 6" xfId="24933"/>
    <cellStyle name="Normal 8 2 13 7" xfId="24934"/>
    <cellStyle name="Normal 8 2 14" xfId="24935"/>
    <cellStyle name="Normal 8 2 14 2" xfId="24936"/>
    <cellStyle name="Normal 8 2 14 2 2" xfId="24937"/>
    <cellStyle name="Normal 8 2 14 2 2 2" xfId="24938"/>
    <cellStyle name="Normal 8 2 14 2 2 3" xfId="24939"/>
    <cellStyle name="Normal 8 2 14 2 3" xfId="24940"/>
    <cellStyle name="Normal 8 2 14 2 3 2" xfId="34746"/>
    <cellStyle name="Normal 8 2 14 2 4" xfId="24941"/>
    <cellStyle name="Normal 8 2 14 2 5" xfId="24942"/>
    <cellStyle name="Normal 8 2 14 3" xfId="24943"/>
    <cellStyle name="Normal 8 2 14 3 2" xfId="24944"/>
    <cellStyle name="Normal 8 2 14 3 3" xfId="24945"/>
    <cellStyle name="Normal 8 2 14 4" xfId="24946"/>
    <cellStyle name="Normal 8 2 14 4 2" xfId="33813"/>
    <cellStyle name="Normal 8 2 14 5" xfId="24947"/>
    <cellStyle name="Normal 8 2 14 6" xfId="24948"/>
    <cellStyle name="Normal 8 2 15" xfId="24949"/>
    <cellStyle name="Normal 8 2 15 2" xfId="24950"/>
    <cellStyle name="Normal 8 2 15 2 2" xfId="24951"/>
    <cellStyle name="Normal 8 2 15 2 2 2" xfId="24952"/>
    <cellStyle name="Normal 8 2 15 2 2 3" xfId="24953"/>
    <cellStyle name="Normal 8 2 15 2 3" xfId="24954"/>
    <cellStyle name="Normal 8 2 15 2 3 2" xfId="34747"/>
    <cellStyle name="Normal 8 2 15 2 4" xfId="24955"/>
    <cellStyle name="Normal 8 2 15 2 5" xfId="24956"/>
    <cellStyle name="Normal 8 2 15 3" xfId="24957"/>
    <cellStyle name="Normal 8 2 15 3 2" xfId="24958"/>
    <cellStyle name="Normal 8 2 15 3 3" xfId="24959"/>
    <cellStyle name="Normal 8 2 15 4" xfId="24960"/>
    <cellStyle name="Normal 8 2 15 4 2" xfId="33814"/>
    <cellStyle name="Normal 8 2 15 5" xfId="24961"/>
    <cellStyle name="Normal 8 2 15 6" xfId="24962"/>
    <cellStyle name="Normal 8 2 16" xfId="24963"/>
    <cellStyle name="Normal 8 2 16 2" xfId="24964"/>
    <cellStyle name="Normal 8 2 16 2 2" xfId="24965"/>
    <cellStyle name="Normal 8 2 16 2 2 2" xfId="24966"/>
    <cellStyle name="Normal 8 2 16 2 2 3" xfId="24967"/>
    <cellStyle name="Normal 8 2 16 2 3" xfId="24968"/>
    <cellStyle name="Normal 8 2 16 2 3 2" xfId="34748"/>
    <cellStyle name="Normal 8 2 16 2 4" xfId="24969"/>
    <cellStyle name="Normal 8 2 16 2 5" xfId="24970"/>
    <cellStyle name="Normal 8 2 16 3" xfId="24971"/>
    <cellStyle name="Normal 8 2 16 3 2" xfId="24972"/>
    <cellStyle name="Normal 8 2 16 3 3" xfId="24973"/>
    <cellStyle name="Normal 8 2 16 4" xfId="24974"/>
    <cellStyle name="Normal 8 2 16 4 2" xfId="33815"/>
    <cellStyle name="Normal 8 2 16 5" xfId="24975"/>
    <cellStyle name="Normal 8 2 16 6" xfId="24976"/>
    <cellStyle name="Normal 8 2 17" xfId="24977"/>
    <cellStyle name="Normal 8 2 17 2" xfId="24978"/>
    <cellStyle name="Normal 8 2 17 2 2" xfId="24979"/>
    <cellStyle name="Normal 8 2 17 2 2 2" xfId="24980"/>
    <cellStyle name="Normal 8 2 17 2 2 3" xfId="24981"/>
    <cellStyle name="Normal 8 2 17 2 3" xfId="24982"/>
    <cellStyle name="Normal 8 2 17 2 3 2" xfId="34749"/>
    <cellStyle name="Normal 8 2 17 2 4" xfId="24983"/>
    <cellStyle name="Normal 8 2 17 2 5" xfId="24984"/>
    <cellStyle name="Normal 8 2 17 3" xfId="24985"/>
    <cellStyle name="Normal 8 2 17 3 2" xfId="24986"/>
    <cellStyle name="Normal 8 2 17 3 3" xfId="24987"/>
    <cellStyle name="Normal 8 2 17 4" xfId="24988"/>
    <cellStyle name="Normal 8 2 17 4 2" xfId="33816"/>
    <cellStyle name="Normal 8 2 17 5" xfId="24989"/>
    <cellStyle name="Normal 8 2 17 6" xfId="24990"/>
    <cellStyle name="Normal 8 2 18" xfId="24991"/>
    <cellStyle name="Normal 8 2 18 2" xfId="24992"/>
    <cellStyle name="Normal 8 2 18 2 2" xfId="24993"/>
    <cellStyle name="Normal 8 2 18 2 2 2" xfId="24994"/>
    <cellStyle name="Normal 8 2 18 2 2 3" xfId="24995"/>
    <cellStyle name="Normal 8 2 18 2 3" xfId="24996"/>
    <cellStyle name="Normal 8 2 18 2 3 2" xfId="34419"/>
    <cellStyle name="Normal 8 2 18 2 4" xfId="24997"/>
    <cellStyle name="Normal 8 2 18 2 5" xfId="24998"/>
    <cellStyle name="Normal 8 2 18 3" xfId="24999"/>
    <cellStyle name="Normal 8 2 18 3 2" xfId="25000"/>
    <cellStyle name="Normal 8 2 18 3 3" xfId="25001"/>
    <cellStyle name="Normal 8 2 18 4" xfId="25002"/>
    <cellStyle name="Normal 8 2 18 4 2" xfId="33817"/>
    <cellStyle name="Normal 8 2 18 5" xfId="25003"/>
    <cellStyle name="Normal 8 2 18 6" xfId="25004"/>
    <cellStyle name="Normal 8 2 19" xfId="25005"/>
    <cellStyle name="Normal 8 2 19 2" xfId="25006"/>
    <cellStyle name="Normal 8 2 19 2 2" xfId="25007"/>
    <cellStyle name="Normal 8 2 19 2 2 2" xfId="25008"/>
    <cellStyle name="Normal 8 2 19 2 2 3" xfId="25009"/>
    <cellStyle name="Normal 8 2 19 2 3" xfId="25010"/>
    <cellStyle name="Normal 8 2 19 2 3 2" xfId="34750"/>
    <cellStyle name="Normal 8 2 19 2 4" xfId="25011"/>
    <cellStyle name="Normal 8 2 19 2 5" xfId="25012"/>
    <cellStyle name="Normal 8 2 19 3" xfId="25013"/>
    <cellStyle name="Normal 8 2 19 3 2" xfId="25014"/>
    <cellStyle name="Normal 8 2 19 3 3" xfId="25015"/>
    <cellStyle name="Normal 8 2 19 4" xfId="25016"/>
    <cellStyle name="Normal 8 2 19 4 2" xfId="33818"/>
    <cellStyle name="Normal 8 2 19 5" xfId="25017"/>
    <cellStyle name="Normal 8 2 19 6" xfId="25018"/>
    <cellStyle name="Normal 8 2 2" xfId="25019"/>
    <cellStyle name="Normal 8 2 2 10" xfId="25020"/>
    <cellStyle name="Normal 8 2 2 11" xfId="25021"/>
    <cellStyle name="Normal 8 2 2 2" xfId="25022"/>
    <cellStyle name="Normal 8 2 2 2 2" xfId="25023"/>
    <cellStyle name="Normal 8 2 2 2 2 2" xfId="25024"/>
    <cellStyle name="Normal 8 2 2 2 2 2 2" xfId="25025"/>
    <cellStyle name="Normal 8 2 2 2 2 2 2 2" xfId="25026"/>
    <cellStyle name="Normal 8 2 2 2 2 2 2 3" xfId="25027"/>
    <cellStyle name="Normal 8 2 2 2 2 2 3" xfId="25028"/>
    <cellStyle name="Normal 8 2 2 2 2 2 3 2" xfId="34751"/>
    <cellStyle name="Normal 8 2 2 2 2 2 4" xfId="25029"/>
    <cellStyle name="Normal 8 2 2 2 2 2 5" xfId="25030"/>
    <cellStyle name="Normal 8 2 2 2 2 3" xfId="25031"/>
    <cellStyle name="Normal 8 2 2 2 2 3 2" xfId="25032"/>
    <cellStyle name="Normal 8 2 2 2 2 3 3" xfId="25033"/>
    <cellStyle name="Normal 8 2 2 2 2 4" xfId="25034"/>
    <cellStyle name="Normal 8 2 2 2 2 4 2" xfId="33821"/>
    <cellStyle name="Normal 8 2 2 2 2 5" xfId="25035"/>
    <cellStyle name="Normal 8 2 2 2 2 6" xfId="25036"/>
    <cellStyle name="Normal 8 2 2 2 3" xfId="25037"/>
    <cellStyle name="Normal 8 2 2 2 3 2" xfId="25038"/>
    <cellStyle name="Normal 8 2 2 2 3 2 2" xfId="25039"/>
    <cellStyle name="Normal 8 2 2 2 3 2 3" xfId="25040"/>
    <cellStyle name="Normal 8 2 2 2 3 3" xfId="25041"/>
    <cellStyle name="Normal 8 2 2 2 3 3 2" xfId="34752"/>
    <cellStyle name="Normal 8 2 2 2 3 4" xfId="25042"/>
    <cellStyle name="Normal 8 2 2 2 3 5" xfId="25043"/>
    <cellStyle name="Normal 8 2 2 2 4" xfId="25044"/>
    <cellStyle name="Normal 8 2 2 2 4 2" xfId="25045"/>
    <cellStyle name="Normal 8 2 2 2 4 2 2" xfId="25046"/>
    <cellStyle name="Normal 8 2 2 2 4 2 3" xfId="25047"/>
    <cellStyle name="Normal 8 2 2 2 4 3" xfId="25048"/>
    <cellStyle name="Normal 8 2 2 2 4 3 2" xfId="35262"/>
    <cellStyle name="Normal 8 2 2 2 4 4" xfId="25049"/>
    <cellStyle name="Normal 8 2 2 2 4 5" xfId="25050"/>
    <cellStyle name="Normal 8 2 2 2 5" xfId="25051"/>
    <cellStyle name="Normal 8 2 2 2 5 2" xfId="25052"/>
    <cellStyle name="Normal 8 2 2 2 5 3" xfId="25053"/>
    <cellStyle name="Normal 8 2 2 2 6" xfId="25054"/>
    <cellStyle name="Normal 8 2 2 2 6 2" xfId="33820"/>
    <cellStyle name="Normal 8 2 2 2 7" xfId="25055"/>
    <cellStyle name="Normal 8 2 2 2 8" xfId="25056"/>
    <cellStyle name="Normal 8 2 2 2 9" xfId="25057"/>
    <cellStyle name="Normal 8 2 2 3" xfId="25058"/>
    <cellStyle name="Normal 8 2 2 3 2" xfId="25059"/>
    <cellStyle name="Normal 8 2 2 3 2 2" xfId="25060"/>
    <cellStyle name="Normal 8 2 2 3 2 2 2" xfId="25061"/>
    <cellStyle name="Normal 8 2 2 3 2 2 3" xfId="25062"/>
    <cellStyle name="Normal 8 2 2 3 2 3" xfId="25063"/>
    <cellStyle name="Normal 8 2 2 3 2 3 2" xfId="34753"/>
    <cellStyle name="Normal 8 2 2 3 2 4" xfId="25064"/>
    <cellStyle name="Normal 8 2 2 3 2 5" xfId="25065"/>
    <cellStyle name="Normal 8 2 2 3 3" xfId="25066"/>
    <cellStyle name="Normal 8 2 2 3 3 2" xfId="25067"/>
    <cellStyle name="Normal 8 2 2 3 3 2 2" xfId="25068"/>
    <cellStyle name="Normal 8 2 2 3 3 2 3" xfId="25069"/>
    <cellStyle name="Normal 8 2 2 3 3 3" xfId="25070"/>
    <cellStyle name="Normal 8 2 2 3 3 3 2" xfId="35052"/>
    <cellStyle name="Normal 8 2 2 3 3 4" xfId="25071"/>
    <cellStyle name="Normal 8 2 2 3 3 5" xfId="25072"/>
    <cellStyle name="Normal 8 2 2 3 4" xfId="25073"/>
    <cellStyle name="Normal 8 2 2 3 4 2" xfId="25074"/>
    <cellStyle name="Normal 8 2 2 3 4 3" xfId="25075"/>
    <cellStyle name="Normal 8 2 2 3 5" xfId="25076"/>
    <cellStyle name="Normal 8 2 2 3 5 2" xfId="33822"/>
    <cellStyle name="Normal 8 2 2 3 6" xfId="25077"/>
    <cellStyle name="Normal 8 2 2 3 7" xfId="25078"/>
    <cellStyle name="Normal 8 2 2 3 8" xfId="25079"/>
    <cellStyle name="Normal 8 2 2 4" xfId="25080"/>
    <cellStyle name="Normal 8 2 2 4 2" xfId="25081"/>
    <cellStyle name="Normal 8 2 2 4 2 2" xfId="25082"/>
    <cellStyle name="Normal 8 2 2 4 2 2 2" xfId="25083"/>
    <cellStyle name="Normal 8 2 2 4 2 2 3" xfId="25084"/>
    <cellStyle name="Normal 8 2 2 4 2 3" xfId="25085"/>
    <cellStyle name="Normal 8 2 2 4 2 3 2" xfId="35009"/>
    <cellStyle name="Normal 8 2 2 4 2 4" xfId="25086"/>
    <cellStyle name="Normal 8 2 2 4 2 5" xfId="25087"/>
    <cellStyle name="Normal 8 2 2 4 3" xfId="25088"/>
    <cellStyle name="Normal 8 2 2 4 3 2" xfId="25089"/>
    <cellStyle name="Normal 8 2 2 4 3 2 2" xfId="25090"/>
    <cellStyle name="Normal 8 2 2 4 3 2 3" xfId="25091"/>
    <cellStyle name="Normal 8 2 2 4 3 3" xfId="25092"/>
    <cellStyle name="Normal 8 2 2 4 3 3 2" xfId="34754"/>
    <cellStyle name="Normal 8 2 2 4 3 4" xfId="25093"/>
    <cellStyle name="Normal 8 2 2 4 3 5" xfId="25094"/>
    <cellStyle name="Normal 8 2 2 4 4" xfId="25095"/>
    <cellStyle name="Normal 8 2 2 4 4 2" xfId="25096"/>
    <cellStyle name="Normal 8 2 2 4 4 3" xfId="25097"/>
    <cellStyle name="Normal 8 2 2 4 5" xfId="25098"/>
    <cellStyle name="Normal 8 2 2 4 5 2" xfId="34002"/>
    <cellStyle name="Normal 8 2 2 4 6" xfId="25099"/>
    <cellStyle name="Normal 8 2 2 4 7" xfId="25100"/>
    <cellStyle name="Normal 8 2 2 4 8" xfId="25101"/>
    <cellStyle name="Normal 8 2 2 5" xfId="25102"/>
    <cellStyle name="Normal 8 2 2 5 2" xfId="25103"/>
    <cellStyle name="Normal 8 2 2 5 2 2" xfId="25104"/>
    <cellStyle name="Normal 8 2 2 5 2 2 2" xfId="25105"/>
    <cellStyle name="Normal 8 2 2 5 2 2 3" xfId="25106"/>
    <cellStyle name="Normal 8 2 2 5 2 3" xfId="25107"/>
    <cellStyle name="Normal 8 2 2 5 2 3 2" xfId="35053"/>
    <cellStyle name="Normal 8 2 2 5 2 4" xfId="25108"/>
    <cellStyle name="Normal 8 2 2 5 2 5" xfId="25109"/>
    <cellStyle name="Normal 8 2 2 5 3" xfId="25110"/>
    <cellStyle name="Normal 8 2 2 5 3 2" xfId="25111"/>
    <cellStyle name="Normal 8 2 2 5 3 3" xfId="25112"/>
    <cellStyle name="Normal 8 2 2 5 4" xfId="25113"/>
    <cellStyle name="Normal 8 2 2 5 4 2" xfId="34098"/>
    <cellStyle name="Normal 8 2 2 5 5" xfId="25114"/>
    <cellStyle name="Normal 8 2 2 5 6" xfId="25115"/>
    <cellStyle name="Normal 8 2 2 5 7" xfId="25116"/>
    <cellStyle name="Normal 8 2 2 6" xfId="25117"/>
    <cellStyle name="Normal 8 2 2 6 2" xfId="25118"/>
    <cellStyle name="Normal 8 2 2 6 2 2" xfId="25119"/>
    <cellStyle name="Normal 8 2 2 6 2 3" xfId="25120"/>
    <cellStyle name="Normal 8 2 2 6 3" xfId="25121"/>
    <cellStyle name="Normal 8 2 2 6 3 2" xfId="35054"/>
    <cellStyle name="Normal 8 2 2 6 4" xfId="25122"/>
    <cellStyle name="Normal 8 2 2 6 5" xfId="25123"/>
    <cellStyle name="Normal 8 2 2 6 6" xfId="25124"/>
    <cellStyle name="Normal 8 2 2 7" xfId="25125"/>
    <cellStyle name="Normal 8 2 2 7 2" xfId="25126"/>
    <cellStyle name="Normal 8 2 2 7 3" xfId="25127"/>
    <cellStyle name="Normal 8 2 2 8" xfId="25128"/>
    <cellStyle name="Normal 8 2 2 8 2" xfId="33819"/>
    <cellStyle name="Normal 8 2 2 9" xfId="25129"/>
    <cellStyle name="Normal 8 2 20" xfId="25130"/>
    <cellStyle name="Normal 8 2 20 2" xfId="25131"/>
    <cellStyle name="Normal 8 2 20 2 2" xfId="25132"/>
    <cellStyle name="Normal 8 2 20 2 2 2" xfId="25133"/>
    <cellStyle name="Normal 8 2 20 2 2 3" xfId="25134"/>
    <cellStyle name="Normal 8 2 20 2 3" xfId="25135"/>
    <cellStyle name="Normal 8 2 20 2 3 2" xfId="34755"/>
    <cellStyle name="Normal 8 2 20 2 4" xfId="25136"/>
    <cellStyle name="Normal 8 2 20 2 5" xfId="25137"/>
    <cellStyle name="Normal 8 2 20 3" xfId="25138"/>
    <cellStyle name="Normal 8 2 20 3 2" xfId="25139"/>
    <cellStyle name="Normal 8 2 20 3 3" xfId="25140"/>
    <cellStyle name="Normal 8 2 20 4" xfId="25141"/>
    <cellStyle name="Normal 8 2 20 4 2" xfId="33823"/>
    <cellStyle name="Normal 8 2 20 5" xfId="25142"/>
    <cellStyle name="Normal 8 2 20 6" xfId="25143"/>
    <cellStyle name="Normal 8 2 21" xfId="25144"/>
    <cellStyle name="Normal 8 2 21 2" xfId="25145"/>
    <cellStyle name="Normal 8 2 21 2 2" xfId="25146"/>
    <cellStyle name="Normal 8 2 21 2 2 2" xfId="25147"/>
    <cellStyle name="Normal 8 2 21 2 2 3" xfId="25148"/>
    <cellStyle name="Normal 8 2 21 2 3" xfId="25149"/>
    <cellStyle name="Normal 8 2 21 2 3 2" xfId="34922"/>
    <cellStyle name="Normal 8 2 21 2 4" xfId="25150"/>
    <cellStyle name="Normal 8 2 21 2 5" xfId="25151"/>
    <cellStyle name="Normal 8 2 21 3" xfId="25152"/>
    <cellStyle name="Normal 8 2 21 3 2" xfId="25153"/>
    <cellStyle name="Normal 8 2 21 3 3" xfId="25154"/>
    <cellStyle name="Normal 8 2 21 4" xfId="25155"/>
    <cellStyle name="Normal 8 2 21 4 2" xfId="33824"/>
    <cellStyle name="Normal 8 2 21 5" xfId="25156"/>
    <cellStyle name="Normal 8 2 21 6" xfId="25157"/>
    <cellStyle name="Normal 8 2 22" xfId="25158"/>
    <cellStyle name="Normal 8 2 22 2" xfId="25159"/>
    <cellStyle name="Normal 8 2 22 2 2" xfId="25160"/>
    <cellStyle name="Normal 8 2 22 2 2 2" xfId="25161"/>
    <cellStyle name="Normal 8 2 22 2 2 3" xfId="25162"/>
    <cellStyle name="Normal 8 2 22 2 3" xfId="25163"/>
    <cellStyle name="Normal 8 2 22 2 3 2" xfId="34933"/>
    <cellStyle name="Normal 8 2 22 2 4" xfId="25164"/>
    <cellStyle name="Normal 8 2 22 2 5" xfId="25165"/>
    <cellStyle name="Normal 8 2 22 3" xfId="25166"/>
    <cellStyle name="Normal 8 2 22 3 2" xfId="25167"/>
    <cellStyle name="Normal 8 2 22 3 3" xfId="25168"/>
    <cellStyle name="Normal 8 2 22 4" xfId="25169"/>
    <cellStyle name="Normal 8 2 22 4 2" xfId="33825"/>
    <cellStyle name="Normal 8 2 22 5" xfId="25170"/>
    <cellStyle name="Normal 8 2 22 6" xfId="25171"/>
    <cellStyle name="Normal 8 2 23" xfId="25172"/>
    <cellStyle name="Normal 8 2 23 2" xfId="25173"/>
    <cellStyle name="Normal 8 2 23 2 2" xfId="25174"/>
    <cellStyle name="Normal 8 2 23 2 3" xfId="25175"/>
    <cellStyle name="Normal 8 2 23 3" xfId="25176"/>
    <cellStyle name="Normal 8 2 23 4" xfId="25177"/>
    <cellStyle name="Normal 8 2 23 5" xfId="25178"/>
    <cellStyle name="Normal 8 2 24" xfId="25179"/>
    <cellStyle name="Normal 8 2 24 2" xfId="25180"/>
    <cellStyle name="Normal 8 2 24 2 2" xfId="25181"/>
    <cellStyle name="Normal 8 2 24 2 2 2" xfId="25182"/>
    <cellStyle name="Normal 8 2 24 2 2 3" xfId="25183"/>
    <cellStyle name="Normal 8 2 24 2 3" xfId="25184"/>
    <cellStyle name="Normal 8 2 24 2 3 2" xfId="35008"/>
    <cellStyle name="Normal 8 2 24 2 4" xfId="25185"/>
    <cellStyle name="Normal 8 2 24 2 5" xfId="25186"/>
    <cellStyle name="Normal 8 2 24 3" xfId="25187"/>
    <cellStyle name="Normal 8 2 24 3 2" xfId="25188"/>
    <cellStyle name="Normal 8 2 24 3 2 2" xfId="25189"/>
    <cellStyle name="Normal 8 2 24 3 2 3" xfId="25190"/>
    <cellStyle name="Normal 8 2 24 3 3" xfId="25191"/>
    <cellStyle name="Normal 8 2 24 3 3 2" xfId="34930"/>
    <cellStyle name="Normal 8 2 24 3 4" xfId="25192"/>
    <cellStyle name="Normal 8 2 24 3 5" xfId="25193"/>
    <cellStyle name="Normal 8 2 24 4" xfId="25194"/>
    <cellStyle name="Normal 8 2 24 4 2" xfId="25195"/>
    <cellStyle name="Normal 8 2 24 4 3" xfId="25196"/>
    <cellStyle name="Normal 8 2 24 5" xfId="25197"/>
    <cellStyle name="Normal 8 2 24 5 2" xfId="34001"/>
    <cellStyle name="Normal 8 2 24 6" xfId="25198"/>
    <cellStyle name="Normal 8 2 24 7" xfId="25199"/>
    <cellStyle name="Normal 8 2 25" xfId="25200"/>
    <cellStyle name="Normal 8 2 25 2" xfId="25201"/>
    <cellStyle name="Normal 8 2 25 2 2" xfId="25202"/>
    <cellStyle name="Normal 8 2 25 2 3" xfId="25203"/>
    <cellStyle name="Normal 8 2 25 3" xfId="25204"/>
    <cellStyle name="Normal 8 2 25 3 2" xfId="34049"/>
    <cellStyle name="Normal 8 2 25 4" xfId="25205"/>
    <cellStyle name="Normal 8 2 25 5" xfId="25206"/>
    <cellStyle name="Normal 8 2 26" xfId="25207"/>
    <cellStyle name="Normal 8 2 26 2" xfId="25208"/>
    <cellStyle name="Normal 8 2 26 3" xfId="25209"/>
    <cellStyle name="Normal 8 2 27" xfId="25210"/>
    <cellStyle name="Normal 8 2 27 2" xfId="32944"/>
    <cellStyle name="Normal 8 2 28" xfId="25211"/>
    <cellStyle name="Normal 8 2 28 2" xfId="25212"/>
    <cellStyle name="Normal 8 2 29" xfId="25213"/>
    <cellStyle name="Normal 8 2 3" xfId="25214"/>
    <cellStyle name="Normal 8 2 3 2" xfId="25215"/>
    <cellStyle name="Normal 8 2 3 2 2" xfId="25216"/>
    <cellStyle name="Normal 8 2 3 2 2 2" xfId="25217"/>
    <cellStyle name="Normal 8 2 3 2 2 2 2" xfId="25218"/>
    <cellStyle name="Normal 8 2 3 2 2 2 2 2" xfId="25219"/>
    <cellStyle name="Normal 8 2 3 2 2 2 2 3" xfId="25220"/>
    <cellStyle name="Normal 8 2 3 2 2 2 3" xfId="25221"/>
    <cellStyle name="Normal 8 2 3 2 2 2 3 2" xfId="34420"/>
    <cellStyle name="Normal 8 2 3 2 2 2 4" xfId="25222"/>
    <cellStyle name="Normal 8 2 3 2 2 2 5" xfId="25223"/>
    <cellStyle name="Normal 8 2 3 2 2 3" xfId="25224"/>
    <cellStyle name="Normal 8 2 3 2 2 3 2" xfId="25225"/>
    <cellStyle name="Normal 8 2 3 2 2 3 3" xfId="25226"/>
    <cellStyle name="Normal 8 2 3 2 2 4" xfId="25227"/>
    <cellStyle name="Normal 8 2 3 2 2 4 2" xfId="33828"/>
    <cellStyle name="Normal 8 2 3 2 2 5" xfId="25228"/>
    <cellStyle name="Normal 8 2 3 2 2 6" xfId="25229"/>
    <cellStyle name="Normal 8 2 3 2 3" xfId="25230"/>
    <cellStyle name="Normal 8 2 3 2 3 2" xfId="25231"/>
    <cellStyle name="Normal 8 2 3 2 3 2 2" xfId="25232"/>
    <cellStyle name="Normal 8 2 3 2 3 2 3" xfId="25233"/>
    <cellStyle name="Normal 8 2 3 2 3 3" xfId="25234"/>
    <cellStyle name="Normal 8 2 3 2 3 3 2" xfId="34756"/>
    <cellStyle name="Normal 8 2 3 2 3 4" xfId="25235"/>
    <cellStyle name="Normal 8 2 3 2 3 5" xfId="25236"/>
    <cellStyle name="Normal 8 2 3 2 4" xfId="25237"/>
    <cellStyle name="Normal 8 2 3 2 4 2" xfId="25238"/>
    <cellStyle name="Normal 8 2 3 2 4 3" xfId="25239"/>
    <cellStyle name="Normal 8 2 3 2 5" xfId="25240"/>
    <cellStyle name="Normal 8 2 3 2 5 2" xfId="33827"/>
    <cellStyle name="Normal 8 2 3 2 6" xfId="25241"/>
    <cellStyle name="Normal 8 2 3 2 7" xfId="25242"/>
    <cellStyle name="Normal 8 2 3 3" xfId="25243"/>
    <cellStyle name="Normal 8 2 3 3 2" xfId="25244"/>
    <cellStyle name="Normal 8 2 3 3 2 2" xfId="25245"/>
    <cellStyle name="Normal 8 2 3 3 2 2 2" xfId="25246"/>
    <cellStyle name="Normal 8 2 3 3 2 2 3" xfId="25247"/>
    <cellStyle name="Normal 8 2 3 3 2 3" xfId="25248"/>
    <cellStyle name="Normal 8 2 3 3 2 3 2" xfId="34757"/>
    <cellStyle name="Normal 8 2 3 3 2 4" xfId="25249"/>
    <cellStyle name="Normal 8 2 3 3 2 5" xfId="25250"/>
    <cellStyle name="Normal 8 2 3 3 3" xfId="25251"/>
    <cellStyle name="Normal 8 2 3 3 3 2" xfId="25252"/>
    <cellStyle name="Normal 8 2 3 3 3 3" xfId="25253"/>
    <cellStyle name="Normal 8 2 3 3 4" xfId="25254"/>
    <cellStyle name="Normal 8 2 3 3 4 2" xfId="33829"/>
    <cellStyle name="Normal 8 2 3 3 5" xfId="25255"/>
    <cellStyle name="Normal 8 2 3 3 6" xfId="25256"/>
    <cellStyle name="Normal 8 2 3 4" xfId="25257"/>
    <cellStyle name="Normal 8 2 3 4 2" xfId="25258"/>
    <cellStyle name="Normal 8 2 3 4 2 2" xfId="25259"/>
    <cellStyle name="Normal 8 2 3 4 2 2 2" xfId="25260"/>
    <cellStyle name="Normal 8 2 3 4 2 2 3" xfId="25261"/>
    <cellStyle name="Normal 8 2 3 4 2 3" xfId="25262"/>
    <cellStyle name="Normal 8 2 3 4 2 3 2" xfId="35022"/>
    <cellStyle name="Normal 8 2 3 4 2 4" xfId="25263"/>
    <cellStyle name="Normal 8 2 3 4 2 5" xfId="25264"/>
    <cellStyle name="Normal 8 2 3 4 3" xfId="25265"/>
    <cellStyle name="Normal 8 2 3 4 3 2" xfId="25266"/>
    <cellStyle name="Normal 8 2 3 4 3 2 2" xfId="25267"/>
    <cellStyle name="Normal 8 2 3 4 3 2 3" xfId="25268"/>
    <cellStyle name="Normal 8 2 3 4 3 3" xfId="25269"/>
    <cellStyle name="Normal 8 2 3 4 3 3 2" xfId="34758"/>
    <cellStyle name="Normal 8 2 3 4 3 4" xfId="25270"/>
    <cellStyle name="Normal 8 2 3 4 3 5" xfId="25271"/>
    <cellStyle name="Normal 8 2 3 4 4" xfId="25272"/>
    <cellStyle name="Normal 8 2 3 4 4 2" xfId="25273"/>
    <cellStyle name="Normal 8 2 3 4 4 3" xfId="25274"/>
    <cellStyle name="Normal 8 2 3 4 5" xfId="25275"/>
    <cellStyle name="Normal 8 2 3 4 5 2" xfId="34105"/>
    <cellStyle name="Normal 8 2 3 4 6" xfId="25276"/>
    <cellStyle name="Normal 8 2 3 4 7" xfId="25277"/>
    <cellStyle name="Normal 8 2 3 5" xfId="25278"/>
    <cellStyle name="Normal 8 2 3 5 2" xfId="25279"/>
    <cellStyle name="Normal 8 2 3 5 3" xfId="25280"/>
    <cellStyle name="Normal 8 2 3 6" xfId="25281"/>
    <cellStyle name="Normal 8 2 3 6 2" xfId="33826"/>
    <cellStyle name="Normal 8 2 3 7" xfId="25282"/>
    <cellStyle name="Normal 8 2 3 8" xfId="25283"/>
    <cellStyle name="Normal 8 2 3 9" xfId="25284"/>
    <cellStyle name="Normal 8 2 4" xfId="25285"/>
    <cellStyle name="Normal 8 2 4 10" xfId="25286"/>
    <cellStyle name="Normal 8 2 4 2" xfId="25287"/>
    <cellStyle name="Normal 8 2 4 2 2" xfId="25288"/>
    <cellStyle name="Normal 8 2 4 2 2 2" xfId="25289"/>
    <cellStyle name="Normal 8 2 4 2 2 2 2" xfId="25290"/>
    <cellStyle name="Normal 8 2 4 2 2 2 2 2" xfId="25291"/>
    <cellStyle name="Normal 8 2 4 2 2 2 2 3" xfId="25292"/>
    <cellStyle name="Normal 8 2 4 2 2 2 3" xfId="25293"/>
    <cellStyle name="Normal 8 2 4 2 2 2 3 2" xfId="34759"/>
    <cellStyle name="Normal 8 2 4 2 2 2 4" xfId="25294"/>
    <cellStyle name="Normal 8 2 4 2 2 2 5" xfId="25295"/>
    <cellStyle name="Normal 8 2 4 2 2 3" xfId="25296"/>
    <cellStyle name="Normal 8 2 4 2 2 3 2" xfId="25297"/>
    <cellStyle name="Normal 8 2 4 2 2 3 3" xfId="25298"/>
    <cellStyle name="Normal 8 2 4 2 2 4" xfId="25299"/>
    <cellStyle name="Normal 8 2 4 2 2 4 2" xfId="33832"/>
    <cellStyle name="Normal 8 2 4 2 2 5" xfId="25300"/>
    <cellStyle name="Normal 8 2 4 2 2 6" xfId="25301"/>
    <cellStyle name="Normal 8 2 4 2 3" xfId="25302"/>
    <cellStyle name="Normal 8 2 4 2 3 2" xfId="25303"/>
    <cellStyle name="Normal 8 2 4 2 3 2 2" xfId="25304"/>
    <cellStyle name="Normal 8 2 4 2 3 2 3" xfId="25305"/>
    <cellStyle name="Normal 8 2 4 2 3 3" xfId="25306"/>
    <cellStyle name="Normal 8 2 4 2 3 3 2" xfId="34760"/>
    <cellStyle name="Normal 8 2 4 2 3 4" xfId="25307"/>
    <cellStyle name="Normal 8 2 4 2 3 5" xfId="25308"/>
    <cellStyle name="Normal 8 2 4 2 4" xfId="25309"/>
    <cellStyle name="Normal 8 2 4 2 4 2" xfId="25310"/>
    <cellStyle name="Normal 8 2 4 2 4 3" xfId="25311"/>
    <cellStyle name="Normal 8 2 4 2 5" xfId="25312"/>
    <cellStyle name="Normal 8 2 4 2 5 2" xfId="33831"/>
    <cellStyle name="Normal 8 2 4 2 6" xfId="25313"/>
    <cellStyle name="Normal 8 2 4 2 7" xfId="25314"/>
    <cellStyle name="Normal 8 2 4 3" xfId="25315"/>
    <cellStyle name="Normal 8 2 4 3 2" xfId="25316"/>
    <cellStyle name="Normal 8 2 4 3 2 2" xfId="25317"/>
    <cellStyle name="Normal 8 2 4 3 2 2 2" xfId="25318"/>
    <cellStyle name="Normal 8 2 4 3 2 2 3" xfId="25319"/>
    <cellStyle name="Normal 8 2 4 3 2 3" xfId="25320"/>
    <cellStyle name="Normal 8 2 4 3 2 3 2" xfId="34761"/>
    <cellStyle name="Normal 8 2 4 3 2 4" xfId="25321"/>
    <cellStyle name="Normal 8 2 4 3 2 5" xfId="25322"/>
    <cellStyle name="Normal 8 2 4 3 3" xfId="25323"/>
    <cellStyle name="Normal 8 2 4 3 3 2" xfId="25324"/>
    <cellStyle name="Normal 8 2 4 3 3 3" xfId="25325"/>
    <cellStyle name="Normal 8 2 4 3 4" xfId="25326"/>
    <cellStyle name="Normal 8 2 4 3 4 2" xfId="33833"/>
    <cellStyle name="Normal 8 2 4 3 5" xfId="25327"/>
    <cellStyle name="Normal 8 2 4 3 6" xfId="25328"/>
    <cellStyle name="Normal 8 2 4 4" xfId="25329"/>
    <cellStyle name="Normal 8 2 4 4 2" xfId="25330"/>
    <cellStyle name="Normal 8 2 4 4 2 2" xfId="25331"/>
    <cellStyle name="Normal 8 2 4 4 2 3" xfId="25332"/>
    <cellStyle name="Normal 8 2 4 4 3" xfId="25333"/>
    <cellStyle name="Normal 8 2 4 4 3 2" xfId="34762"/>
    <cellStyle name="Normal 8 2 4 4 4" xfId="25334"/>
    <cellStyle name="Normal 8 2 4 4 5" xfId="25335"/>
    <cellStyle name="Normal 8 2 4 5" xfId="25336"/>
    <cellStyle name="Normal 8 2 4 5 2" xfId="25337"/>
    <cellStyle name="Normal 8 2 4 5 2 2" xfId="25338"/>
    <cellStyle name="Normal 8 2 4 5 2 3" xfId="25339"/>
    <cellStyle name="Normal 8 2 4 5 3" xfId="25340"/>
    <cellStyle name="Normal 8 2 4 5 4" xfId="25341"/>
    <cellStyle name="Normal 8 2 4 5 5" xfId="25342"/>
    <cellStyle name="Normal 8 2 4 6" xfId="25343"/>
    <cellStyle name="Normal 8 2 4 6 2" xfId="25344"/>
    <cellStyle name="Normal 8 2 4 6 3" xfId="25345"/>
    <cellStyle name="Normal 8 2 4 7" xfId="25346"/>
    <cellStyle name="Normal 8 2 4 7 2" xfId="33830"/>
    <cellStyle name="Normal 8 2 4 8" xfId="25347"/>
    <cellStyle name="Normal 8 2 4 9" xfId="25348"/>
    <cellStyle name="Normal 8 2 5" xfId="25349"/>
    <cellStyle name="Normal 8 2 5 10" xfId="25350"/>
    <cellStyle name="Normal 8 2 5 2" xfId="25351"/>
    <cellStyle name="Normal 8 2 5 2 2" xfId="25352"/>
    <cellStyle name="Normal 8 2 5 2 2 2" xfId="25353"/>
    <cellStyle name="Normal 8 2 5 2 2 2 2" xfId="25354"/>
    <cellStyle name="Normal 8 2 5 2 2 2 2 2" xfId="25355"/>
    <cellStyle name="Normal 8 2 5 2 2 2 2 3" xfId="25356"/>
    <cellStyle name="Normal 8 2 5 2 2 2 3" xfId="25357"/>
    <cellStyle name="Normal 8 2 5 2 2 2 3 2" xfId="34763"/>
    <cellStyle name="Normal 8 2 5 2 2 2 4" xfId="25358"/>
    <cellStyle name="Normal 8 2 5 2 2 2 5" xfId="25359"/>
    <cellStyle name="Normal 8 2 5 2 2 3" xfId="25360"/>
    <cellStyle name="Normal 8 2 5 2 2 3 2" xfId="25361"/>
    <cellStyle name="Normal 8 2 5 2 2 3 3" xfId="25362"/>
    <cellStyle name="Normal 8 2 5 2 2 4" xfId="25363"/>
    <cellStyle name="Normal 8 2 5 2 2 4 2" xfId="33836"/>
    <cellStyle name="Normal 8 2 5 2 2 5" xfId="25364"/>
    <cellStyle name="Normal 8 2 5 2 2 6" xfId="25365"/>
    <cellStyle name="Normal 8 2 5 2 3" xfId="25366"/>
    <cellStyle name="Normal 8 2 5 2 3 2" xfId="25367"/>
    <cellStyle name="Normal 8 2 5 2 3 2 2" xfId="25368"/>
    <cellStyle name="Normal 8 2 5 2 3 2 3" xfId="25369"/>
    <cellStyle name="Normal 8 2 5 2 3 3" xfId="25370"/>
    <cellStyle name="Normal 8 2 5 2 3 3 2" xfId="34764"/>
    <cellStyle name="Normal 8 2 5 2 3 4" xfId="25371"/>
    <cellStyle name="Normal 8 2 5 2 3 5" xfId="25372"/>
    <cellStyle name="Normal 8 2 5 2 4" xfId="25373"/>
    <cellStyle name="Normal 8 2 5 2 4 2" xfId="25374"/>
    <cellStyle name="Normal 8 2 5 2 4 3" xfId="25375"/>
    <cellStyle name="Normal 8 2 5 2 5" xfId="25376"/>
    <cellStyle name="Normal 8 2 5 2 5 2" xfId="33835"/>
    <cellStyle name="Normal 8 2 5 2 6" xfId="25377"/>
    <cellStyle name="Normal 8 2 5 2 7" xfId="25378"/>
    <cellStyle name="Normal 8 2 5 3" xfId="25379"/>
    <cellStyle name="Normal 8 2 5 3 2" xfId="25380"/>
    <cellStyle name="Normal 8 2 5 3 2 2" xfId="25381"/>
    <cellStyle name="Normal 8 2 5 3 2 2 2" xfId="25382"/>
    <cellStyle name="Normal 8 2 5 3 2 2 3" xfId="25383"/>
    <cellStyle name="Normal 8 2 5 3 2 3" xfId="25384"/>
    <cellStyle name="Normal 8 2 5 3 2 3 2" xfId="34846"/>
    <cellStyle name="Normal 8 2 5 3 2 4" xfId="25385"/>
    <cellStyle name="Normal 8 2 5 3 2 5" xfId="25386"/>
    <cellStyle name="Normal 8 2 5 3 3" xfId="25387"/>
    <cellStyle name="Normal 8 2 5 3 3 2" xfId="25388"/>
    <cellStyle name="Normal 8 2 5 3 3 3" xfId="25389"/>
    <cellStyle name="Normal 8 2 5 3 4" xfId="25390"/>
    <cellStyle name="Normal 8 2 5 3 4 2" xfId="33837"/>
    <cellStyle name="Normal 8 2 5 3 5" xfId="25391"/>
    <cellStyle name="Normal 8 2 5 3 6" xfId="25392"/>
    <cellStyle name="Normal 8 2 5 4" xfId="25393"/>
    <cellStyle name="Normal 8 2 5 4 2" xfId="25394"/>
    <cellStyle name="Normal 8 2 5 4 2 2" xfId="25395"/>
    <cellStyle name="Normal 8 2 5 4 2 3" xfId="25396"/>
    <cellStyle name="Normal 8 2 5 4 3" xfId="25397"/>
    <cellStyle name="Normal 8 2 5 4 3 2" xfId="34900"/>
    <cellStyle name="Normal 8 2 5 4 4" xfId="25398"/>
    <cellStyle name="Normal 8 2 5 4 5" xfId="25399"/>
    <cellStyle name="Normal 8 2 5 5" xfId="25400"/>
    <cellStyle name="Normal 8 2 5 5 2" xfId="25401"/>
    <cellStyle name="Normal 8 2 5 5 2 2" xfId="25402"/>
    <cellStyle name="Normal 8 2 5 5 2 3" xfId="25403"/>
    <cellStyle name="Normal 8 2 5 5 3" xfId="25404"/>
    <cellStyle name="Normal 8 2 5 5 3 2" xfId="35055"/>
    <cellStyle name="Normal 8 2 5 5 4" xfId="25405"/>
    <cellStyle name="Normal 8 2 5 5 5" xfId="25406"/>
    <cellStyle name="Normal 8 2 5 6" xfId="25407"/>
    <cellStyle name="Normal 8 2 5 6 2" xfId="25408"/>
    <cellStyle name="Normal 8 2 5 6 3" xfId="25409"/>
    <cellStyle name="Normal 8 2 5 7" xfId="25410"/>
    <cellStyle name="Normal 8 2 5 7 2" xfId="33834"/>
    <cellStyle name="Normal 8 2 5 8" xfId="25411"/>
    <cellStyle name="Normal 8 2 5 9" xfId="25412"/>
    <cellStyle name="Normal 8 2 6" xfId="25413"/>
    <cellStyle name="Normal 8 2 6 2" xfId="25414"/>
    <cellStyle name="Normal 8 2 6 2 2" xfId="25415"/>
    <cellStyle name="Normal 8 2 6 2 2 2" xfId="25416"/>
    <cellStyle name="Normal 8 2 6 2 2 2 2" xfId="25417"/>
    <cellStyle name="Normal 8 2 6 2 2 2 3" xfId="25418"/>
    <cellStyle name="Normal 8 2 6 2 2 3" xfId="25419"/>
    <cellStyle name="Normal 8 2 6 2 2 3 2" xfId="34765"/>
    <cellStyle name="Normal 8 2 6 2 2 4" xfId="25420"/>
    <cellStyle name="Normal 8 2 6 2 2 5" xfId="25421"/>
    <cellStyle name="Normal 8 2 6 2 3" xfId="25422"/>
    <cellStyle name="Normal 8 2 6 2 3 2" xfId="25423"/>
    <cellStyle name="Normal 8 2 6 2 3 3" xfId="25424"/>
    <cellStyle name="Normal 8 2 6 2 4" xfId="25425"/>
    <cellStyle name="Normal 8 2 6 2 4 2" xfId="33839"/>
    <cellStyle name="Normal 8 2 6 2 5" xfId="25426"/>
    <cellStyle name="Normal 8 2 6 2 6" xfId="25427"/>
    <cellStyle name="Normal 8 2 6 3" xfId="25428"/>
    <cellStyle name="Normal 8 2 6 3 2" xfId="25429"/>
    <cellStyle name="Normal 8 2 6 3 2 2" xfId="25430"/>
    <cellStyle name="Normal 8 2 6 3 2 3" xfId="25431"/>
    <cellStyle name="Normal 8 2 6 3 3" xfId="25432"/>
    <cellStyle name="Normal 8 2 6 3 3 2" xfId="34766"/>
    <cellStyle name="Normal 8 2 6 3 4" xfId="25433"/>
    <cellStyle name="Normal 8 2 6 3 5" xfId="25434"/>
    <cellStyle name="Normal 8 2 6 4" xfId="25435"/>
    <cellStyle name="Normal 8 2 6 4 2" xfId="25436"/>
    <cellStyle name="Normal 8 2 6 4 2 2" xfId="25437"/>
    <cellStyle name="Normal 8 2 6 4 2 3" xfId="25438"/>
    <cellStyle name="Normal 8 2 6 4 3" xfId="25439"/>
    <cellStyle name="Normal 8 2 6 4 3 2" xfId="35056"/>
    <cellStyle name="Normal 8 2 6 4 4" xfId="25440"/>
    <cellStyle name="Normal 8 2 6 4 5" xfId="25441"/>
    <cellStyle name="Normal 8 2 6 5" xfId="25442"/>
    <cellStyle name="Normal 8 2 6 5 2" xfId="25443"/>
    <cellStyle name="Normal 8 2 6 5 3" xfId="25444"/>
    <cellStyle name="Normal 8 2 6 6" xfId="25445"/>
    <cellStyle name="Normal 8 2 6 6 2" xfId="33838"/>
    <cellStyle name="Normal 8 2 6 7" xfId="25446"/>
    <cellStyle name="Normal 8 2 6 8" xfId="25447"/>
    <cellStyle name="Normal 8 2 6 9" xfId="25448"/>
    <cellStyle name="Normal 8 2 7" xfId="25449"/>
    <cellStyle name="Normal 8 2 7 2" xfId="25450"/>
    <cellStyle name="Normal 8 2 7 2 2" xfId="25451"/>
    <cellStyle name="Normal 8 2 7 2 2 2" xfId="25452"/>
    <cellStyle name="Normal 8 2 7 2 2 2 2" xfId="25453"/>
    <cellStyle name="Normal 8 2 7 2 2 2 3" xfId="25454"/>
    <cellStyle name="Normal 8 2 7 2 2 3" xfId="25455"/>
    <cellStyle name="Normal 8 2 7 2 2 3 2" xfId="34767"/>
    <cellStyle name="Normal 8 2 7 2 2 4" xfId="25456"/>
    <cellStyle name="Normal 8 2 7 2 2 5" xfId="25457"/>
    <cellStyle name="Normal 8 2 7 2 3" xfId="25458"/>
    <cellStyle name="Normal 8 2 7 2 3 2" xfId="25459"/>
    <cellStyle name="Normal 8 2 7 2 3 3" xfId="25460"/>
    <cellStyle name="Normal 8 2 7 2 4" xfId="25461"/>
    <cellStyle name="Normal 8 2 7 2 4 2" xfId="33841"/>
    <cellStyle name="Normal 8 2 7 2 5" xfId="25462"/>
    <cellStyle name="Normal 8 2 7 2 6" xfId="25463"/>
    <cellStyle name="Normal 8 2 7 3" xfId="25464"/>
    <cellStyle name="Normal 8 2 7 3 2" xfId="25465"/>
    <cellStyle name="Normal 8 2 7 3 2 2" xfId="25466"/>
    <cellStyle name="Normal 8 2 7 3 2 3" xfId="25467"/>
    <cellStyle name="Normal 8 2 7 3 3" xfId="25468"/>
    <cellStyle name="Normal 8 2 7 3 3 2" xfId="34768"/>
    <cellStyle name="Normal 8 2 7 3 4" xfId="25469"/>
    <cellStyle name="Normal 8 2 7 3 5" xfId="25470"/>
    <cellStyle name="Normal 8 2 7 4" xfId="25471"/>
    <cellStyle name="Normal 8 2 7 4 2" xfId="25472"/>
    <cellStyle name="Normal 8 2 7 4 2 2" xfId="25473"/>
    <cellStyle name="Normal 8 2 7 4 2 3" xfId="25474"/>
    <cellStyle name="Normal 8 2 7 4 3" xfId="25475"/>
    <cellStyle name="Normal 8 2 7 4 3 2" xfId="35057"/>
    <cellStyle name="Normal 8 2 7 4 4" xfId="25476"/>
    <cellStyle name="Normal 8 2 7 4 5" xfId="25477"/>
    <cellStyle name="Normal 8 2 7 5" xfId="25478"/>
    <cellStyle name="Normal 8 2 7 5 2" xfId="25479"/>
    <cellStyle name="Normal 8 2 7 5 3" xfId="25480"/>
    <cellStyle name="Normal 8 2 7 6" xfId="25481"/>
    <cellStyle name="Normal 8 2 7 6 2" xfId="33840"/>
    <cellStyle name="Normal 8 2 7 7" xfId="25482"/>
    <cellStyle name="Normal 8 2 7 8" xfId="25483"/>
    <cellStyle name="Normal 8 2 7 9" xfId="25484"/>
    <cellStyle name="Normal 8 2 8" xfId="25485"/>
    <cellStyle name="Normal 8 2 8 2" xfId="25486"/>
    <cellStyle name="Normal 8 2 8 2 2" xfId="25487"/>
    <cellStyle name="Normal 8 2 8 2 2 2" xfId="25488"/>
    <cellStyle name="Normal 8 2 8 2 2 2 2" xfId="25489"/>
    <cellStyle name="Normal 8 2 8 2 2 2 3" xfId="25490"/>
    <cellStyle name="Normal 8 2 8 2 2 3" xfId="25491"/>
    <cellStyle name="Normal 8 2 8 2 2 3 2" xfId="34909"/>
    <cellStyle name="Normal 8 2 8 2 2 4" xfId="25492"/>
    <cellStyle name="Normal 8 2 8 2 2 5" xfId="25493"/>
    <cellStyle name="Normal 8 2 8 2 3" xfId="25494"/>
    <cellStyle name="Normal 8 2 8 2 3 2" xfId="25495"/>
    <cellStyle name="Normal 8 2 8 2 3 3" xfId="25496"/>
    <cellStyle name="Normal 8 2 8 2 4" xfId="25497"/>
    <cellStyle name="Normal 8 2 8 2 4 2" xfId="33843"/>
    <cellStyle name="Normal 8 2 8 2 5" xfId="25498"/>
    <cellStyle name="Normal 8 2 8 2 6" xfId="25499"/>
    <cellStyle name="Normal 8 2 8 3" xfId="25500"/>
    <cellStyle name="Normal 8 2 8 3 2" xfId="25501"/>
    <cellStyle name="Normal 8 2 8 3 2 2" xfId="25502"/>
    <cellStyle name="Normal 8 2 8 3 2 3" xfId="25503"/>
    <cellStyle name="Normal 8 2 8 3 3" xfId="25504"/>
    <cellStyle name="Normal 8 2 8 3 3 2" xfId="34769"/>
    <cellStyle name="Normal 8 2 8 3 4" xfId="25505"/>
    <cellStyle name="Normal 8 2 8 3 5" xfId="25506"/>
    <cellStyle name="Normal 8 2 8 4" xfId="25507"/>
    <cellStyle name="Normal 8 2 8 4 2" xfId="25508"/>
    <cellStyle name="Normal 8 2 8 4 2 2" xfId="25509"/>
    <cellStyle name="Normal 8 2 8 4 2 3" xfId="25510"/>
    <cellStyle name="Normal 8 2 8 4 3" xfId="25511"/>
    <cellStyle name="Normal 8 2 8 4 3 2" xfId="35058"/>
    <cellStyle name="Normal 8 2 8 4 4" xfId="25512"/>
    <cellStyle name="Normal 8 2 8 4 5" xfId="25513"/>
    <cellStyle name="Normal 8 2 8 5" xfId="25514"/>
    <cellStyle name="Normal 8 2 8 5 2" xfId="25515"/>
    <cellStyle name="Normal 8 2 8 5 3" xfId="25516"/>
    <cellStyle name="Normal 8 2 8 6" xfId="25517"/>
    <cellStyle name="Normal 8 2 8 6 2" xfId="33842"/>
    <cellStyle name="Normal 8 2 8 7" xfId="25518"/>
    <cellStyle name="Normal 8 2 8 8" xfId="25519"/>
    <cellStyle name="Normal 8 2 8 9" xfId="25520"/>
    <cellStyle name="Normal 8 2 9" xfId="25521"/>
    <cellStyle name="Normal 8 2 9 2" xfId="25522"/>
    <cellStyle name="Normal 8 2 9 2 2" xfId="25523"/>
    <cellStyle name="Normal 8 2 9 2 2 2" xfId="25524"/>
    <cellStyle name="Normal 8 2 9 2 2 2 2" xfId="25525"/>
    <cellStyle name="Normal 8 2 9 2 2 2 3" xfId="25526"/>
    <cellStyle name="Normal 8 2 9 2 2 3" xfId="25527"/>
    <cellStyle name="Normal 8 2 9 2 2 3 2" xfId="34770"/>
    <cellStyle name="Normal 8 2 9 2 2 4" xfId="25528"/>
    <cellStyle name="Normal 8 2 9 2 2 5" xfId="25529"/>
    <cellStyle name="Normal 8 2 9 2 3" xfId="25530"/>
    <cellStyle name="Normal 8 2 9 2 3 2" xfId="25531"/>
    <cellStyle name="Normal 8 2 9 2 3 3" xfId="25532"/>
    <cellStyle name="Normal 8 2 9 2 4" xfId="25533"/>
    <cellStyle name="Normal 8 2 9 2 4 2" xfId="33845"/>
    <cellStyle name="Normal 8 2 9 2 5" xfId="25534"/>
    <cellStyle name="Normal 8 2 9 2 6" xfId="25535"/>
    <cellStyle name="Normal 8 2 9 3" xfId="25536"/>
    <cellStyle name="Normal 8 2 9 3 2" xfId="25537"/>
    <cellStyle name="Normal 8 2 9 3 2 2" xfId="25538"/>
    <cellStyle name="Normal 8 2 9 3 2 3" xfId="25539"/>
    <cellStyle name="Normal 8 2 9 3 3" xfId="25540"/>
    <cellStyle name="Normal 8 2 9 3 3 2" xfId="34771"/>
    <cellStyle name="Normal 8 2 9 3 4" xfId="25541"/>
    <cellStyle name="Normal 8 2 9 3 5" xfId="25542"/>
    <cellStyle name="Normal 8 2 9 4" xfId="25543"/>
    <cellStyle name="Normal 8 2 9 4 2" xfId="25544"/>
    <cellStyle name="Normal 8 2 9 4 3" xfId="25545"/>
    <cellStyle name="Normal 8 2 9 5" xfId="25546"/>
    <cellStyle name="Normal 8 2 9 5 2" xfId="33844"/>
    <cellStyle name="Normal 8 2 9 6" xfId="25547"/>
    <cellStyle name="Normal 8 2 9 7" xfId="25548"/>
    <cellStyle name="Normal 8 2 9 8" xfId="25549"/>
    <cellStyle name="Normal 8 20" xfId="25550"/>
    <cellStyle name="Normal 8 20 2" xfId="25551"/>
    <cellStyle name="Normal 8 20 2 2" xfId="25552"/>
    <cellStyle name="Normal 8 20 2 3" xfId="25553"/>
    <cellStyle name="Normal 8 20 3" xfId="25554"/>
    <cellStyle name="Normal 8 20 3 2" xfId="34772"/>
    <cellStyle name="Normal 8 20 4" xfId="25555"/>
    <cellStyle name="Normal 8 20 5" xfId="25556"/>
    <cellStyle name="Normal 8 21" xfId="25557"/>
    <cellStyle name="Normal 8 21 2" xfId="25558"/>
    <cellStyle name="Normal 8 21 2 2" xfId="25559"/>
    <cellStyle name="Normal 8 21 2 3" xfId="25560"/>
    <cellStyle name="Normal 8 21 3" xfId="25561"/>
    <cellStyle name="Normal 8 21 3 2" xfId="34399"/>
    <cellStyle name="Normal 8 21 4" xfId="25562"/>
    <cellStyle name="Normal 8 21 5" xfId="25563"/>
    <cellStyle name="Normal 8 22" xfId="25564"/>
    <cellStyle name="Normal 8 22 2" xfId="25565"/>
    <cellStyle name="Normal 8 22 3" xfId="25566"/>
    <cellStyle name="Normal 8 23" xfId="25567"/>
    <cellStyle name="Normal 8 23 2" xfId="32943"/>
    <cellStyle name="Normal 8 24" xfId="25568"/>
    <cellStyle name="Normal 8 3" xfId="25569"/>
    <cellStyle name="Normal 8 3 10" xfId="25570"/>
    <cellStyle name="Normal 8 3 10 2" xfId="25571"/>
    <cellStyle name="Normal 8 3 10 2 2" xfId="25572"/>
    <cellStyle name="Normal 8 3 10 2 2 2" xfId="25573"/>
    <cellStyle name="Normal 8 3 10 2 2 3" xfId="25574"/>
    <cellStyle name="Normal 8 3 10 2 3" xfId="25575"/>
    <cellStyle name="Normal 8 3 10 2 3 2" xfId="32947"/>
    <cellStyle name="Normal 8 3 10 2 4" xfId="25576"/>
    <cellStyle name="Normal 8 3 10 2 5" xfId="25577"/>
    <cellStyle name="Normal 8 3 10 3" xfId="25578"/>
    <cellStyle name="Normal 8 3 10 3 2" xfId="25579"/>
    <cellStyle name="Normal 8 3 10 3 3" xfId="25580"/>
    <cellStyle name="Normal 8 3 10 4" xfId="25581"/>
    <cellStyle name="Normal 8 3 10 4 2" xfId="32946"/>
    <cellStyle name="Normal 8 3 10 5" xfId="25582"/>
    <cellStyle name="Normal 8 3 10 6" xfId="25583"/>
    <cellStyle name="Normal 8 3 11" xfId="25584"/>
    <cellStyle name="Normal 8 3 11 2" xfId="25585"/>
    <cellStyle name="Normal 8 3 11 2 2" xfId="25586"/>
    <cellStyle name="Normal 8 3 11 2 2 2" xfId="25587"/>
    <cellStyle name="Normal 8 3 11 2 2 3" xfId="25588"/>
    <cellStyle name="Normal 8 3 11 2 3" xfId="25589"/>
    <cellStyle name="Normal 8 3 11 2 3 2" xfId="32949"/>
    <cellStyle name="Normal 8 3 11 2 4" xfId="25590"/>
    <cellStyle name="Normal 8 3 11 2 5" xfId="25591"/>
    <cellStyle name="Normal 8 3 11 3" xfId="25592"/>
    <cellStyle name="Normal 8 3 11 3 2" xfId="25593"/>
    <cellStyle name="Normal 8 3 11 3 3" xfId="25594"/>
    <cellStyle name="Normal 8 3 11 4" xfId="25595"/>
    <cellStyle name="Normal 8 3 11 4 2" xfId="32948"/>
    <cellStyle name="Normal 8 3 11 5" xfId="25596"/>
    <cellStyle name="Normal 8 3 11 6" xfId="25597"/>
    <cellStyle name="Normal 8 3 12" xfId="25598"/>
    <cellStyle name="Normal 8 3 12 2" xfId="25599"/>
    <cellStyle name="Normal 8 3 12 2 2" xfId="25600"/>
    <cellStyle name="Normal 8 3 12 2 2 2" xfId="25601"/>
    <cellStyle name="Normal 8 3 12 2 2 3" xfId="25602"/>
    <cellStyle name="Normal 8 3 12 2 3" xfId="25603"/>
    <cellStyle name="Normal 8 3 12 2 3 2" xfId="32951"/>
    <cellStyle name="Normal 8 3 12 2 4" xfId="25604"/>
    <cellStyle name="Normal 8 3 12 2 5" xfId="25605"/>
    <cellStyle name="Normal 8 3 12 3" xfId="25606"/>
    <cellStyle name="Normal 8 3 12 3 2" xfId="25607"/>
    <cellStyle name="Normal 8 3 12 3 3" xfId="25608"/>
    <cellStyle name="Normal 8 3 12 4" xfId="25609"/>
    <cellStyle name="Normal 8 3 12 4 2" xfId="32950"/>
    <cellStyle name="Normal 8 3 12 5" xfId="25610"/>
    <cellStyle name="Normal 8 3 12 6" xfId="25611"/>
    <cellStyle name="Normal 8 3 13" xfId="25612"/>
    <cellStyle name="Normal 8 3 13 2" xfId="25613"/>
    <cellStyle name="Normal 8 3 13 2 2" xfId="25614"/>
    <cellStyle name="Normal 8 3 13 2 2 2" xfId="25615"/>
    <cellStyle name="Normal 8 3 13 2 2 3" xfId="25616"/>
    <cellStyle name="Normal 8 3 13 2 3" xfId="25617"/>
    <cellStyle name="Normal 8 3 13 2 3 2" xfId="32953"/>
    <cellStyle name="Normal 8 3 13 2 4" xfId="25618"/>
    <cellStyle name="Normal 8 3 13 2 5" xfId="25619"/>
    <cellStyle name="Normal 8 3 13 3" xfId="25620"/>
    <cellStyle name="Normal 8 3 13 3 2" xfId="25621"/>
    <cellStyle name="Normal 8 3 13 3 3" xfId="25622"/>
    <cellStyle name="Normal 8 3 13 4" xfId="25623"/>
    <cellStyle name="Normal 8 3 13 4 2" xfId="32952"/>
    <cellStyle name="Normal 8 3 13 5" xfId="25624"/>
    <cellStyle name="Normal 8 3 13 6" xfId="25625"/>
    <cellStyle name="Normal 8 3 14" xfId="25626"/>
    <cellStyle name="Normal 8 3 14 2" xfId="25627"/>
    <cellStyle name="Normal 8 3 14 2 2" xfId="25628"/>
    <cellStyle name="Normal 8 3 14 2 2 2" xfId="25629"/>
    <cellStyle name="Normal 8 3 14 2 2 3" xfId="25630"/>
    <cellStyle name="Normal 8 3 14 2 3" xfId="25631"/>
    <cellStyle name="Normal 8 3 14 2 3 2" xfId="32955"/>
    <cellStyle name="Normal 8 3 14 2 4" xfId="25632"/>
    <cellStyle name="Normal 8 3 14 2 5" xfId="25633"/>
    <cellStyle name="Normal 8 3 14 3" xfId="25634"/>
    <cellStyle name="Normal 8 3 14 3 2" xfId="25635"/>
    <cellStyle name="Normal 8 3 14 3 3" xfId="25636"/>
    <cellStyle name="Normal 8 3 14 4" xfId="25637"/>
    <cellStyle name="Normal 8 3 14 4 2" xfId="32954"/>
    <cellStyle name="Normal 8 3 14 5" xfId="25638"/>
    <cellStyle name="Normal 8 3 14 6" xfId="25639"/>
    <cellStyle name="Normal 8 3 15" xfId="25640"/>
    <cellStyle name="Normal 8 3 15 2" xfId="25641"/>
    <cellStyle name="Normal 8 3 15 2 2" xfId="25642"/>
    <cellStyle name="Normal 8 3 15 2 2 2" xfId="25643"/>
    <cellStyle name="Normal 8 3 15 2 2 3" xfId="25644"/>
    <cellStyle name="Normal 8 3 15 2 3" xfId="25645"/>
    <cellStyle name="Normal 8 3 15 2 3 2" xfId="32957"/>
    <cellStyle name="Normal 8 3 15 2 4" xfId="25646"/>
    <cellStyle name="Normal 8 3 15 2 5" xfId="25647"/>
    <cellStyle name="Normal 8 3 15 3" xfId="25648"/>
    <cellStyle name="Normal 8 3 15 3 2" xfId="25649"/>
    <cellStyle name="Normal 8 3 15 3 3" xfId="25650"/>
    <cellStyle name="Normal 8 3 15 4" xfId="25651"/>
    <cellStyle name="Normal 8 3 15 4 2" xfId="32956"/>
    <cellStyle name="Normal 8 3 15 5" xfId="25652"/>
    <cellStyle name="Normal 8 3 15 6" xfId="25653"/>
    <cellStyle name="Normal 8 3 16" xfId="25654"/>
    <cellStyle name="Normal 8 3 16 2" xfId="25655"/>
    <cellStyle name="Normal 8 3 16 2 2" xfId="25656"/>
    <cellStyle name="Normal 8 3 16 2 2 2" xfId="25657"/>
    <cellStyle name="Normal 8 3 16 2 2 3" xfId="25658"/>
    <cellStyle name="Normal 8 3 16 2 3" xfId="25659"/>
    <cellStyle name="Normal 8 3 16 2 3 2" xfId="32959"/>
    <cellStyle name="Normal 8 3 16 2 4" xfId="25660"/>
    <cellStyle name="Normal 8 3 16 2 5" xfId="25661"/>
    <cellStyle name="Normal 8 3 16 3" xfId="25662"/>
    <cellStyle name="Normal 8 3 16 3 2" xfId="25663"/>
    <cellStyle name="Normal 8 3 16 3 3" xfId="25664"/>
    <cellStyle name="Normal 8 3 16 4" xfId="25665"/>
    <cellStyle name="Normal 8 3 16 4 2" xfId="32958"/>
    <cellStyle name="Normal 8 3 16 5" xfId="25666"/>
    <cellStyle name="Normal 8 3 16 6" xfId="25667"/>
    <cellStyle name="Normal 8 3 17" xfId="25668"/>
    <cellStyle name="Normal 8 3 17 2" xfId="25669"/>
    <cellStyle name="Normal 8 3 17 2 2" xfId="25670"/>
    <cellStyle name="Normal 8 3 17 2 2 2" xfId="25671"/>
    <cellStyle name="Normal 8 3 17 2 2 3" xfId="25672"/>
    <cellStyle name="Normal 8 3 17 2 3" xfId="25673"/>
    <cellStyle name="Normal 8 3 17 2 3 2" xfId="32961"/>
    <cellStyle name="Normal 8 3 17 2 4" xfId="25674"/>
    <cellStyle name="Normal 8 3 17 2 5" xfId="25675"/>
    <cellStyle name="Normal 8 3 17 3" xfId="25676"/>
    <cellStyle name="Normal 8 3 17 3 2" xfId="25677"/>
    <cellStyle name="Normal 8 3 17 3 3" xfId="25678"/>
    <cellStyle name="Normal 8 3 17 4" xfId="25679"/>
    <cellStyle name="Normal 8 3 17 4 2" xfId="32960"/>
    <cellStyle name="Normal 8 3 17 5" xfId="25680"/>
    <cellStyle name="Normal 8 3 17 6" xfId="25681"/>
    <cellStyle name="Normal 8 3 18" xfId="25682"/>
    <cellStyle name="Normal 8 3 18 2" xfId="25683"/>
    <cellStyle name="Normal 8 3 18 2 2" xfId="25684"/>
    <cellStyle name="Normal 8 3 18 2 2 2" xfId="25685"/>
    <cellStyle name="Normal 8 3 18 2 2 3" xfId="25686"/>
    <cellStyle name="Normal 8 3 18 2 3" xfId="25687"/>
    <cellStyle name="Normal 8 3 18 2 3 2" xfId="32963"/>
    <cellStyle name="Normal 8 3 18 2 4" xfId="25688"/>
    <cellStyle name="Normal 8 3 18 2 5" xfId="25689"/>
    <cellStyle name="Normal 8 3 18 3" xfId="25690"/>
    <cellStyle name="Normal 8 3 18 3 2" xfId="25691"/>
    <cellStyle name="Normal 8 3 18 3 3" xfId="25692"/>
    <cellStyle name="Normal 8 3 18 4" xfId="25693"/>
    <cellStyle name="Normal 8 3 18 4 2" xfId="32962"/>
    <cellStyle name="Normal 8 3 18 5" xfId="25694"/>
    <cellStyle name="Normal 8 3 18 6" xfId="25695"/>
    <cellStyle name="Normal 8 3 19" xfId="25696"/>
    <cellStyle name="Normal 8 3 19 2" xfId="25697"/>
    <cellStyle name="Normal 8 3 19 2 2" xfId="25698"/>
    <cellStyle name="Normal 8 3 19 2 2 2" xfId="25699"/>
    <cellStyle name="Normal 8 3 19 2 2 3" xfId="25700"/>
    <cellStyle name="Normal 8 3 19 2 3" xfId="25701"/>
    <cellStyle name="Normal 8 3 19 2 3 2" xfId="32965"/>
    <cellStyle name="Normal 8 3 19 2 4" xfId="25702"/>
    <cellStyle name="Normal 8 3 19 2 5" xfId="25703"/>
    <cellStyle name="Normal 8 3 19 3" xfId="25704"/>
    <cellStyle name="Normal 8 3 19 3 2" xfId="25705"/>
    <cellStyle name="Normal 8 3 19 3 3" xfId="25706"/>
    <cellStyle name="Normal 8 3 19 4" xfId="25707"/>
    <cellStyle name="Normal 8 3 19 4 2" xfId="32964"/>
    <cellStyle name="Normal 8 3 19 5" xfId="25708"/>
    <cellStyle name="Normal 8 3 19 6" xfId="25709"/>
    <cellStyle name="Normal 8 3 2" xfId="25710"/>
    <cellStyle name="Normal 8 3 2 10" xfId="25711"/>
    <cellStyle name="Normal 8 3 2 10 2" xfId="25712"/>
    <cellStyle name="Normal 8 3 2 10 2 2" xfId="25713"/>
    <cellStyle name="Normal 8 3 2 10 2 3" xfId="25714"/>
    <cellStyle name="Normal 8 3 2 10 3" xfId="25715"/>
    <cellStyle name="Normal 8 3 2 10 3 2" xfId="32967"/>
    <cellStyle name="Normal 8 3 2 10 4" xfId="25716"/>
    <cellStyle name="Normal 8 3 2 10 5" xfId="25717"/>
    <cellStyle name="Normal 8 3 2 11" xfId="25718"/>
    <cellStyle name="Normal 8 3 2 11 2" xfId="25719"/>
    <cellStyle name="Normal 8 3 2 11 2 2" xfId="25720"/>
    <cellStyle name="Normal 8 3 2 11 2 3" xfId="25721"/>
    <cellStyle name="Normal 8 3 2 11 3" xfId="25722"/>
    <cellStyle name="Normal 8 3 2 11 3 2" xfId="32968"/>
    <cellStyle name="Normal 8 3 2 11 4" xfId="25723"/>
    <cellStyle name="Normal 8 3 2 11 5" xfId="25724"/>
    <cellStyle name="Normal 8 3 2 12" xfId="25725"/>
    <cellStyle name="Normal 8 3 2 12 2" xfId="25726"/>
    <cellStyle name="Normal 8 3 2 12 2 2" xfId="25727"/>
    <cellStyle name="Normal 8 3 2 12 2 3" xfId="25728"/>
    <cellStyle name="Normal 8 3 2 12 3" xfId="25729"/>
    <cellStyle name="Normal 8 3 2 12 3 2" xfId="32969"/>
    <cellStyle name="Normal 8 3 2 12 4" xfId="25730"/>
    <cellStyle name="Normal 8 3 2 12 5" xfId="25731"/>
    <cellStyle name="Normal 8 3 2 13" xfId="25732"/>
    <cellStyle name="Normal 8 3 2 13 2" xfId="25733"/>
    <cellStyle name="Normal 8 3 2 13 2 2" xfId="25734"/>
    <cellStyle name="Normal 8 3 2 13 2 3" xfId="25735"/>
    <cellStyle name="Normal 8 3 2 13 3" xfId="25736"/>
    <cellStyle name="Normal 8 3 2 13 3 2" xfId="32970"/>
    <cellStyle name="Normal 8 3 2 13 4" xfId="25737"/>
    <cellStyle name="Normal 8 3 2 13 5" xfId="25738"/>
    <cellStyle name="Normal 8 3 2 14" xfId="25739"/>
    <cellStyle name="Normal 8 3 2 14 2" xfId="25740"/>
    <cellStyle name="Normal 8 3 2 14 2 2" xfId="25741"/>
    <cellStyle name="Normal 8 3 2 14 2 3" xfId="25742"/>
    <cellStyle name="Normal 8 3 2 14 3" xfId="25743"/>
    <cellStyle name="Normal 8 3 2 14 3 2" xfId="32971"/>
    <cellStyle name="Normal 8 3 2 14 4" xfId="25744"/>
    <cellStyle name="Normal 8 3 2 14 5" xfId="25745"/>
    <cellStyle name="Normal 8 3 2 15" xfId="25746"/>
    <cellStyle name="Normal 8 3 2 15 2" xfId="25747"/>
    <cellStyle name="Normal 8 3 2 15 2 2" xfId="25748"/>
    <cellStyle name="Normal 8 3 2 15 2 3" xfId="25749"/>
    <cellStyle name="Normal 8 3 2 15 3" xfId="25750"/>
    <cellStyle name="Normal 8 3 2 15 3 2" xfId="32972"/>
    <cellStyle name="Normal 8 3 2 15 4" xfId="25751"/>
    <cellStyle name="Normal 8 3 2 15 5" xfId="25752"/>
    <cellStyle name="Normal 8 3 2 16" xfId="25753"/>
    <cellStyle name="Normal 8 3 2 16 2" xfId="25754"/>
    <cellStyle name="Normal 8 3 2 16 2 2" xfId="25755"/>
    <cellStyle name="Normal 8 3 2 16 2 3" xfId="25756"/>
    <cellStyle name="Normal 8 3 2 16 3" xfId="25757"/>
    <cellStyle name="Normal 8 3 2 16 3 2" xfId="32973"/>
    <cellStyle name="Normal 8 3 2 16 4" xfId="25758"/>
    <cellStyle name="Normal 8 3 2 16 5" xfId="25759"/>
    <cellStyle name="Normal 8 3 2 17" xfId="25760"/>
    <cellStyle name="Normal 8 3 2 17 2" xfId="25761"/>
    <cellStyle name="Normal 8 3 2 17 2 2" xfId="25762"/>
    <cellStyle name="Normal 8 3 2 17 2 3" xfId="25763"/>
    <cellStyle name="Normal 8 3 2 17 3" xfId="25764"/>
    <cellStyle name="Normal 8 3 2 17 3 2" xfId="32974"/>
    <cellStyle name="Normal 8 3 2 17 4" xfId="25765"/>
    <cellStyle name="Normal 8 3 2 17 5" xfId="25766"/>
    <cellStyle name="Normal 8 3 2 18" xfId="25767"/>
    <cellStyle name="Normal 8 3 2 18 2" xfId="25768"/>
    <cellStyle name="Normal 8 3 2 18 2 2" xfId="25769"/>
    <cellStyle name="Normal 8 3 2 18 2 3" xfId="25770"/>
    <cellStyle name="Normal 8 3 2 18 3" xfId="25771"/>
    <cellStyle name="Normal 8 3 2 18 3 2" xfId="32975"/>
    <cellStyle name="Normal 8 3 2 18 4" xfId="25772"/>
    <cellStyle name="Normal 8 3 2 18 5" xfId="25773"/>
    <cellStyle name="Normal 8 3 2 19" xfId="25774"/>
    <cellStyle name="Normal 8 3 2 19 2" xfId="25775"/>
    <cellStyle name="Normal 8 3 2 19 2 2" xfId="25776"/>
    <cellStyle name="Normal 8 3 2 19 2 3" xfId="25777"/>
    <cellStyle name="Normal 8 3 2 19 3" xfId="25778"/>
    <cellStyle name="Normal 8 3 2 19 3 2" xfId="32976"/>
    <cellStyle name="Normal 8 3 2 19 4" xfId="25779"/>
    <cellStyle name="Normal 8 3 2 19 5" xfId="25780"/>
    <cellStyle name="Normal 8 3 2 2" xfId="25781"/>
    <cellStyle name="Normal 8 3 2 2 2" xfId="25782"/>
    <cellStyle name="Normal 8 3 2 2 2 2" xfId="25783"/>
    <cellStyle name="Normal 8 3 2 2 2 2 2" xfId="25784"/>
    <cellStyle name="Normal 8 3 2 2 2 2 3" xfId="25785"/>
    <cellStyle name="Normal 8 3 2 2 2 3" xfId="25786"/>
    <cellStyle name="Normal 8 3 2 2 2 3 2" xfId="33846"/>
    <cellStyle name="Normal 8 3 2 2 2 4" xfId="25787"/>
    <cellStyle name="Normal 8 3 2 2 2 5" xfId="25788"/>
    <cellStyle name="Normal 8 3 2 2 3" xfId="25789"/>
    <cellStyle name="Normal 8 3 2 2 3 2" xfId="25790"/>
    <cellStyle name="Normal 8 3 2 2 3 2 2" xfId="25791"/>
    <cellStyle name="Normal 8 3 2 2 3 2 3" xfId="25792"/>
    <cellStyle name="Normal 8 3 2 2 3 3" xfId="25793"/>
    <cellStyle name="Normal 8 3 2 2 3 3 2" xfId="34960"/>
    <cellStyle name="Normal 8 3 2 2 3 4" xfId="25794"/>
    <cellStyle name="Normal 8 3 2 2 3 5" xfId="25795"/>
    <cellStyle name="Normal 8 3 2 2 4" xfId="25796"/>
    <cellStyle name="Normal 8 3 2 2 4 2" xfId="25797"/>
    <cellStyle name="Normal 8 3 2 2 4 3" xfId="25798"/>
    <cellStyle name="Normal 8 3 2 2 5" xfId="25799"/>
    <cellStyle name="Normal 8 3 2 2 5 2" xfId="32977"/>
    <cellStyle name="Normal 8 3 2 2 6" xfId="25800"/>
    <cellStyle name="Normal 8 3 2 2 7" xfId="25801"/>
    <cellStyle name="Normal 8 3 2 20" xfId="25802"/>
    <cellStyle name="Normal 8 3 2 20 2" xfId="25803"/>
    <cellStyle name="Normal 8 3 2 20 3" xfId="25804"/>
    <cellStyle name="Normal 8 3 2 21" xfId="25805"/>
    <cellStyle name="Normal 8 3 2 21 2" xfId="32966"/>
    <cellStyle name="Normal 8 3 2 22" xfId="25806"/>
    <cellStyle name="Normal 8 3 2 23" xfId="25807"/>
    <cellStyle name="Normal 8 3 2 24" xfId="25808"/>
    <cellStyle name="Normal 8 3 2 3" xfId="25809"/>
    <cellStyle name="Normal 8 3 2 3 2" xfId="25810"/>
    <cellStyle name="Normal 8 3 2 3 2 2" xfId="25811"/>
    <cellStyle name="Normal 8 3 2 3 2 3" xfId="25812"/>
    <cellStyle name="Normal 8 3 2 3 3" xfId="25813"/>
    <cellStyle name="Normal 8 3 2 3 3 2" xfId="32978"/>
    <cellStyle name="Normal 8 3 2 3 4" xfId="25814"/>
    <cellStyle name="Normal 8 3 2 3 5" xfId="25815"/>
    <cellStyle name="Normal 8 3 2 4" xfId="25816"/>
    <cellStyle name="Normal 8 3 2 4 2" xfId="25817"/>
    <cellStyle name="Normal 8 3 2 4 2 2" xfId="25818"/>
    <cellStyle name="Normal 8 3 2 4 2 3" xfId="25819"/>
    <cellStyle name="Normal 8 3 2 4 3" xfId="25820"/>
    <cellStyle name="Normal 8 3 2 4 3 2" xfId="32979"/>
    <cellStyle name="Normal 8 3 2 4 4" xfId="25821"/>
    <cellStyle name="Normal 8 3 2 4 5" xfId="25822"/>
    <cellStyle name="Normal 8 3 2 5" xfId="25823"/>
    <cellStyle name="Normal 8 3 2 5 2" xfId="25824"/>
    <cellStyle name="Normal 8 3 2 5 2 2" xfId="25825"/>
    <cellStyle name="Normal 8 3 2 5 2 3" xfId="25826"/>
    <cellStyle name="Normal 8 3 2 5 3" xfId="25827"/>
    <cellStyle name="Normal 8 3 2 5 3 2" xfId="32980"/>
    <cellStyle name="Normal 8 3 2 5 4" xfId="25828"/>
    <cellStyle name="Normal 8 3 2 5 5" xfId="25829"/>
    <cellStyle name="Normal 8 3 2 6" xfId="25830"/>
    <cellStyle name="Normal 8 3 2 6 2" xfId="25831"/>
    <cellStyle name="Normal 8 3 2 6 2 2" xfId="25832"/>
    <cellStyle name="Normal 8 3 2 6 2 3" xfId="25833"/>
    <cellStyle name="Normal 8 3 2 6 3" xfId="25834"/>
    <cellStyle name="Normal 8 3 2 6 3 2" xfId="32981"/>
    <cellStyle name="Normal 8 3 2 6 4" xfId="25835"/>
    <cellStyle name="Normal 8 3 2 6 5" xfId="25836"/>
    <cellStyle name="Normal 8 3 2 7" xfId="25837"/>
    <cellStyle name="Normal 8 3 2 7 2" xfId="25838"/>
    <cellStyle name="Normal 8 3 2 7 2 2" xfId="25839"/>
    <cellStyle name="Normal 8 3 2 7 2 3" xfId="25840"/>
    <cellStyle name="Normal 8 3 2 7 3" xfId="25841"/>
    <cellStyle name="Normal 8 3 2 7 3 2" xfId="32982"/>
    <cellStyle name="Normal 8 3 2 7 4" xfId="25842"/>
    <cellStyle name="Normal 8 3 2 7 5" xfId="25843"/>
    <cellStyle name="Normal 8 3 2 8" xfId="25844"/>
    <cellStyle name="Normal 8 3 2 8 2" xfId="25845"/>
    <cellStyle name="Normal 8 3 2 8 2 2" xfId="25846"/>
    <cellStyle name="Normal 8 3 2 8 2 3" xfId="25847"/>
    <cellStyle name="Normal 8 3 2 8 3" xfId="25848"/>
    <cellStyle name="Normal 8 3 2 8 3 2" xfId="32983"/>
    <cellStyle name="Normal 8 3 2 8 4" xfId="25849"/>
    <cellStyle name="Normal 8 3 2 8 5" xfId="25850"/>
    <cellStyle name="Normal 8 3 2 9" xfId="25851"/>
    <cellStyle name="Normal 8 3 2 9 2" xfId="25852"/>
    <cellStyle name="Normal 8 3 2 9 2 2" xfId="25853"/>
    <cellStyle name="Normal 8 3 2 9 2 3" xfId="25854"/>
    <cellStyle name="Normal 8 3 2 9 3" xfId="25855"/>
    <cellStyle name="Normal 8 3 2 9 3 2" xfId="32984"/>
    <cellStyle name="Normal 8 3 2 9 4" xfId="25856"/>
    <cellStyle name="Normal 8 3 2 9 5" xfId="25857"/>
    <cellStyle name="Normal 8 3 20" xfId="25858"/>
    <cellStyle name="Normal 8 3 20 2" xfId="25859"/>
    <cellStyle name="Normal 8 3 20 2 2" xfId="25860"/>
    <cellStyle name="Normal 8 3 20 2 2 2" xfId="25861"/>
    <cellStyle name="Normal 8 3 20 2 2 3" xfId="25862"/>
    <cellStyle name="Normal 8 3 20 2 3" xfId="25863"/>
    <cellStyle name="Normal 8 3 20 2 3 2" xfId="32986"/>
    <cellStyle name="Normal 8 3 20 2 4" xfId="25864"/>
    <cellStyle name="Normal 8 3 20 2 5" xfId="25865"/>
    <cellStyle name="Normal 8 3 20 3" xfId="25866"/>
    <cellStyle name="Normal 8 3 20 3 2" xfId="25867"/>
    <cellStyle name="Normal 8 3 20 3 3" xfId="25868"/>
    <cellStyle name="Normal 8 3 20 4" xfId="25869"/>
    <cellStyle name="Normal 8 3 20 4 2" xfId="32985"/>
    <cellStyle name="Normal 8 3 20 5" xfId="25870"/>
    <cellStyle name="Normal 8 3 20 6" xfId="25871"/>
    <cellStyle name="Normal 8 3 21" xfId="25872"/>
    <cellStyle name="Normal 8 3 21 2" xfId="25873"/>
    <cellStyle name="Normal 8 3 21 2 2" xfId="25874"/>
    <cellStyle name="Normal 8 3 21 2 2 2" xfId="25875"/>
    <cellStyle name="Normal 8 3 21 2 2 3" xfId="25876"/>
    <cellStyle name="Normal 8 3 21 2 3" xfId="25877"/>
    <cellStyle name="Normal 8 3 21 2 3 2" xfId="32988"/>
    <cellStyle name="Normal 8 3 21 2 4" xfId="25878"/>
    <cellStyle name="Normal 8 3 21 2 5" xfId="25879"/>
    <cellStyle name="Normal 8 3 21 3" xfId="25880"/>
    <cellStyle name="Normal 8 3 21 3 2" xfId="25881"/>
    <cellStyle name="Normal 8 3 21 3 3" xfId="25882"/>
    <cellStyle name="Normal 8 3 21 4" xfId="25883"/>
    <cellStyle name="Normal 8 3 21 4 2" xfId="32987"/>
    <cellStyle name="Normal 8 3 21 5" xfId="25884"/>
    <cellStyle name="Normal 8 3 21 6" xfId="25885"/>
    <cellStyle name="Normal 8 3 22" xfId="25886"/>
    <cellStyle name="Normal 8 3 22 2" xfId="25887"/>
    <cellStyle name="Normal 8 3 22 2 2" xfId="25888"/>
    <cellStyle name="Normal 8 3 22 2 2 2" xfId="25889"/>
    <cellStyle name="Normal 8 3 22 2 2 3" xfId="25890"/>
    <cellStyle name="Normal 8 3 22 2 3" xfId="25891"/>
    <cellStyle name="Normal 8 3 22 2 3 2" xfId="32990"/>
    <cellStyle name="Normal 8 3 22 2 4" xfId="25892"/>
    <cellStyle name="Normal 8 3 22 2 5" xfId="25893"/>
    <cellStyle name="Normal 8 3 22 3" xfId="25894"/>
    <cellStyle name="Normal 8 3 22 3 2" xfId="25895"/>
    <cellStyle name="Normal 8 3 22 3 3" xfId="25896"/>
    <cellStyle name="Normal 8 3 22 4" xfId="25897"/>
    <cellStyle name="Normal 8 3 22 4 2" xfId="32989"/>
    <cellStyle name="Normal 8 3 22 5" xfId="25898"/>
    <cellStyle name="Normal 8 3 22 6" xfId="25899"/>
    <cellStyle name="Normal 8 3 23" xfId="25900"/>
    <cellStyle name="Normal 8 3 23 2" xfId="25901"/>
    <cellStyle name="Normal 8 3 23 3" xfId="25902"/>
    <cellStyle name="Normal 8 3 24" xfId="25903"/>
    <cellStyle name="Normal 8 3 24 2" xfId="32945"/>
    <cellStyle name="Normal 8 3 25" xfId="25904"/>
    <cellStyle name="Normal 8 3 26" xfId="25905"/>
    <cellStyle name="Normal 8 3 27" xfId="25906"/>
    <cellStyle name="Normal 8 3 3" xfId="25907"/>
    <cellStyle name="Normal 8 3 3 2" xfId="25908"/>
    <cellStyle name="Normal 8 3 3 2 2" xfId="25909"/>
    <cellStyle name="Normal 8 3 3 2 2 2" xfId="25910"/>
    <cellStyle name="Normal 8 3 3 2 2 3" xfId="25911"/>
    <cellStyle name="Normal 8 3 3 2 3" xfId="25912"/>
    <cellStyle name="Normal 8 3 3 2 3 2" xfId="33847"/>
    <cellStyle name="Normal 8 3 3 2 4" xfId="25913"/>
    <cellStyle name="Normal 8 3 3 2 5" xfId="25914"/>
    <cellStyle name="Normal 8 3 3 3" xfId="25915"/>
    <cellStyle name="Normal 8 3 3 3 2" xfId="25916"/>
    <cellStyle name="Normal 8 3 3 3 2 2" xfId="25917"/>
    <cellStyle name="Normal 8 3 3 3 2 3" xfId="25918"/>
    <cellStyle name="Normal 8 3 3 3 3" xfId="25919"/>
    <cellStyle name="Normal 8 3 3 3 3 2" xfId="34961"/>
    <cellStyle name="Normal 8 3 3 3 4" xfId="25920"/>
    <cellStyle name="Normal 8 3 3 3 5" xfId="25921"/>
    <cellStyle name="Normal 8 3 3 4" xfId="25922"/>
    <cellStyle name="Normal 8 3 3 4 2" xfId="25923"/>
    <cellStyle name="Normal 8 3 3 4 2 2" xfId="25924"/>
    <cellStyle name="Normal 8 3 3 4 2 3" xfId="25925"/>
    <cellStyle name="Normal 8 3 3 4 3" xfId="25926"/>
    <cellStyle name="Normal 8 3 3 4 4" xfId="25927"/>
    <cellStyle name="Normal 8 3 3 4 5" xfId="25928"/>
    <cellStyle name="Normal 8 3 3 5" xfId="25929"/>
    <cellStyle name="Normal 8 3 3 5 2" xfId="25930"/>
    <cellStyle name="Normal 8 3 3 5 3" xfId="25931"/>
    <cellStyle name="Normal 8 3 3 6" xfId="25932"/>
    <cellStyle name="Normal 8 3 3 6 2" xfId="32991"/>
    <cellStyle name="Normal 8 3 3 7" xfId="25933"/>
    <cellStyle name="Normal 8 3 3 8" xfId="25934"/>
    <cellStyle name="Normal 8 3 3 9" xfId="25935"/>
    <cellStyle name="Normal 8 3 4" xfId="25936"/>
    <cellStyle name="Normal 8 3 4 2" xfId="25937"/>
    <cellStyle name="Normal 8 3 4 2 2" xfId="25938"/>
    <cellStyle name="Normal 8 3 4 2 3" xfId="25939"/>
    <cellStyle name="Normal 8 3 4 3" xfId="25940"/>
    <cellStyle name="Normal 8 3 4 3 2" xfId="32992"/>
    <cellStyle name="Normal 8 3 4 4" xfId="25941"/>
    <cellStyle name="Normal 8 3 4 5" xfId="25942"/>
    <cellStyle name="Normal 8 3 5" xfId="25943"/>
    <cellStyle name="Normal 8 3 5 2" xfId="25944"/>
    <cellStyle name="Normal 8 3 5 2 2" xfId="25945"/>
    <cellStyle name="Normal 8 3 5 2 3" xfId="25946"/>
    <cellStyle name="Normal 8 3 5 3" xfId="25947"/>
    <cellStyle name="Normal 8 3 5 3 2" xfId="32993"/>
    <cellStyle name="Normal 8 3 5 4" xfId="25948"/>
    <cellStyle name="Normal 8 3 5 5" xfId="25949"/>
    <cellStyle name="Normal 8 3 6" xfId="25950"/>
    <cellStyle name="Normal 8 3 6 2" xfId="25951"/>
    <cellStyle name="Normal 8 3 6 2 2" xfId="25952"/>
    <cellStyle name="Normal 8 3 6 2 3" xfId="25953"/>
    <cellStyle name="Normal 8 3 6 3" xfId="25954"/>
    <cellStyle name="Normal 8 3 6 3 2" xfId="32994"/>
    <cellStyle name="Normal 8 3 6 4" xfId="25955"/>
    <cellStyle name="Normal 8 3 6 5" xfId="25956"/>
    <cellStyle name="Normal 8 3 7" xfId="25957"/>
    <cellStyle name="Normal 8 3 7 2" xfId="25958"/>
    <cellStyle name="Normal 8 3 7 2 2" xfId="25959"/>
    <cellStyle name="Normal 8 3 7 2 3" xfId="25960"/>
    <cellStyle name="Normal 8 3 7 3" xfId="25961"/>
    <cellStyle name="Normal 8 3 7 3 2" xfId="32995"/>
    <cellStyle name="Normal 8 3 7 4" xfId="25962"/>
    <cellStyle name="Normal 8 3 7 5" xfId="25963"/>
    <cellStyle name="Normal 8 3 8" xfId="25964"/>
    <cellStyle name="Normal 8 3 8 2" xfId="25965"/>
    <cellStyle name="Normal 8 3 8 2 2" xfId="25966"/>
    <cellStyle name="Normal 8 3 8 2 2 2" xfId="25967"/>
    <cellStyle name="Normal 8 3 8 2 2 3" xfId="25968"/>
    <cellStyle name="Normal 8 3 8 2 3" xfId="25969"/>
    <cellStyle name="Normal 8 3 8 2 3 2" xfId="32997"/>
    <cellStyle name="Normal 8 3 8 2 4" xfId="25970"/>
    <cellStyle name="Normal 8 3 8 2 5" xfId="25971"/>
    <cellStyle name="Normal 8 3 8 3" xfId="25972"/>
    <cellStyle name="Normal 8 3 8 3 2" xfId="25973"/>
    <cellStyle name="Normal 8 3 8 3 3" xfId="25974"/>
    <cellStyle name="Normal 8 3 8 4" xfId="25975"/>
    <cellStyle name="Normal 8 3 8 4 2" xfId="32996"/>
    <cellStyle name="Normal 8 3 8 5" xfId="25976"/>
    <cellStyle name="Normal 8 3 8 6" xfId="25977"/>
    <cellStyle name="Normal 8 3 9" xfId="25978"/>
    <cellStyle name="Normal 8 3 9 2" xfId="25979"/>
    <cellStyle name="Normal 8 3 9 2 2" xfId="25980"/>
    <cellStyle name="Normal 8 3 9 2 2 2" xfId="25981"/>
    <cellStyle name="Normal 8 3 9 2 2 3" xfId="25982"/>
    <cellStyle name="Normal 8 3 9 2 3" xfId="25983"/>
    <cellStyle name="Normal 8 3 9 2 3 2" xfId="32999"/>
    <cellStyle name="Normal 8 3 9 2 4" xfId="25984"/>
    <cellStyle name="Normal 8 3 9 2 5" xfId="25985"/>
    <cellStyle name="Normal 8 3 9 3" xfId="25986"/>
    <cellStyle name="Normal 8 3 9 3 2" xfId="25987"/>
    <cellStyle name="Normal 8 3 9 3 3" xfId="25988"/>
    <cellStyle name="Normal 8 3 9 4" xfId="25989"/>
    <cellStyle name="Normal 8 3 9 4 2" xfId="32998"/>
    <cellStyle name="Normal 8 3 9 5" xfId="25990"/>
    <cellStyle name="Normal 8 3 9 6" xfId="25991"/>
    <cellStyle name="Normal 8 4" xfId="25992"/>
    <cellStyle name="Normal 8 4 10" xfId="25993"/>
    <cellStyle name="Normal 8 4 2" xfId="25994"/>
    <cellStyle name="Normal 8 4 2 2" xfId="25995"/>
    <cellStyle name="Normal 8 4 2 2 2" xfId="25996"/>
    <cellStyle name="Normal 8 4 2 2 2 2" xfId="25997"/>
    <cellStyle name="Normal 8 4 2 2 2 3" xfId="25998"/>
    <cellStyle name="Normal 8 4 2 2 3" xfId="25999"/>
    <cellStyle name="Normal 8 4 2 2 3 2" xfId="34621"/>
    <cellStyle name="Normal 8 4 2 2 4" xfId="26000"/>
    <cellStyle name="Normal 8 4 2 2 5" xfId="26001"/>
    <cellStyle name="Normal 8 4 2 3" xfId="26002"/>
    <cellStyle name="Normal 8 4 2 3 2" xfId="26003"/>
    <cellStyle name="Normal 8 4 2 3 3" xfId="26004"/>
    <cellStyle name="Normal 8 4 2 4" xfId="26005"/>
    <cellStyle name="Normal 8 4 2 4 2" xfId="33849"/>
    <cellStyle name="Normal 8 4 2 5" xfId="26006"/>
    <cellStyle name="Normal 8 4 2 6" xfId="26007"/>
    <cellStyle name="Normal 8 4 3" xfId="26008"/>
    <cellStyle name="Normal 8 4 3 2" xfId="26009"/>
    <cellStyle name="Normal 8 4 3 2 2" xfId="26010"/>
    <cellStyle name="Normal 8 4 3 2 3" xfId="26011"/>
    <cellStyle name="Normal 8 4 3 3" xfId="26012"/>
    <cellStyle name="Normal 8 4 3 4" xfId="26013"/>
    <cellStyle name="Normal 8 4 3 5" xfId="26014"/>
    <cellStyle name="Normal 8 4 4" xfId="26015"/>
    <cellStyle name="Normal 8 4 4 2" xfId="26016"/>
    <cellStyle name="Normal 8 4 4 2 2" xfId="26017"/>
    <cellStyle name="Normal 8 4 4 2 3" xfId="26018"/>
    <cellStyle name="Normal 8 4 4 3" xfId="26019"/>
    <cellStyle name="Normal 8 4 4 3 2" xfId="34485"/>
    <cellStyle name="Normal 8 4 4 4" xfId="26020"/>
    <cellStyle name="Normal 8 4 4 5" xfId="26021"/>
    <cellStyle name="Normal 8 4 5" xfId="26022"/>
    <cellStyle name="Normal 8 4 5 2" xfId="26023"/>
    <cellStyle name="Normal 8 4 5 2 2" xfId="26024"/>
    <cellStyle name="Normal 8 4 5 2 3" xfId="26025"/>
    <cellStyle name="Normal 8 4 5 3" xfId="26026"/>
    <cellStyle name="Normal 8 4 5 3 2" xfId="35059"/>
    <cellStyle name="Normal 8 4 5 4" xfId="26027"/>
    <cellStyle name="Normal 8 4 5 5" xfId="26028"/>
    <cellStyle name="Normal 8 4 6" xfId="26029"/>
    <cellStyle name="Normal 8 4 6 2" xfId="26030"/>
    <cellStyle name="Normal 8 4 6 3" xfId="26031"/>
    <cellStyle name="Normal 8 4 7" xfId="26032"/>
    <cellStyle name="Normal 8 4 7 2" xfId="33848"/>
    <cellStyle name="Normal 8 4 8" xfId="26033"/>
    <cellStyle name="Normal 8 4 9" xfId="26034"/>
    <cellStyle name="Normal 8 5" xfId="26035"/>
    <cellStyle name="Normal 8 5 10" xfId="26036"/>
    <cellStyle name="Normal 8 5 2" xfId="26037"/>
    <cellStyle name="Normal 8 5 2 2" xfId="26038"/>
    <cellStyle name="Normal 8 5 2 2 2" xfId="26039"/>
    <cellStyle name="Normal 8 5 2 2 2 2" xfId="26040"/>
    <cellStyle name="Normal 8 5 2 2 2 3" xfId="26041"/>
    <cellStyle name="Normal 8 5 2 2 3" xfId="26042"/>
    <cellStyle name="Normal 8 5 2 2 3 2" xfId="34773"/>
    <cellStyle name="Normal 8 5 2 2 4" xfId="26043"/>
    <cellStyle name="Normal 8 5 2 2 5" xfId="26044"/>
    <cellStyle name="Normal 8 5 2 3" xfId="26045"/>
    <cellStyle name="Normal 8 5 2 3 2" xfId="26046"/>
    <cellStyle name="Normal 8 5 2 3 3" xfId="26047"/>
    <cellStyle name="Normal 8 5 2 4" xfId="26048"/>
    <cellStyle name="Normal 8 5 2 4 2" xfId="33851"/>
    <cellStyle name="Normal 8 5 2 5" xfId="26049"/>
    <cellStyle name="Normal 8 5 2 6" xfId="26050"/>
    <cellStyle name="Normal 8 5 3" xfId="26051"/>
    <cellStyle name="Normal 8 5 3 2" xfId="26052"/>
    <cellStyle name="Normal 8 5 3 2 2" xfId="26053"/>
    <cellStyle name="Normal 8 5 3 2 3" xfId="26054"/>
    <cellStyle name="Normal 8 5 3 3" xfId="26055"/>
    <cellStyle name="Normal 8 5 3 4" xfId="26056"/>
    <cellStyle name="Normal 8 5 3 5" xfId="26057"/>
    <cellStyle name="Normal 8 5 4" xfId="26058"/>
    <cellStyle name="Normal 8 5 4 2" xfId="26059"/>
    <cellStyle name="Normal 8 5 4 2 2" xfId="26060"/>
    <cellStyle name="Normal 8 5 4 2 3" xfId="26061"/>
    <cellStyle name="Normal 8 5 4 3" xfId="26062"/>
    <cellStyle name="Normal 8 5 4 3 2" xfId="34421"/>
    <cellStyle name="Normal 8 5 4 4" xfId="26063"/>
    <cellStyle name="Normal 8 5 4 5" xfId="26064"/>
    <cellStyle name="Normal 8 5 5" xfId="26065"/>
    <cellStyle name="Normal 8 5 5 2" xfId="26066"/>
    <cellStyle name="Normal 8 5 5 2 2" xfId="26067"/>
    <cellStyle name="Normal 8 5 5 2 3" xfId="26068"/>
    <cellStyle name="Normal 8 5 5 3" xfId="26069"/>
    <cellStyle name="Normal 8 5 5 4" xfId="26070"/>
    <cellStyle name="Normal 8 5 5 5" xfId="26071"/>
    <cellStyle name="Normal 8 5 6" xfId="26072"/>
    <cellStyle name="Normal 8 5 6 2" xfId="26073"/>
    <cellStyle name="Normal 8 5 6 3" xfId="26074"/>
    <cellStyle name="Normal 8 5 7" xfId="26075"/>
    <cellStyle name="Normal 8 5 7 2" xfId="33850"/>
    <cellStyle name="Normal 8 5 8" xfId="26076"/>
    <cellStyle name="Normal 8 5 9" xfId="26077"/>
    <cellStyle name="Normal 8 6" xfId="26078"/>
    <cellStyle name="Normal 8 6 2" xfId="26079"/>
    <cellStyle name="Normal 8 6 2 2" xfId="26080"/>
    <cellStyle name="Normal 8 6 2 2 2" xfId="26081"/>
    <cellStyle name="Normal 8 6 2 2 2 2" xfId="26082"/>
    <cellStyle name="Normal 8 6 2 2 2 3" xfId="26083"/>
    <cellStyle name="Normal 8 6 2 2 3" xfId="26084"/>
    <cellStyle name="Normal 8 6 2 2 3 2" xfId="34422"/>
    <cellStyle name="Normal 8 6 2 2 4" xfId="26085"/>
    <cellStyle name="Normal 8 6 2 2 5" xfId="26086"/>
    <cellStyle name="Normal 8 6 2 3" xfId="26087"/>
    <cellStyle name="Normal 8 6 2 3 2" xfId="26088"/>
    <cellStyle name="Normal 8 6 2 3 3" xfId="26089"/>
    <cellStyle name="Normal 8 6 2 4" xfId="26090"/>
    <cellStyle name="Normal 8 6 2 4 2" xfId="33853"/>
    <cellStyle name="Normal 8 6 2 5" xfId="26091"/>
    <cellStyle name="Normal 8 6 2 6" xfId="26092"/>
    <cellStyle name="Normal 8 6 3" xfId="26093"/>
    <cellStyle name="Normal 8 6 3 2" xfId="26094"/>
    <cellStyle name="Normal 8 6 3 2 2" xfId="26095"/>
    <cellStyle name="Normal 8 6 3 2 3" xfId="26096"/>
    <cellStyle name="Normal 8 6 3 3" xfId="26097"/>
    <cellStyle name="Normal 8 6 3 4" xfId="26098"/>
    <cellStyle name="Normal 8 6 3 5" xfId="26099"/>
    <cellStyle name="Normal 8 6 4" xfId="26100"/>
    <cellStyle name="Normal 8 6 4 2" xfId="26101"/>
    <cellStyle name="Normal 8 6 4 2 2" xfId="26102"/>
    <cellStyle name="Normal 8 6 4 2 3" xfId="26103"/>
    <cellStyle name="Normal 8 6 4 3" xfId="26104"/>
    <cellStyle name="Normal 8 6 4 3 2" xfId="34423"/>
    <cellStyle name="Normal 8 6 4 4" xfId="26105"/>
    <cellStyle name="Normal 8 6 4 5" xfId="26106"/>
    <cellStyle name="Normal 8 6 5" xfId="26107"/>
    <cellStyle name="Normal 8 6 5 2" xfId="26108"/>
    <cellStyle name="Normal 8 6 5 3" xfId="26109"/>
    <cellStyle name="Normal 8 6 6" xfId="26110"/>
    <cellStyle name="Normal 8 6 6 2" xfId="33852"/>
    <cellStyle name="Normal 8 6 7" xfId="26111"/>
    <cellStyle name="Normal 8 6 8" xfId="26112"/>
    <cellStyle name="Normal 8 6 9" xfId="26113"/>
    <cellStyle name="Normal 8 7" xfId="26114"/>
    <cellStyle name="Normal 8 7 2" xfId="26115"/>
    <cellStyle name="Normal 8 7 2 2" xfId="26116"/>
    <cellStyle name="Normal 8 7 2 2 2" xfId="26117"/>
    <cellStyle name="Normal 8 7 2 2 2 2" xfId="26118"/>
    <cellStyle name="Normal 8 7 2 2 2 3" xfId="26119"/>
    <cellStyle name="Normal 8 7 2 2 3" xfId="26120"/>
    <cellStyle name="Normal 8 7 2 2 3 2" xfId="34424"/>
    <cellStyle name="Normal 8 7 2 2 4" xfId="26121"/>
    <cellStyle name="Normal 8 7 2 2 5" xfId="26122"/>
    <cellStyle name="Normal 8 7 2 3" xfId="26123"/>
    <cellStyle name="Normal 8 7 2 3 2" xfId="26124"/>
    <cellStyle name="Normal 8 7 2 3 3" xfId="26125"/>
    <cellStyle name="Normal 8 7 2 4" xfId="26126"/>
    <cellStyle name="Normal 8 7 2 4 2" xfId="33855"/>
    <cellStyle name="Normal 8 7 2 5" xfId="26127"/>
    <cellStyle name="Normal 8 7 2 6" xfId="26128"/>
    <cellStyle name="Normal 8 7 3" xfId="26129"/>
    <cellStyle name="Normal 8 7 3 2" xfId="26130"/>
    <cellStyle name="Normal 8 7 3 2 2" xfId="26131"/>
    <cellStyle name="Normal 8 7 3 2 3" xfId="26132"/>
    <cellStyle name="Normal 8 7 3 3" xfId="26133"/>
    <cellStyle name="Normal 8 7 3 4" xfId="26134"/>
    <cellStyle name="Normal 8 7 3 5" xfId="26135"/>
    <cellStyle name="Normal 8 7 4" xfId="26136"/>
    <cellStyle name="Normal 8 7 4 2" xfId="26137"/>
    <cellStyle name="Normal 8 7 4 2 2" xfId="26138"/>
    <cellStyle name="Normal 8 7 4 2 3" xfId="26139"/>
    <cellStyle name="Normal 8 7 4 3" xfId="26140"/>
    <cellStyle name="Normal 8 7 4 3 2" xfId="34425"/>
    <cellStyle name="Normal 8 7 4 4" xfId="26141"/>
    <cellStyle name="Normal 8 7 4 5" xfId="26142"/>
    <cellStyle name="Normal 8 7 5" xfId="26143"/>
    <cellStyle name="Normal 8 7 5 2" xfId="26144"/>
    <cellStyle name="Normal 8 7 5 3" xfId="26145"/>
    <cellStyle name="Normal 8 7 6" xfId="26146"/>
    <cellStyle name="Normal 8 7 6 2" xfId="33854"/>
    <cellStyle name="Normal 8 7 7" xfId="26147"/>
    <cellStyle name="Normal 8 7 8" xfId="26148"/>
    <cellStyle name="Normal 8 7 9" xfId="26149"/>
    <cellStyle name="Normal 8 8" xfId="26150"/>
    <cellStyle name="Normal 8 8 2" xfId="26151"/>
    <cellStyle name="Normal 8 8 2 2" xfId="26152"/>
    <cellStyle name="Normal 8 8 2 2 2" xfId="26153"/>
    <cellStyle name="Normal 8 8 2 2 3" xfId="26154"/>
    <cellStyle name="Normal 8 8 2 3" xfId="26155"/>
    <cellStyle name="Normal 8 8 2 4" xfId="26156"/>
    <cellStyle name="Normal 8 8 2 5" xfId="26157"/>
    <cellStyle name="Normal 8 8 3" xfId="26158"/>
    <cellStyle name="Normal 8 8 3 2" xfId="26159"/>
    <cellStyle name="Normal 8 8 3 2 2" xfId="26160"/>
    <cellStyle name="Normal 8 8 3 2 3" xfId="26161"/>
    <cellStyle name="Normal 8 8 3 3" xfId="26162"/>
    <cellStyle name="Normal 8 8 3 3 2" xfId="34426"/>
    <cellStyle name="Normal 8 8 3 4" xfId="26163"/>
    <cellStyle name="Normal 8 8 3 5" xfId="26164"/>
    <cellStyle name="Normal 8 8 4" xfId="26165"/>
    <cellStyle name="Normal 8 8 4 2" xfId="26166"/>
    <cellStyle name="Normal 8 8 4 3" xfId="26167"/>
    <cellStyle name="Normal 8 8 5" xfId="26168"/>
    <cellStyle name="Normal 8 8 5 2" xfId="33856"/>
    <cellStyle name="Normal 8 8 6" xfId="26169"/>
    <cellStyle name="Normal 8 8 7" xfId="26170"/>
    <cellStyle name="Normal 8 9" xfId="26171"/>
    <cellStyle name="Normal 8 9 2" xfId="26172"/>
    <cellStyle name="Normal 8 9 2 2" xfId="26173"/>
    <cellStyle name="Normal 8 9 2 2 2" xfId="26174"/>
    <cellStyle name="Normal 8 9 2 2 3" xfId="26175"/>
    <cellStyle name="Normal 8 9 2 3" xfId="26176"/>
    <cellStyle name="Normal 8 9 2 4" xfId="26177"/>
    <cellStyle name="Normal 8 9 2 5" xfId="26178"/>
    <cellStyle name="Normal 8 9 3" xfId="26179"/>
    <cellStyle name="Normal 8 9 3 2" xfId="26180"/>
    <cellStyle name="Normal 8 9 3 2 2" xfId="26181"/>
    <cellStyle name="Normal 8 9 3 2 3" xfId="26182"/>
    <cellStyle name="Normal 8 9 3 3" xfId="26183"/>
    <cellStyle name="Normal 8 9 3 3 2" xfId="34427"/>
    <cellStyle name="Normal 8 9 3 4" xfId="26184"/>
    <cellStyle name="Normal 8 9 3 5" xfId="26185"/>
    <cellStyle name="Normal 8 9 4" xfId="26186"/>
    <cellStyle name="Normal 8 9 4 2" xfId="26187"/>
    <cellStyle name="Normal 8 9 4 3" xfId="26188"/>
    <cellStyle name="Normal 8 9 5" xfId="26189"/>
    <cellStyle name="Normal 8 9 5 2" xfId="33857"/>
    <cellStyle name="Normal 8 9 6" xfId="26190"/>
    <cellStyle name="Normal 8 9 7" xfId="26191"/>
    <cellStyle name="Normal 9" xfId="26192"/>
    <cellStyle name="Normal 9 10" xfId="26193"/>
    <cellStyle name="Normal 9 10 2" xfId="26194"/>
    <cellStyle name="Normal 9 10 2 2" xfId="26195"/>
    <cellStyle name="Normal 9 10 2 2 2" xfId="26196"/>
    <cellStyle name="Normal 9 10 2 2 2 2" xfId="26197"/>
    <cellStyle name="Normal 9 10 2 2 2 2 2" xfId="26198"/>
    <cellStyle name="Normal 9 10 2 2 2 2 3" xfId="26199"/>
    <cellStyle name="Normal 9 10 2 2 2 3" xfId="26200"/>
    <cellStyle name="Normal 9 10 2 2 2 3 2" xfId="34428"/>
    <cellStyle name="Normal 9 10 2 2 2 4" xfId="26201"/>
    <cellStyle name="Normal 9 10 2 2 2 5" xfId="26202"/>
    <cellStyle name="Normal 9 10 2 2 3" xfId="26203"/>
    <cellStyle name="Normal 9 10 2 2 3 2" xfId="26204"/>
    <cellStyle name="Normal 9 10 2 2 3 3" xfId="26205"/>
    <cellStyle name="Normal 9 10 2 2 4" xfId="26206"/>
    <cellStyle name="Normal 9 10 2 2 4 2" xfId="33860"/>
    <cellStyle name="Normal 9 10 2 2 5" xfId="26207"/>
    <cellStyle name="Normal 9 10 2 2 6" xfId="26208"/>
    <cellStyle name="Normal 9 10 2 3" xfId="26209"/>
    <cellStyle name="Normal 9 10 2 3 2" xfId="26210"/>
    <cellStyle name="Normal 9 10 2 3 2 2" xfId="26211"/>
    <cellStyle name="Normal 9 10 2 3 2 3" xfId="26212"/>
    <cellStyle name="Normal 9 10 2 3 3" xfId="26213"/>
    <cellStyle name="Normal 9 10 2 3 3 2" xfId="34429"/>
    <cellStyle name="Normal 9 10 2 3 4" xfId="26214"/>
    <cellStyle name="Normal 9 10 2 3 5" xfId="26215"/>
    <cellStyle name="Normal 9 10 2 4" xfId="26216"/>
    <cellStyle name="Normal 9 10 2 4 2" xfId="26217"/>
    <cellStyle name="Normal 9 10 2 4 3" xfId="26218"/>
    <cellStyle name="Normal 9 10 2 5" xfId="26219"/>
    <cellStyle name="Normal 9 10 2 5 2" xfId="33859"/>
    <cellStyle name="Normal 9 10 2 6" xfId="26220"/>
    <cellStyle name="Normal 9 10 2 7" xfId="26221"/>
    <cellStyle name="Normal 9 10 3" xfId="26222"/>
    <cellStyle name="Normal 9 10 3 2" xfId="26223"/>
    <cellStyle name="Normal 9 10 3 2 2" xfId="26224"/>
    <cellStyle name="Normal 9 10 3 2 2 2" xfId="26225"/>
    <cellStyle name="Normal 9 10 3 2 2 3" xfId="26226"/>
    <cellStyle name="Normal 9 10 3 2 3" xfId="26227"/>
    <cellStyle name="Normal 9 10 3 2 3 2" xfId="34430"/>
    <cellStyle name="Normal 9 10 3 2 4" xfId="26228"/>
    <cellStyle name="Normal 9 10 3 2 5" xfId="26229"/>
    <cellStyle name="Normal 9 10 3 3" xfId="26230"/>
    <cellStyle name="Normal 9 10 3 3 2" xfId="26231"/>
    <cellStyle name="Normal 9 10 3 3 3" xfId="26232"/>
    <cellStyle name="Normal 9 10 3 4" xfId="26233"/>
    <cellStyle name="Normal 9 10 3 4 2" xfId="33861"/>
    <cellStyle name="Normal 9 10 3 5" xfId="26234"/>
    <cellStyle name="Normal 9 10 3 6" xfId="26235"/>
    <cellStyle name="Normal 9 10 4" xfId="26236"/>
    <cellStyle name="Normal 9 10 4 2" xfId="26237"/>
    <cellStyle name="Normal 9 10 4 2 2" xfId="26238"/>
    <cellStyle name="Normal 9 10 4 2 3" xfId="26239"/>
    <cellStyle name="Normal 9 10 4 3" xfId="26240"/>
    <cellStyle name="Normal 9 10 4 3 2" xfId="34431"/>
    <cellStyle name="Normal 9 10 4 4" xfId="26241"/>
    <cellStyle name="Normal 9 10 4 5" xfId="26242"/>
    <cellStyle name="Normal 9 10 5" xfId="26243"/>
    <cellStyle name="Normal 9 10 5 2" xfId="26244"/>
    <cellStyle name="Normal 9 10 5 3" xfId="26245"/>
    <cellStyle name="Normal 9 10 6" xfId="26246"/>
    <cellStyle name="Normal 9 10 6 2" xfId="33858"/>
    <cellStyle name="Normal 9 10 7" xfId="26247"/>
    <cellStyle name="Normal 9 10 8" xfId="26248"/>
    <cellStyle name="Normal 9 11" xfId="26249"/>
    <cellStyle name="Normal 9 11 2" xfId="26250"/>
    <cellStyle name="Normal 9 11 2 2" xfId="26251"/>
    <cellStyle name="Normal 9 11 2 2 2" xfId="26252"/>
    <cellStyle name="Normal 9 11 2 2 2 2" xfId="26253"/>
    <cellStyle name="Normal 9 11 2 2 2 2 2" xfId="26254"/>
    <cellStyle name="Normal 9 11 2 2 2 2 3" xfId="26255"/>
    <cellStyle name="Normal 9 11 2 2 2 3" xfId="26256"/>
    <cellStyle name="Normal 9 11 2 2 2 3 2" xfId="34432"/>
    <cellStyle name="Normal 9 11 2 2 2 4" xfId="26257"/>
    <cellStyle name="Normal 9 11 2 2 2 5" xfId="26258"/>
    <cellStyle name="Normal 9 11 2 2 3" xfId="26259"/>
    <cellStyle name="Normal 9 11 2 2 3 2" xfId="26260"/>
    <cellStyle name="Normal 9 11 2 2 3 3" xfId="26261"/>
    <cellStyle name="Normal 9 11 2 2 4" xfId="26262"/>
    <cellStyle name="Normal 9 11 2 2 4 2" xfId="33864"/>
    <cellStyle name="Normal 9 11 2 2 5" xfId="26263"/>
    <cellStyle name="Normal 9 11 2 2 6" xfId="26264"/>
    <cellStyle name="Normal 9 11 2 3" xfId="26265"/>
    <cellStyle name="Normal 9 11 2 3 2" xfId="26266"/>
    <cellStyle name="Normal 9 11 2 3 2 2" xfId="26267"/>
    <cellStyle name="Normal 9 11 2 3 2 3" xfId="26268"/>
    <cellStyle name="Normal 9 11 2 3 3" xfId="26269"/>
    <cellStyle name="Normal 9 11 2 3 3 2" xfId="34433"/>
    <cellStyle name="Normal 9 11 2 3 4" xfId="26270"/>
    <cellStyle name="Normal 9 11 2 3 5" xfId="26271"/>
    <cellStyle name="Normal 9 11 2 4" xfId="26272"/>
    <cellStyle name="Normal 9 11 2 4 2" xfId="26273"/>
    <cellStyle name="Normal 9 11 2 4 3" xfId="26274"/>
    <cellStyle name="Normal 9 11 2 5" xfId="26275"/>
    <cellStyle name="Normal 9 11 2 5 2" xfId="33863"/>
    <cellStyle name="Normal 9 11 2 6" xfId="26276"/>
    <cellStyle name="Normal 9 11 2 7" xfId="26277"/>
    <cellStyle name="Normal 9 11 3" xfId="26278"/>
    <cellStyle name="Normal 9 11 3 2" xfId="26279"/>
    <cellStyle name="Normal 9 11 3 2 2" xfId="26280"/>
    <cellStyle name="Normal 9 11 3 2 2 2" xfId="26281"/>
    <cellStyle name="Normal 9 11 3 2 2 3" xfId="26282"/>
    <cellStyle name="Normal 9 11 3 2 3" xfId="26283"/>
    <cellStyle name="Normal 9 11 3 2 3 2" xfId="34434"/>
    <cellStyle name="Normal 9 11 3 2 4" xfId="26284"/>
    <cellStyle name="Normal 9 11 3 2 5" xfId="26285"/>
    <cellStyle name="Normal 9 11 3 3" xfId="26286"/>
    <cellStyle name="Normal 9 11 3 3 2" xfId="26287"/>
    <cellStyle name="Normal 9 11 3 3 3" xfId="26288"/>
    <cellStyle name="Normal 9 11 3 4" xfId="26289"/>
    <cellStyle name="Normal 9 11 3 4 2" xfId="33865"/>
    <cellStyle name="Normal 9 11 3 5" xfId="26290"/>
    <cellStyle name="Normal 9 11 3 6" xfId="26291"/>
    <cellStyle name="Normal 9 11 4" xfId="26292"/>
    <cellStyle name="Normal 9 11 4 2" xfId="26293"/>
    <cellStyle name="Normal 9 11 4 2 2" xfId="26294"/>
    <cellStyle name="Normal 9 11 4 2 3" xfId="26295"/>
    <cellStyle name="Normal 9 11 4 3" xfId="26296"/>
    <cellStyle name="Normal 9 11 4 3 2" xfId="34435"/>
    <cellStyle name="Normal 9 11 4 4" xfId="26297"/>
    <cellStyle name="Normal 9 11 4 5" xfId="26298"/>
    <cellStyle name="Normal 9 11 5" xfId="26299"/>
    <cellStyle name="Normal 9 11 5 2" xfId="26300"/>
    <cellStyle name="Normal 9 11 5 3" xfId="26301"/>
    <cellStyle name="Normal 9 11 6" xfId="26302"/>
    <cellStyle name="Normal 9 11 6 2" xfId="33862"/>
    <cellStyle name="Normal 9 11 7" xfId="26303"/>
    <cellStyle name="Normal 9 11 8" xfId="26304"/>
    <cellStyle name="Normal 9 12" xfId="26305"/>
    <cellStyle name="Normal 9 12 2" xfId="26306"/>
    <cellStyle name="Normal 9 12 2 2" xfId="26307"/>
    <cellStyle name="Normal 9 12 2 3" xfId="26308"/>
    <cellStyle name="Normal 9 12 3" xfId="26309"/>
    <cellStyle name="Normal 9 12 4" xfId="26310"/>
    <cellStyle name="Normal 9 12 5" xfId="26311"/>
    <cellStyle name="Normal 9 13" xfId="26312"/>
    <cellStyle name="Normal 9 13 2" xfId="26313"/>
    <cellStyle name="Normal 9 13 2 2" xfId="26314"/>
    <cellStyle name="Normal 9 13 2 3" xfId="26315"/>
    <cellStyle name="Normal 9 13 3" xfId="26316"/>
    <cellStyle name="Normal 9 13 4" xfId="26317"/>
    <cellStyle name="Normal 9 13 5" xfId="26318"/>
    <cellStyle name="Normal 9 14" xfId="26319"/>
    <cellStyle name="Normal 9 14 2" xfId="26320"/>
    <cellStyle name="Normal 9 14 2 2" xfId="26321"/>
    <cellStyle name="Normal 9 14 2 3" xfId="26322"/>
    <cellStyle name="Normal 9 14 3" xfId="26323"/>
    <cellStyle name="Normal 9 14 4" xfId="26324"/>
    <cellStyle name="Normal 9 14 5" xfId="26325"/>
    <cellStyle name="Normal 9 15" xfId="26326"/>
    <cellStyle name="Normal 9 15 2" xfId="26327"/>
    <cellStyle name="Normal 9 15 2 2" xfId="26328"/>
    <cellStyle name="Normal 9 15 2 2 2" xfId="26329"/>
    <cellStyle name="Normal 9 15 2 2 3" xfId="26330"/>
    <cellStyle name="Normal 9 15 2 3" xfId="26331"/>
    <cellStyle name="Normal 9 15 2 3 2" xfId="34436"/>
    <cellStyle name="Normal 9 15 2 4" xfId="26332"/>
    <cellStyle name="Normal 9 15 2 5" xfId="26333"/>
    <cellStyle name="Normal 9 15 3" xfId="26334"/>
    <cellStyle name="Normal 9 15 3 2" xfId="26335"/>
    <cellStyle name="Normal 9 15 3 3" xfId="26336"/>
    <cellStyle name="Normal 9 15 4" xfId="26337"/>
    <cellStyle name="Normal 9 15 4 2" xfId="33866"/>
    <cellStyle name="Normal 9 15 5" xfId="26338"/>
    <cellStyle name="Normal 9 15 6" xfId="26339"/>
    <cellStyle name="Normal 9 16" xfId="26340"/>
    <cellStyle name="Normal 9 16 2" xfId="26341"/>
    <cellStyle name="Normal 9 16 2 2" xfId="26342"/>
    <cellStyle name="Normal 9 16 2 3" xfId="26343"/>
    <cellStyle name="Normal 9 16 3" xfId="26344"/>
    <cellStyle name="Normal 9 16 3 2" xfId="34050"/>
    <cellStyle name="Normal 9 16 4" xfId="26345"/>
    <cellStyle name="Normal 9 16 5" xfId="26346"/>
    <cellStyle name="Normal 9 17" xfId="26347"/>
    <cellStyle name="Normal 9 17 2" xfId="26348"/>
    <cellStyle name="Normal 9 17 3" xfId="26349"/>
    <cellStyle name="Normal 9 18" xfId="26350"/>
    <cellStyle name="Normal 9 18 2" xfId="33000"/>
    <cellStyle name="Normal 9 19" xfId="26351"/>
    <cellStyle name="Normal 9 2" xfId="26352"/>
    <cellStyle name="Normal 9 2 10" xfId="26353"/>
    <cellStyle name="Normal 9 2 10 2" xfId="26354"/>
    <cellStyle name="Normal 9 2 10 2 2" xfId="26355"/>
    <cellStyle name="Normal 9 2 10 2 2 2" xfId="26356"/>
    <cellStyle name="Normal 9 2 10 2 2 2 2" xfId="26357"/>
    <cellStyle name="Normal 9 2 10 2 2 2 3" xfId="26358"/>
    <cellStyle name="Normal 9 2 10 2 2 3" xfId="26359"/>
    <cellStyle name="Normal 9 2 10 2 2 3 2" xfId="34437"/>
    <cellStyle name="Normal 9 2 10 2 2 4" xfId="26360"/>
    <cellStyle name="Normal 9 2 10 2 2 5" xfId="26361"/>
    <cellStyle name="Normal 9 2 10 2 3" xfId="26362"/>
    <cellStyle name="Normal 9 2 10 2 3 2" xfId="26363"/>
    <cellStyle name="Normal 9 2 10 2 3 3" xfId="26364"/>
    <cellStyle name="Normal 9 2 10 2 4" xfId="26365"/>
    <cellStyle name="Normal 9 2 10 2 4 2" xfId="33868"/>
    <cellStyle name="Normal 9 2 10 2 5" xfId="26366"/>
    <cellStyle name="Normal 9 2 10 2 6" xfId="26367"/>
    <cellStyle name="Normal 9 2 10 3" xfId="26368"/>
    <cellStyle name="Normal 9 2 10 3 2" xfId="26369"/>
    <cellStyle name="Normal 9 2 10 3 2 2" xfId="26370"/>
    <cellStyle name="Normal 9 2 10 3 2 3" xfId="26371"/>
    <cellStyle name="Normal 9 2 10 3 3" xfId="26372"/>
    <cellStyle name="Normal 9 2 10 3 3 2" xfId="34438"/>
    <cellStyle name="Normal 9 2 10 3 4" xfId="26373"/>
    <cellStyle name="Normal 9 2 10 3 5" xfId="26374"/>
    <cellStyle name="Normal 9 2 10 4" xfId="26375"/>
    <cellStyle name="Normal 9 2 10 4 2" xfId="26376"/>
    <cellStyle name="Normal 9 2 10 4 3" xfId="26377"/>
    <cellStyle name="Normal 9 2 10 5" xfId="26378"/>
    <cellStyle name="Normal 9 2 10 5 2" xfId="33867"/>
    <cellStyle name="Normal 9 2 10 6" xfId="26379"/>
    <cellStyle name="Normal 9 2 10 7" xfId="26380"/>
    <cellStyle name="Normal 9 2 11" xfId="26381"/>
    <cellStyle name="Normal 9 2 11 2" xfId="26382"/>
    <cellStyle name="Normal 9 2 11 2 2" xfId="26383"/>
    <cellStyle name="Normal 9 2 11 2 2 2" xfId="26384"/>
    <cellStyle name="Normal 9 2 11 2 2 2 2" xfId="26385"/>
    <cellStyle name="Normal 9 2 11 2 2 2 3" xfId="26386"/>
    <cellStyle name="Normal 9 2 11 2 2 3" xfId="26387"/>
    <cellStyle name="Normal 9 2 11 2 2 3 2" xfId="34439"/>
    <cellStyle name="Normal 9 2 11 2 2 4" xfId="26388"/>
    <cellStyle name="Normal 9 2 11 2 2 5" xfId="26389"/>
    <cellStyle name="Normal 9 2 11 2 3" xfId="26390"/>
    <cellStyle name="Normal 9 2 11 2 3 2" xfId="26391"/>
    <cellStyle name="Normal 9 2 11 2 3 3" xfId="26392"/>
    <cellStyle name="Normal 9 2 11 2 4" xfId="26393"/>
    <cellStyle name="Normal 9 2 11 2 4 2" xfId="33870"/>
    <cellStyle name="Normal 9 2 11 2 5" xfId="26394"/>
    <cellStyle name="Normal 9 2 11 2 6" xfId="26395"/>
    <cellStyle name="Normal 9 2 11 3" xfId="26396"/>
    <cellStyle name="Normal 9 2 11 3 2" xfId="26397"/>
    <cellStyle name="Normal 9 2 11 3 2 2" xfId="26398"/>
    <cellStyle name="Normal 9 2 11 3 2 3" xfId="26399"/>
    <cellStyle name="Normal 9 2 11 3 3" xfId="26400"/>
    <cellStyle name="Normal 9 2 11 3 3 2" xfId="34908"/>
    <cellStyle name="Normal 9 2 11 3 4" xfId="26401"/>
    <cellStyle name="Normal 9 2 11 3 5" xfId="26402"/>
    <cellStyle name="Normal 9 2 11 4" xfId="26403"/>
    <cellStyle name="Normal 9 2 11 4 2" xfId="26404"/>
    <cellStyle name="Normal 9 2 11 4 3" xfId="26405"/>
    <cellStyle name="Normal 9 2 11 5" xfId="26406"/>
    <cellStyle name="Normal 9 2 11 5 2" xfId="33869"/>
    <cellStyle name="Normal 9 2 11 6" xfId="26407"/>
    <cellStyle name="Normal 9 2 11 7" xfId="26408"/>
    <cellStyle name="Normal 9 2 12" xfId="26409"/>
    <cellStyle name="Normal 9 2 12 2" xfId="26410"/>
    <cellStyle name="Normal 9 2 12 2 2" xfId="26411"/>
    <cellStyle name="Normal 9 2 12 2 2 2" xfId="26412"/>
    <cellStyle name="Normal 9 2 12 2 2 2 2" xfId="26413"/>
    <cellStyle name="Normal 9 2 12 2 2 2 3" xfId="26414"/>
    <cellStyle name="Normal 9 2 12 2 2 3" xfId="26415"/>
    <cellStyle name="Normal 9 2 12 2 2 3 2" xfId="34774"/>
    <cellStyle name="Normal 9 2 12 2 2 4" xfId="26416"/>
    <cellStyle name="Normal 9 2 12 2 2 5" xfId="26417"/>
    <cellStyle name="Normal 9 2 12 2 3" xfId="26418"/>
    <cellStyle name="Normal 9 2 12 2 3 2" xfId="26419"/>
    <cellStyle name="Normal 9 2 12 2 3 3" xfId="26420"/>
    <cellStyle name="Normal 9 2 12 2 4" xfId="26421"/>
    <cellStyle name="Normal 9 2 12 2 4 2" xfId="33872"/>
    <cellStyle name="Normal 9 2 12 2 5" xfId="26422"/>
    <cellStyle name="Normal 9 2 12 2 6" xfId="26423"/>
    <cellStyle name="Normal 9 2 12 3" xfId="26424"/>
    <cellStyle name="Normal 9 2 12 3 2" xfId="26425"/>
    <cellStyle name="Normal 9 2 12 3 2 2" xfId="26426"/>
    <cellStyle name="Normal 9 2 12 3 2 3" xfId="26427"/>
    <cellStyle name="Normal 9 2 12 3 3" xfId="26428"/>
    <cellStyle name="Normal 9 2 12 3 3 2" xfId="34622"/>
    <cellStyle name="Normal 9 2 12 3 4" xfId="26429"/>
    <cellStyle name="Normal 9 2 12 3 5" xfId="26430"/>
    <cellStyle name="Normal 9 2 12 4" xfId="26431"/>
    <cellStyle name="Normal 9 2 12 4 2" xfId="26432"/>
    <cellStyle name="Normal 9 2 12 4 3" xfId="26433"/>
    <cellStyle name="Normal 9 2 12 5" xfId="26434"/>
    <cellStyle name="Normal 9 2 12 5 2" xfId="33871"/>
    <cellStyle name="Normal 9 2 12 6" xfId="26435"/>
    <cellStyle name="Normal 9 2 12 7" xfId="26436"/>
    <cellStyle name="Normal 9 2 13" xfId="26437"/>
    <cellStyle name="Normal 9 2 13 2" xfId="26438"/>
    <cellStyle name="Normal 9 2 13 2 2" xfId="26439"/>
    <cellStyle name="Normal 9 2 13 2 2 2" xfId="26440"/>
    <cellStyle name="Normal 9 2 13 2 2 2 2" xfId="26441"/>
    <cellStyle name="Normal 9 2 13 2 2 2 3" xfId="26442"/>
    <cellStyle name="Normal 9 2 13 2 2 3" xfId="26443"/>
    <cellStyle name="Normal 9 2 13 2 2 3 2" xfId="34440"/>
    <cellStyle name="Normal 9 2 13 2 2 4" xfId="26444"/>
    <cellStyle name="Normal 9 2 13 2 2 5" xfId="26445"/>
    <cellStyle name="Normal 9 2 13 2 3" xfId="26446"/>
    <cellStyle name="Normal 9 2 13 2 3 2" xfId="26447"/>
    <cellStyle name="Normal 9 2 13 2 3 3" xfId="26448"/>
    <cellStyle name="Normal 9 2 13 2 4" xfId="26449"/>
    <cellStyle name="Normal 9 2 13 2 4 2" xfId="33874"/>
    <cellStyle name="Normal 9 2 13 2 5" xfId="26450"/>
    <cellStyle name="Normal 9 2 13 2 6" xfId="26451"/>
    <cellStyle name="Normal 9 2 13 3" xfId="26452"/>
    <cellStyle name="Normal 9 2 13 3 2" xfId="26453"/>
    <cellStyle name="Normal 9 2 13 3 2 2" xfId="26454"/>
    <cellStyle name="Normal 9 2 13 3 2 3" xfId="26455"/>
    <cellStyle name="Normal 9 2 13 3 3" xfId="26456"/>
    <cellStyle name="Normal 9 2 13 3 3 2" xfId="34453"/>
    <cellStyle name="Normal 9 2 13 3 4" xfId="26457"/>
    <cellStyle name="Normal 9 2 13 3 5" xfId="26458"/>
    <cellStyle name="Normal 9 2 13 4" xfId="26459"/>
    <cellStyle name="Normal 9 2 13 4 2" xfId="26460"/>
    <cellStyle name="Normal 9 2 13 4 3" xfId="26461"/>
    <cellStyle name="Normal 9 2 13 5" xfId="26462"/>
    <cellStyle name="Normal 9 2 13 5 2" xfId="33873"/>
    <cellStyle name="Normal 9 2 13 6" xfId="26463"/>
    <cellStyle name="Normal 9 2 13 7" xfId="26464"/>
    <cellStyle name="Normal 9 2 14" xfId="26465"/>
    <cellStyle name="Normal 9 2 14 2" xfId="26466"/>
    <cellStyle name="Normal 9 2 14 2 2" xfId="26467"/>
    <cellStyle name="Normal 9 2 14 2 2 2" xfId="26468"/>
    <cellStyle name="Normal 9 2 14 2 2 3" xfId="26469"/>
    <cellStyle name="Normal 9 2 14 2 3" xfId="26470"/>
    <cellStyle name="Normal 9 2 14 2 3 2" xfId="34441"/>
    <cellStyle name="Normal 9 2 14 2 4" xfId="26471"/>
    <cellStyle name="Normal 9 2 14 2 5" xfId="26472"/>
    <cellStyle name="Normal 9 2 14 3" xfId="26473"/>
    <cellStyle name="Normal 9 2 14 3 2" xfId="26474"/>
    <cellStyle name="Normal 9 2 14 3 3" xfId="26475"/>
    <cellStyle name="Normal 9 2 14 4" xfId="26476"/>
    <cellStyle name="Normal 9 2 14 4 2" xfId="33875"/>
    <cellStyle name="Normal 9 2 14 5" xfId="26477"/>
    <cellStyle name="Normal 9 2 14 6" xfId="26478"/>
    <cellStyle name="Normal 9 2 15" xfId="26479"/>
    <cellStyle name="Normal 9 2 15 2" xfId="26480"/>
    <cellStyle name="Normal 9 2 15 2 2" xfId="26481"/>
    <cellStyle name="Normal 9 2 15 2 2 2" xfId="26482"/>
    <cellStyle name="Normal 9 2 15 2 2 3" xfId="26483"/>
    <cellStyle name="Normal 9 2 15 2 3" xfId="26484"/>
    <cellStyle name="Normal 9 2 15 2 3 2" xfId="34451"/>
    <cellStyle name="Normal 9 2 15 2 4" xfId="26485"/>
    <cellStyle name="Normal 9 2 15 2 5" xfId="26486"/>
    <cellStyle name="Normal 9 2 15 3" xfId="26487"/>
    <cellStyle name="Normal 9 2 15 3 2" xfId="26488"/>
    <cellStyle name="Normal 9 2 15 3 3" xfId="26489"/>
    <cellStyle name="Normal 9 2 15 4" xfId="26490"/>
    <cellStyle name="Normal 9 2 15 4 2" xfId="33876"/>
    <cellStyle name="Normal 9 2 15 5" xfId="26491"/>
    <cellStyle name="Normal 9 2 15 6" xfId="26492"/>
    <cellStyle name="Normal 9 2 16" xfId="26493"/>
    <cellStyle name="Normal 9 2 16 2" xfId="26494"/>
    <cellStyle name="Normal 9 2 16 2 2" xfId="26495"/>
    <cellStyle name="Normal 9 2 16 2 2 2" xfId="26496"/>
    <cellStyle name="Normal 9 2 16 2 2 3" xfId="26497"/>
    <cellStyle name="Normal 9 2 16 2 3" xfId="26498"/>
    <cellStyle name="Normal 9 2 16 2 3 2" xfId="34852"/>
    <cellStyle name="Normal 9 2 16 2 4" xfId="26499"/>
    <cellStyle name="Normal 9 2 16 2 5" xfId="26500"/>
    <cellStyle name="Normal 9 2 16 3" xfId="26501"/>
    <cellStyle name="Normal 9 2 16 3 2" xfId="26502"/>
    <cellStyle name="Normal 9 2 16 3 3" xfId="26503"/>
    <cellStyle name="Normal 9 2 16 4" xfId="26504"/>
    <cellStyle name="Normal 9 2 16 4 2" xfId="33877"/>
    <cellStyle name="Normal 9 2 16 5" xfId="26505"/>
    <cellStyle name="Normal 9 2 16 6" xfId="26506"/>
    <cellStyle name="Normal 9 2 17" xfId="26507"/>
    <cellStyle name="Normal 9 2 17 2" xfId="26508"/>
    <cellStyle name="Normal 9 2 17 2 2" xfId="26509"/>
    <cellStyle name="Normal 9 2 17 2 2 2" xfId="26510"/>
    <cellStyle name="Normal 9 2 17 2 2 3" xfId="26511"/>
    <cellStyle name="Normal 9 2 17 2 3" xfId="26512"/>
    <cellStyle name="Normal 9 2 17 2 3 2" xfId="34623"/>
    <cellStyle name="Normal 9 2 17 2 4" xfId="26513"/>
    <cellStyle name="Normal 9 2 17 2 5" xfId="26514"/>
    <cellStyle name="Normal 9 2 17 3" xfId="26515"/>
    <cellStyle name="Normal 9 2 17 3 2" xfId="26516"/>
    <cellStyle name="Normal 9 2 17 3 3" xfId="26517"/>
    <cellStyle name="Normal 9 2 17 4" xfId="26518"/>
    <cellStyle name="Normal 9 2 17 4 2" xfId="33878"/>
    <cellStyle name="Normal 9 2 17 5" xfId="26519"/>
    <cellStyle name="Normal 9 2 17 6" xfId="26520"/>
    <cellStyle name="Normal 9 2 18" xfId="26521"/>
    <cellStyle name="Normal 9 2 18 2" xfId="26522"/>
    <cellStyle name="Normal 9 2 18 2 2" xfId="26523"/>
    <cellStyle name="Normal 9 2 18 2 2 2" xfId="26524"/>
    <cellStyle name="Normal 9 2 18 2 2 3" xfId="26525"/>
    <cellStyle name="Normal 9 2 18 2 3" xfId="26526"/>
    <cellStyle name="Normal 9 2 18 2 3 2" xfId="34442"/>
    <cellStyle name="Normal 9 2 18 2 4" xfId="26527"/>
    <cellStyle name="Normal 9 2 18 2 5" xfId="26528"/>
    <cellStyle name="Normal 9 2 18 3" xfId="26529"/>
    <cellStyle name="Normal 9 2 18 3 2" xfId="26530"/>
    <cellStyle name="Normal 9 2 18 3 3" xfId="26531"/>
    <cellStyle name="Normal 9 2 18 4" xfId="26532"/>
    <cellStyle name="Normal 9 2 18 4 2" xfId="33879"/>
    <cellStyle name="Normal 9 2 18 5" xfId="26533"/>
    <cellStyle name="Normal 9 2 18 6" xfId="26534"/>
    <cellStyle name="Normal 9 2 19" xfId="26535"/>
    <cellStyle name="Normal 9 2 19 2" xfId="26536"/>
    <cellStyle name="Normal 9 2 19 2 2" xfId="26537"/>
    <cellStyle name="Normal 9 2 19 2 2 2" xfId="26538"/>
    <cellStyle name="Normal 9 2 19 2 2 3" xfId="26539"/>
    <cellStyle name="Normal 9 2 19 2 3" xfId="26540"/>
    <cellStyle name="Normal 9 2 19 2 3 2" xfId="34443"/>
    <cellStyle name="Normal 9 2 19 2 4" xfId="26541"/>
    <cellStyle name="Normal 9 2 19 2 5" xfId="26542"/>
    <cellStyle name="Normal 9 2 19 3" xfId="26543"/>
    <cellStyle name="Normal 9 2 19 3 2" xfId="26544"/>
    <cellStyle name="Normal 9 2 19 3 3" xfId="26545"/>
    <cellStyle name="Normal 9 2 19 4" xfId="26546"/>
    <cellStyle name="Normal 9 2 19 4 2" xfId="33880"/>
    <cellStyle name="Normal 9 2 19 5" xfId="26547"/>
    <cellStyle name="Normal 9 2 19 6" xfId="26548"/>
    <cellStyle name="Normal 9 2 2" xfId="26549"/>
    <cellStyle name="Normal 9 2 2 10" xfId="26550"/>
    <cellStyle name="Normal 9 2 2 11" xfId="26551"/>
    <cellStyle name="Normal 9 2 2 2" xfId="26552"/>
    <cellStyle name="Normal 9 2 2 2 2" xfId="26553"/>
    <cellStyle name="Normal 9 2 2 2 2 2" xfId="26554"/>
    <cellStyle name="Normal 9 2 2 2 2 2 2" xfId="26555"/>
    <cellStyle name="Normal 9 2 2 2 2 2 2 2" xfId="26556"/>
    <cellStyle name="Normal 9 2 2 2 2 2 2 3" xfId="26557"/>
    <cellStyle name="Normal 9 2 2 2 2 2 3" xfId="26558"/>
    <cellStyle name="Normal 9 2 2 2 2 2 3 2" xfId="34775"/>
    <cellStyle name="Normal 9 2 2 2 2 2 4" xfId="26559"/>
    <cellStyle name="Normal 9 2 2 2 2 2 5" xfId="26560"/>
    <cellStyle name="Normal 9 2 2 2 2 3" xfId="26561"/>
    <cellStyle name="Normal 9 2 2 2 2 3 2" xfId="26562"/>
    <cellStyle name="Normal 9 2 2 2 2 3 3" xfId="26563"/>
    <cellStyle name="Normal 9 2 2 2 2 4" xfId="26564"/>
    <cellStyle name="Normal 9 2 2 2 2 4 2" xfId="33883"/>
    <cellStyle name="Normal 9 2 2 2 2 5" xfId="26565"/>
    <cellStyle name="Normal 9 2 2 2 2 6" xfId="26566"/>
    <cellStyle name="Normal 9 2 2 2 3" xfId="26567"/>
    <cellStyle name="Normal 9 2 2 2 3 2" xfId="26568"/>
    <cellStyle name="Normal 9 2 2 2 3 2 2" xfId="26569"/>
    <cellStyle name="Normal 9 2 2 2 3 2 3" xfId="26570"/>
    <cellStyle name="Normal 9 2 2 2 3 3" xfId="26571"/>
    <cellStyle name="Normal 9 2 2 2 3 3 2" xfId="34776"/>
    <cellStyle name="Normal 9 2 2 2 3 4" xfId="26572"/>
    <cellStyle name="Normal 9 2 2 2 3 5" xfId="26573"/>
    <cellStyle name="Normal 9 2 2 2 4" xfId="26574"/>
    <cellStyle name="Normal 9 2 2 2 4 2" xfId="26575"/>
    <cellStyle name="Normal 9 2 2 2 4 2 2" xfId="26576"/>
    <cellStyle name="Normal 9 2 2 2 4 2 3" xfId="26577"/>
    <cellStyle name="Normal 9 2 2 2 4 3" xfId="26578"/>
    <cellStyle name="Normal 9 2 2 2 4 3 2" xfId="35060"/>
    <cellStyle name="Normal 9 2 2 2 4 4" xfId="26579"/>
    <cellStyle name="Normal 9 2 2 2 4 5" xfId="26580"/>
    <cellStyle name="Normal 9 2 2 2 5" xfId="26581"/>
    <cellStyle name="Normal 9 2 2 2 5 2" xfId="26582"/>
    <cellStyle name="Normal 9 2 2 2 5 3" xfId="26583"/>
    <cellStyle name="Normal 9 2 2 2 6" xfId="26584"/>
    <cellStyle name="Normal 9 2 2 2 6 2" xfId="33882"/>
    <cellStyle name="Normal 9 2 2 2 7" xfId="26585"/>
    <cellStyle name="Normal 9 2 2 2 8" xfId="26586"/>
    <cellStyle name="Normal 9 2 2 2 9" xfId="26587"/>
    <cellStyle name="Normal 9 2 2 3" xfId="26588"/>
    <cellStyle name="Normal 9 2 2 3 2" xfId="26589"/>
    <cellStyle name="Normal 9 2 2 3 2 2" xfId="26590"/>
    <cellStyle name="Normal 9 2 2 3 2 2 2" xfId="26591"/>
    <cellStyle name="Normal 9 2 2 3 2 2 3" xfId="26592"/>
    <cellStyle name="Normal 9 2 2 3 2 3" xfId="26593"/>
    <cellStyle name="Normal 9 2 2 3 2 3 2" xfId="34777"/>
    <cellStyle name="Normal 9 2 2 3 2 4" xfId="26594"/>
    <cellStyle name="Normal 9 2 2 3 2 5" xfId="26595"/>
    <cellStyle name="Normal 9 2 2 3 3" xfId="26596"/>
    <cellStyle name="Normal 9 2 2 3 3 2" xfId="26597"/>
    <cellStyle name="Normal 9 2 2 3 3 2 2" xfId="26598"/>
    <cellStyle name="Normal 9 2 2 3 3 2 3" xfId="26599"/>
    <cellStyle name="Normal 9 2 2 3 3 3" xfId="26600"/>
    <cellStyle name="Normal 9 2 2 3 3 3 2" xfId="35061"/>
    <cellStyle name="Normal 9 2 2 3 3 4" xfId="26601"/>
    <cellStyle name="Normal 9 2 2 3 3 5" xfId="26602"/>
    <cellStyle name="Normal 9 2 2 3 4" xfId="26603"/>
    <cellStyle name="Normal 9 2 2 3 4 2" xfId="26604"/>
    <cellStyle name="Normal 9 2 2 3 4 3" xfId="26605"/>
    <cellStyle name="Normal 9 2 2 3 5" xfId="26606"/>
    <cellStyle name="Normal 9 2 2 3 5 2" xfId="33884"/>
    <cellStyle name="Normal 9 2 2 3 6" xfId="26607"/>
    <cellStyle name="Normal 9 2 2 3 7" xfId="26608"/>
    <cellStyle name="Normal 9 2 2 3 8" xfId="26609"/>
    <cellStyle name="Normal 9 2 2 4" xfId="26610"/>
    <cellStyle name="Normal 9 2 2 4 2" xfId="26611"/>
    <cellStyle name="Normal 9 2 2 4 2 2" xfId="26612"/>
    <cellStyle name="Normal 9 2 2 4 2 2 2" xfId="26613"/>
    <cellStyle name="Normal 9 2 2 4 2 2 3" xfId="26614"/>
    <cellStyle name="Normal 9 2 2 4 2 3" xfId="26615"/>
    <cellStyle name="Normal 9 2 2 4 2 3 2" xfId="35011"/>
    <cellStyle name="Normal 9 2 2 4 2 4" xfId="26616"/>
    <cellStyle name="Normal 9 2 2 4 2 5" xfId="26617"/>
    <cellStyle name="Normal 9 2 2 4 3" xfId="26618"/>
    <cellStyle name="Normal 9 2 2 4 3 2" xfId="26619"/>
    <cellStyle name="Normal 9 2 2 4 3 2 2" xfId="26620"/>
    <cellStyle name="Normal 9 2 2 4 3 2 3" xfId="26621"/>
    <cellStyle name="Normal 9 2 2 4 3 3" xfId="26622"/>
    <cellStyle name="Normal 9 2 2 4 3 3 2" xfId="34778"/>
    <cellStyle name="Normal 9 2 2 4 3 4" xfId="26623"/>
    <cellStyle name="Normal 9 2 2 4 3 5" xfId="26624"/>
    <cellStyle name="Normal 9 2 2 4 4" xfId="26625"/>
    <cellStyle name="Normal 9 2 2 4 4 2" xfId="26626"/>
    <cellStyle name="Normal 9 2 2 4 4 3" xfId="26627"/>
    <cellStyle name="Normal 9 2 2 4 5" xfId="26628"/>
    <cellStyle name="Normal 9 2 2 4 5 2" xfId="34004"/>
    <cellStyle name="Normal 9 2 2 4 6" xfId="26629"/>
    <cellStyle name="Normal 9 2 2 4 7" xfId="26630"/>
    <cellStyle name="Normal 9 2 2 4 8" xfId="26631"/>
    <cellStyle name="Normal 9 2 2 5" xfId="26632"/>
    <cellStyle name="Normal 9 2 2 5 2" xfId="26633"/>
    <cellStyle name="Normal 9 2 2 5 2 2" xfId="26634"/>
    <cellStyle name="Normal 9 2 2 5 2 2 2" xfId="26635"/>
    <cellStyle name="Normal 9 2 2 5 2 2 3" xfId="26636"/>
    <cellStyle name="Normal 9 2 2 5 2 3" xfId="26637"/>
    <cellStyle name="Normal 9 2 2 5 2 3 2" xfId="35062"/>
    <cellStyle name="Normal 9 2 2 5 2 4" xfId="26638"/>
    <cellStyle name="Normal 9 2 2 5 2 5" xfId="26639"/>
    <cellStyle name="Normal 9 2 2 5 3" xfId="26640"/>
    <cellStyle name="Normal 9 2 2 5 3 2" xfId="26641"/>
    <cellStyle name="Normal 9 2 2 5 3 3" xfId="26642"/>
    <cellStyle name="Normal 9 2 2 5 4" xfId="26643"/>
    <cellStyle name="Normal 9 2 2 5 4 2" xfId="34099"/>
    <cellStyle name="Normal 9 2 2 5 5" xfId="26644"/>
    <cellStyle name="Normal 9 2 2 5 6" xfId="26645"/>
    <cellStyle name="Normal 9 2 2 5 7" xfId="26646"/>
    <cellStyle name="Normal 9 2 2 6" xfId="26647"/>
    <cellStyle name="Normal 9 2 2 6 2" xfId="26648"/>
    <cellStyle name="Normal 9 2 2 6 2 2" xfId="26649"/>
    <cellStyle name="Normal 9 2 2 6 2 3" xfId="26650"/>
    <cellStyle name="Normal 9 2 2 6 3" xfId="26651"/>
    <cellStyle name="Normal 9 2 2 6 3 2" xfId="35063"/>
    <cellStyle name="Normal 9 2 2 6 4" xfId="26652"/>
    <cellStyle name="Normal 9 2 2 6 5" xfId="26653"/>
    <cellStyle name="Normal 9 2 2 6 6" xfId="26654"/>
    <cellStyle name="Normal 9 2 2 7" xfId="26655"/>
    <cellStyle name="Normal 9 2 2 7 2" xfId="26656"/>
    <cellStyle name="Normal 9 2 2 7 3" xfId="26657"/>
    <cellStyle name="Normal 9 2 2 8" xfId="26658"/>
    <cellStyle name="Normal 9 2 2 8 2" xfId="33881"/>
    <cellStyle name="Normal 9 2 2 9" xfId="26659"/>
    <cellStyle name="Normal 9 2 20" xfId="26660"/>
    <cellStyle name="Normal 9 2 20 2" xfId="26661"/>
    <cellStyle name="Normal 9 2 20 2 2" xfId="26662"/>
    <cellStyle name="Normal 9 2 20 2 2 2" xfId="26663"/>
    <cellStyle name="Normal 9 2 20 2 2 3" xfId="26664"/>
    <cellStyle name="Normal 9 2 20 2 3" xfId="26665"/>
    <cellStyle name="Normal 9 2 20 2 3 2" xfId="34928"/>
    <cellStyle name="Normal 9 2 20 2 4" xfId="26666"/>
    <cellStyle name="Normal 9 2 20 2 5" xfId="26667"/>
    <cellStyle name="Normal 9 2 20 3" xfId="26668"/>
    <cellStyle name="Normal 9 2 20 3 2" xfId="26669"/>
    <cellStyle name="Normal 9 2 20 3 3" xfId="26670"/>
    <cellStyle name="Normal 9 2 20 4" xfId="26671"/>
    <cellStyle name="Normal 9 2 20 4 2" xfId="33885"/>
    <cellStyle name="Normal 9 2 20 5" xfId="26672"/>
    <cellStyle name="Normal 9 2 20 6" xfId="26673"/>
    <cellStyle name="Normal 9 2 21" xfId="26674"/>
    <cellStyle name="Normal 9 2 21 2" xfId="26675"/>
    <cellStyle name="Normal 9 2 21 2 2" xfId="26676"/>
    <cellStyle name="Normal 9 2 21 2 2 2" xfId="26677"/>
    <cellStyle name="Normal 9 2 21 2 2 3" xfId="26678"/>
    <cellStyle name="Normal 9 2 21 2 3" xfId="26679"/>
    <cellStyle name="Normal 9 2 21 2 3 2" xfId="34779"/>
    <cellStyle name="Normal 9 2 21 2 4" xfId="26680"/>
    <cellStyle name="Normal 9 2 21 2 5" xfId="26681"/>
    <cellStyle name="Normal 9 2 21 3" xfId="26682"/>
    <cellStyle name="Normal 9 2 21 3 2" xfId="26683"/>
    <cellStyle name="Normal 9 2 21 3 3" xfId="26684"/>
    <cellStyle name="Normal 9 2 21 4" xfId="26685"/>
    <cellStyle name="Normal 9 2 21 4 2" xfId="33886"/>
    <cellStyle name="Normal 9 2 21 5" xfId="26686"/>
    <cellStyle name="Normal 9 2 21 6" xfId="26687"/>
    <cellStyle name="Normal 9 2 22" xfId="26688"/>
    <cellStyle name="Normal 9 2 22 2" xfId="26689"/>
    <cellStyle name="Normal 9 2 22 2 2" xfId="26690"/>
    <cellStyle name="Normal 9 2 22 2 2 2" xfId="26691"/>
    <cellStyle name="Normal 9 2 22 2 2 3" xfId="26692"/>
    <cellStyle name="Normal 9 2 22 2 3" xfId="26693"/>
    <cellStyle name="Normal 9 2 22 2 3 2" xfId="34780"/>
    <cellStyle name="Normal 9 2 22 2 4" xfId="26694"/>
    <cellStyle name="Normal 9 2 22 2 5" xfId="26695"/>
    <cellStyle name="Normal 9 2 22 3" xfId="26696"/>
    <cellStyle name="Normal 9 2 22 3 2" xfId="26697"/>
    <cellStyle name="Normal 9 2 22 3 3" xfId="26698"/>
    <cellStyle name="Normal 9 2 22 4" xfId="26699"/>
    <cellStyle name="Normal 9 2 22 4 2" xfId="33887"/>
    <cellStyle name="Normal 9 2 22 5" xfId="26700"/>
    <cellStyle name="Normal 9 2 22 6" xfId="26701"/>
    <cellStyle name="Normal 9 2 23" xfId="26702"/>
    <cellStyle name="Normal 9 2 23 2" xfId="26703"/>
    <cellStyle name="Normal 9 2 23 2 2" xfId="26704"/>
    <cellStyle name="Normal 9 2 23 2 3" xfId="26705"/>
    <cellStyle name="Normal 9 2 23 3" xfId="26706"/>
    <cellStyle name="Normal 9 2 23 4" xfId="26707"/>
    <cellStyle name="Normal 9 2 23 5" xfId="26708"/>
    <cellStyle name="Normal 9 2 24" xfId="26709"/>
    <cellStyle name="Normal 9 2 24 2" xfId="26710"/>
    <cellStyle name="Normal 9 2 24 2 2" xfId="26711"/>
    <cellStyle name="Normal 9 2 24 2 2 2" xfId="26712"/>
    <cellStyle name="Normal 9 2 24 2 2 3" xfId="26713"/>
    <cellStyle name="Normal 9 2 24 2 3" xfId="26714"/>
    <cellStyle name="Normal 9 2 24 2 3 2" xfId="35010"/>
    <cellStyle name="Normal 9 2 24 2 4" xfId="26715"/>
    <cellStyle name="Normal 9 2 24 2 5" xfId="26716"/>
    <cellStyle name="Normal 9 2 24 3" xfId="26717"/>
    <cellStyle name="Normal 9 2 24 3 2" xfId="26718"/>
    <cellStyle name="Normal 9 2 24 3 2 2" xfId="26719"/>
    <cellStyle name="Normal 9 2 24 3 2 3" xfId="26720"/>
    <cellStyle name="Normal 9 2 24 3 3" xfId="26721"/>
    <cellStyle name="Normal 9 2 24 3 3 2" xfId="34781"/>
    <cellStyle name="Normal 9 2 24 3 4" xfId="26722"/>
    <cellStyle name="Normal 9 2 24 3 5" xfId="26723"/>
    <cellStyle name="Normal 9 2 24 4" xfId="26724"/>
    <cellStyle name="Normal 9 2 24 4 2" xfId="26725"/>
    <cellStyle name="Normal 9 2 24 4 3" xfId="26726"/>
    <cellStyle name="Normal 9 2 24 5" xfId="26727"/>
    <cellStyle name="Normal 9 2 24 5 2" xfId="34003"/>
    <cellStyle name="Normal 9 2 24 6" xfId="26728"/>
    <cellStyle name="Normal 9 2 24 7" xfId="26729"/>
    <cellStyle name="Normal 9 2 25" xfId="26730"/>
    <cellStyle name="Normal 9 2 25 2" xfId="26731"/>
    <cellStyle name="Normal 9 2 25 2 2" xfId="26732"/>
    <cellStyle name="Normal 9 2 25 2 3" xfId="26733"/>
    <cellStyle name="Normal 9 2 25 3" xfId="26734"/>
    <cellStyle name="Normal 9 2 25 3 2" xfId="34051"/>
    <cellStyle name="Normal 9 2 25 4" xfId="26735"/>
    <cellStyle name="Normal 9 2 25 5" xfId="26736"/>
    <cellStyle name="Normal 9 2 26" xfId="26737"/>
    <cellStyle name="Normal 9 2 26 2" xfId="26738"/>
    <cellStyle name="Normal 9 2 26 3" xfId="26739"/>
    <cellStyle name="Normal 9 2 27" xfId="26740"/>
    <cellStyle name="Normal 9 2 27 2" xfId="33001"/>
    <cellStyle name="Normal 9 2 28" xfId="26741"/>
    <cellStyle name="Normal 9 2 29" xfId="26742"/>
    <cellStyle name="Normal 9 2 3" xfId="26743"/>
    <cellStyle name="Normal 9 2 3 2" xfId="26744"/>
    <cellStyle name="Normal 9 2 3 2 2" xfId="26745"/>
    <cellStyle name="Normal 9 2 3 2 2 2" xfId="26746"/>
    <cellStyle name="Normal 9 2 3 2 2 2 2" xfId="26747"/>
    <cellStyle name="Normal 9 2 3 2 2 2 2 2" xfId="26748"/>
    <cellStyle name="Normal 9 2 3 2 2 2 2 3" xfId="26749"/>
    <cellStyle name="Normal 9 2 3 2 2 2 3" xfId="26750"/>
    <cellStyle name="Normal 9 2 3 2 2 2 3 2" xfId="34444"/>
    <cellStyle name="Normal 9 2 3 2 2 2 4" xfId="26751"/>
    <cellStyle name="Normal 9 2 3 2 2 2 5" xfId="26752"/>
    <cellStyle name="Normal 9 2 3 2 2 3" xfId="26753"/>
    <cellStyle name="Normal 9 2 3 2 2 3 2" xfId="26754"/>
    <cellStyle name="Normal 9 2 3 2 2 3 3" xfId="26755"/>
    <cellStyle name="Normal 9 2 3 2 2 4" xfId="26756"/>
    <cellStyle name="Normal 9 2 3 2 2 4 2" xfId="33890"/>
    <cellStyle name="Normal 9 2 3 2 2 5" xfId="26757"/>
    <cellStyle name="Normal 9 2 3 2 2 6" xfId="26758"/>
    <cellStyle name="Normal 9 2 3 2 3" xfId="26759"/>
    <cellStyle name="Normal 9 2 3 2 3 2" xfId="26760"/>
    <cellStyle name="Normal 9 2 3 2 3 2 2" xfId="26761"/>
    <cellStyle name="Normal 9 2 3 2 3 2 3" xfId="26762"/>
    <cellStyle name="Normal 9 2 3 2 3 3" xfId="26763"/>
    <cellStyle name="Normal 9 2 3 2 3 3 2" xfId="34782"/>
    <cellStyle name="Normal 9 2 3 2 3 4" xfId="26764"/>
    <cellStyle name="Normal 9 2 3 2 3 5" xfId="26765"/>
    <cellStyle name="Normal 9 2 3 2 4" xfId="26766"/>
    <cellStyle name="Normal 9 2 3 2 4 2" xfId="26767"/>
    <cellStyle name="Normal 9 2 3 2 4 3" xfId="26768"/>
    <cellStyle name="Normal 9 2 3 2 5" xfId="26769"/>
    <cellStyle name="Normal 9 2 3 2 5 2" xfId="33889"/>
    <cellStyle name="Normal 9 2 3 2 6" xfId="26770"/>
    <cellStyle name="Normal 9 2 3 2 7" xfId="26771"/>
    <cellStyle name="Normal 9 2 3 3" xfId="26772"/>
    <cellStyle name="Normal 9 2 3 3 2" xfId="26773"/>
    <cellStyle name="Normal 9 2 3 3 2 2" xfId="26774"/>
    <cellStyle name="Normal 9 2 3 3 2 2 2" xfId="26775"/>
    <cellStyle name="Normal 9 2 3 3 2 2 3" xfId="26776"/>
    <cellStyle name="Normal 9 2 3 3 2 3" xfId="26777"/>
    <cellStyle name="Normal 9 2 3 3 2 3 2" xfId="34783"/>
    <cellStyle name="Normal 9 2 3 3 2 4" xfId="26778"/>
    <cellStyle name="Normal 9 2 3 3 2 5" xfId="26779"/>
    <cellStyle name="Normal 9 2 3 3 3" xfId="26780"/>
    <cellStyle name="Normal 9 2 3 3 3 2" xfId="26781"/>
    <cellStyle name="Normal 9 2 3 3 3 3" xfId="26782"/>
    <cellStyle name="Normal 9 2 3 3 4" xfId="26783"/>
    <cellStyle name="Normal 9 2 3 3 4 2" xfId="33891"/>
    <cellStyle name="Normal 9 2 3 3 5" xfId="26784"/>
    <cellStyle name="Normal 9 2 3 3 6" xfId="26785"/>
    <cellStyle name="Normal 9 2 3 4" xfId="26786"/>
    <cellStyle name="Normal 9 2 3 4 2" xfId="26787"/>
    <cellStyle name="Normal 9 2 3 4 2 2" xfId="26788"/>
    <cellStyle name="Normal 9 2 3 4 2 2 2" xfId="26789"/>
    <cellStyle name="Normal 9 2 3 4 2 2 3" xfId="26790"/>
    <cellStyle name="Normal 9 2 3 4 2 3" xfId="26791"/>
    <cellStyle name="Normal 9 2 3 4 2 3 2" xfId="35023"/>
    <cellStyle name="Normal 9 2 3 4 2 4" xfId="26792"/>
    <cellStyle name="Normal 9 2 3 4 2 5" xfId="26793"/>
    <cellStyle name="Normal 9 2 3 4 3" xfId="26794"/>
    <cellStyle name="Normal 9 2 3 4 3 2" xfId="26795"/>
    <cellStyle name="Normal 9 2 3 4 3 2 2" xfId="26796"/>
    <cellStyle name="Normal 9 2 3 4 3 2 3" xfId="26797"/>
    <cellStyle name="Normal 9 2 3 4 3 3" xfId="26798"/>
    <cellStyle name="Normal 9 2 3 4 3 3 2" xfId="34784"/>
    <cellStyle name="Normal 9 2 3 4 3 4" xfId="26799"/>
    <cellStyle name="Normal 9 2 3 4 3 5" xfId="26800"/>
    <cellStyle name="Normal 9 2 3 4 4" xfId="26801"/>
    <cellStyle name="Normal 9 2 3 4 4 2" xfId="26802"/>
    <cellStyle name="Normal 9 2 3 4 4 3" xfId="26803"/>
    <cellStyle name="Normal 9 2 3 4 5" xfId="26804"/>
    <cellStyle name="Normal 9 2 3 4 5 2" xfId="34106"/>
    <cellStyle name="Normal 9 2 3 4 6" xfId="26805"/>
    <cellStyle name="Normal 9 2 3 4 7" xfId="26806"/>
    <cellStyle name="Normal 9 2 3 5" xfId="26807"/>
    <cellStyle name="Normal 9 2 3 5 2" xfId="26808"/>
    <cellStyle name="Normal 9 2 3 5 3" xfId="26809"/>
    <cellStyle name="Normal 9 2 3 6" xfId="26810"/>
    <cellStyle name="Normal 9 2 3 6 2" xfId="33888"/>
    <cellStyle name="Normal 9 2 3 7" xfId="26811"/>
    <cellStyle name="Normal 9 2 3 8" xfId="26812"/>
    <cellStyle name="Normal 9 2 3 9" xfId="26813"/>
    <cellStyle name="Normal 9 2 30" xfId="26814"/>
    <cellStyle name="Normal 9 2 4" xfId="26815"/>
    <cellStyle name="Normal 9 2 4 10" xfId="26816"/>
    <cellStyle name="Normal 9 2 4 2" xfId="26817"/>
    <cellStyle name="Normal 9 2 4 2 2" xfId="26818"/>
    <cellStyle name="Normal 9 2 4 2 2 2" xfId="26819"/>
    <cellStyle name="Normal 9 2 4 2 2 2 2" xfId="26820"/>
    <cellStyle name="Normal 9 2 4 2 2 2 2 2" xfId="26821"/>
    <cellStyle name="Normal 9 2 4 2 2 2 2 3" xfId="26822"/>
    <cellStyle name="Normal 9 2 4 2 2 2 3" xfId="26823"/>
    <cellStyle name="Normal 9 2 4 2 2 2 3 2" xfId="34785"/>
    <cellStyle name="Normal 9 2 4 2 2 2 4" xfId="26824"/>
    <cellStyle name="Normal 9 2 4 2 2 2 5" xfId="26825"/>
    <cellStyle name="Normal 9 2 4 2 2 3" xfId="26826"/>
    <cellStyle name="Normal 9 2 4 2 2 3 2" xfId="26827"/>
    <cellStyle name="Normal 9 2 4 2 2 3 3" xfId="26828"/>
    <cellStyle name="Normal 9 2 4 2 2 4" xfId="26829"/>
    <cellStyle name="Normal 9 2 4 2 2 4 2" xfId="33894"/>
    <cellStyle name="Normal 9 2 4 2 2 5" xfId="26830"/>
    <cellStyle name="Normal 9 2 4 2 2 6" xfId="26831"/>
    <cellStyle name="Normal 9 2 4 2 3" xfId="26832"/>
    <cellStyle name="Normal 9 2 4 2 3 2" xfId="26833"/>
    <cellStyle name="Normal 9 2 4 2 3 2 2" xfId="26834"/>
    <cellStyle name="Normal 9 2 4 2 3 2 3" xfId="26835"/>
    <cellStyle name="Normal 9 2 4 2 3 3" xfId="26836"/>
    <cellStyle name="Normal 9 2 4 2 3 3 2" xfId="34786"/>
    <cellStyle name="Normal 9 2 4 2 3 4" xfId="26837"/>
    <cellStyle name="Normal 9 2 4 2 3 5" xfId="26838"/>
    <cellStyle name="Normal 9 2 4 2 4" xfId="26839"/>
    <cellStyle name="Normal 9 2 4 2 4 2" xfId="26840"/>
    <cellStyle name="Normal 9 2 4 2 4 3" xfId="26841"/>
    <cellStyle name="Normal 9 2 4 2 5" xfId="26842"/>
    <cellStyle name="Normal 9 2 4 2 5 2" xfId="33893"/>
    <cellStyle name="Normal 9 2 4 2 6" xfId="26843"/>
    <cellStyle name="Normal 9 2 4 2 7" xfId="26844"/>
    <cellStyle name="Normal 9 2 4 3" xfId="26845"/>
    <cellStyle name="Normal 9 2 4 3 2" xfId="26846"/>
    <cellStyle name="Normal 9 2 4 3 2 2" xfId="26847"/>
    <cellStyle name="Normal 9 2 4 3 2 2 2" xfId="26848"/>
    <cellStyle name="Normal 9 2 4 3 2 2 3" xfId="26849"/>
    <cellStyle name="Normal 9 2 4 3 2 3" xfId="26850"/>
    <cellStyle name="Normal 9 2 4 3 2 3 2" xfId="34787"/>
    <cellStyle name="Normal 9 2 4 3 2 4" xfId="26851"/>
    <cellStyle name="Normal 9 2 4 3 2 5" xfId="26852"/>
    <cellStyle name="Normal 9 2 4 3 3" xfId="26853"/>
    <cellStyle name="Normal 9 2 4 3 3 2" xfId="26854"/>
    <cellStyle name="Normal 9 2 4 3 3 3" xfId="26855"/>
    <cellStyle name="Normal 9 2 4 3 4" xfId="26856"/>
    <cellStyle name="Normal 9 2 4 3 4 2" xfId="33895"/>
    <cellStyle name="Normal 9 2 4 3 5" xfId="26857"/>
    <cellStyle name="Normal 9 2 4 3 6" xfId="26858"/>
    <cellStyle name="Normal 9 2 4 4" xfId="26859"/>
    <cellStyle name="Normal 9 2 4 4 2" xfId="26860"/>
    <cellStyle name="Normal 9 2 4 4 2 2" xfId="26861"/>
    <cellStyle name="Normal 9 2 4 4 2 3" xfId="26862"/>
    <cellStyle name="Normal 9 2 4 4 3" xfId="26863"/>
    <cellStyle name="Normal 9 2 4 4 3 2" xfId="34788"/>
    <cellStyle name="Normal 9 2 4 4 4" xfId="26864"/>
    <cellStyle name="Normal 9 2 4 4 5" xfId="26865"/>
    <cellStyle name="Normal 9 2 4 5" xfId="26866"/>
    <cellStyle name="Normal 9 2 4 5 2" xfId="26867"/>
    <cellStyle name="Normal 9 2 4 5 2 2" xfId="26868"/>
    <cellStyle name="Normal 9 2 4 5 2 3" xfId="26869"/>
    <cellStyle name="Normal 9 2 4 5 3" xfId="26870"/>
    <cellStyle name="Normal 9 2 4 5 4" xfId="26871"/>
    <cellStyle name="Normal 9 2 4 5 5" xfId="26872"/>
    <cellStyle name="Normal 9 2 4 6" xfId="26873"/>
    <cellStyle name="Normal 9 2 4 6 2" xfId="26874"/>
    <cellStyle name="Normal 9 2 4 6 3" xfId="26875"/>
    <cellStyle name="Normal 9 2 4 7" xfId="26876"/>
    <cellStyle name="Normal 9 2 4 7 2" xfId="33892"/>
    <cellStyle name="Normal 9 2 4 8" xfId="26877"/>
    <cellStyle name="Normal 9 2 4 9" xfId="26878"/>
    <cellStyle name="Normal 9 2 5" xfId="26879"/>
    <cellStyle name="Normal 9 2 5 10" xfId="26880"/>
    <cellStyle name="Normal 9 2 5 2" xfId="26881"/>
    <cellStyle name="Normal 9 2 5 2 2" xfId="26882"/>
    <cellStyle name="Normal 9 2 5 2 2 2" xfId="26883"/>
    <cellStyle name="Normal 9 2 5 2 2 2 2" xfId="26884"/>
    <cellStyle name="Normal 9 2 5 2 2 2 2 2" xfId="26885"/>
    <cellStyle name="Normal 9 2 5 2 2 2 2 3" xfId="26886"/>
    <cellStyle name="Normal 9 2 5 2 2 2 3" xfId="26887"/>
    <cellStyle name="Normal 9 2 5 2 2 2 3 2" xfId="34789"/>
    <cellStyle name="Normal 9 2 5 2 2 2 4" xfId="26888"/>
    <cellStyle name="Normal 9 2 5 2 2 2 5" xfId="26889"/>
    <cellStyle name="Normal 9 2 5 2 2 3" xfId="26890"/>
    <cellStyle name="Normal 9 2 5 2 2 3 2" xfId="26891"/>
    <cellStyle name="Normal 9 2 5 2 2 3 3" xfId="26892"/>
    <cellStyle name="Normal 9 2 5 2 2 4" xfId="26893"/>
    <cellStyle name="Normal 9 2 5 2 2 4 2" xfId="33898"/>
    <cellStyle name="Normal 9 2 5 2 2 5" xfId="26894"/>
    <cellStyle name="Normal 9 2 5 2 2 6" xfId="26895"/>
    <cellStyle name="Normal 9 2 5 2 3" xfId="26896"/>
    <cellStyle name="Normal 9 2 5 2 3 2" xfId="26897"/>
    <cellStyle name="Normal 9 2 5 2 3 2 2" xfId="26898"/>
    <cellStyle name="Normal 9 2 5 2 3 2 3" xfId="26899"/>
    <cellStyle name="Normal 9 2 5 2 3 3" xfId="26900"/>
    <cellStyle name="Normal 9 2 5 2 3 3 2" xfId="34790"/>
    <cellStyle name="Normal 9 2 5 2 3 4" xfId="26901"/>
    <cellStyle name="Normal 9 2 5 2 3 5" xfId="26902"/>
    <cellStyle name="Normal 9 2 5 2 4" xfId="26903"/>
    <cellStyle name="Normal 9 2 5 2 4 2" xfId="26904"/>
    <cellStyle name="Normal 9 2 5 2 4 3" xfId="26905"/>
    <cellStyle name="Normal 9 2 5 2 5" xfId="26906"/>
    <cellStyle name="Normal 9 2 5 2 5 2" xfId="33897"/>
    <cellStyle name="Normal 9 2 5 2 6" xfId="26907"/>
    <cellStyle name="Normal 9 2 5 2 7" xfId="26908"/>
    <cellStyle name="Normal 9 2 5 3" xfId="26909"/>
    <cellStyle name="Normal 9 2 5 3 2" xfId="26910"/>
    <cellStyle name="Normal 9 2 5 3 2 2" xfId="26911"/>
    <cellStyle name="Normal 9 2 5 3 2 2 2" xfId="26912"/>
    <cellStyle name="Normal 9 2 5 3 2 2 3" xfId="26913"/>
    <cellStyle name="Normal 9 2 5 3 2 3" xfId="26914"/>
    <cellStyle name="Normal 9 2 5 3 2 3 2" xfId="34791"/>
    <cellStyle name="Normal 9 2 5 3 2 4" xfId="26915"/>
    <cellStyle name="Normal 9 2 5 3 2 5" xfId="26916"/>
    <cellStyle name="Normal 9 2 5 3 3" xfId="26917"/>
    <cellStyle name="Normal 9 2 5 3 3 2" xfId="26918"/>
    <cellStyle name="Normal 9 2 5 3 3 3" xfId="26919"/>
    <cellStyle name="Normal 9 2 5 3 4" xfId="26920"/>
    <cellStyle name="Normal 9 2 5 3 4 2" xfId="33899"/>
    <cellStyle name="Normal 9 2 5 3 5" xfId="26921"/>
    <cellStyle name="Normal 9 2 5 3 6" xfId="26922"/>
    <cellStyle name="Normal 9 2 5 4" xfId="26923"/>
    <cellStyle name="Normal 9 2 5 4 2" xfId="26924"/>
    <cellStyle name="Normal 9 2 5 4 2 2" xfId="26925"/>
    <cellStyle name="Normal 9 2 5 4 2 3" xfId="26926"/>
    <cellStyle name="Normal 9 2 5 4 3" xfId="26927"/>
    <cellStyle name="Normal 9 2 5 4 3 2" xfId="34792"/>
    <cellStyle name="Normal 9 2 5 4 4" xfId="26928"/>
    <cellStyle name="Normal 9 2 5 4 5" xfId="26929"/>
    <cellStyle name="Normal 9 2 5 5" xfId="26930"/>
    <cellStyle name="Normal 9 2 5 5 2" xfId="26931"/>
    <cellStyle name="Normal 9 2 5 5 2 2" xfId="26932"/>
    <cellStyle name="Normal 9 2 5 5 2 3" xfId="26933"/>
    <cellStyle name="Normal 9 2 5 5 3" xfId="26934"/>
    <cellStyle name="Normal 9 2 5 5 3 2" xfId="35064"/>
    <cellStyle name="Normal 9 2 5 5 4" xfId="26935"/>
    <cellStyle name="Normal 9 2 5 5 5" xfId="26936"/>
    <cellStyle name="Normal 9 2 5 6" xfId="26937"/>
    <cellStyle name="Normal 9 2 5 6 2" xfId="26938"/>
    <cellStyle name="Normal 9 2 5 6 3" xfId="26939"/>
    <cellStyle name="Normal 9 2 5 7" xfId="26940"/>
    <cellStyle name="Normal 9 2 5 7 2" xfId="33896"/>
    <cellStyle name="Normal 9 2 5 8" xfId="26941"/>
    <cellStyle name="Normal 9 2 5 9" xfId="26942"/>
    <cellStyle name="Normal 9 2 6" xfId="26943"/>
    <cellStyle name="Normal 9 2 6 2" xfId="26944"/>
    <cellStyle name="Normal 9 2 6 2 2" xfId="26945"/>
    <cellStyle name="Normal 9 2 6 2 2 2" xfId="26946"/>
    <cellStyle name="Normal 9 2 6 2 2 2 2" xfId="26947"/>
    <cellStyle name="Normal 9 2 6 2 2 2 3" xfId="26948"/>
    <cellStyle name="Normal 9 2 6 2 2 3" xfId="26949"/>
    <cellStyle name="Normal 9 2 6 2 2 3 2" xfId="34793"/>
    <cellStyle name="Normal 9 2 6 2 2 4" xfId="26950"/>
    <cellStyle name="Normal 9 2 6 2 2 5" xfId="26951"/>
    <cellStyle name="Normal 9 2 6 2 3" xfId="26952"/>
    <cellStyle name="Normal 9 2 6 2 3 2" xfId="26953"/>
    <cellStyle name="Normal 9 2 6 2 3 3" xfId="26954"/>
    <cellStyle name="Normal 9 2 6 2 4" xfId="26955"/>
    <cellStyle name="Normal 9 2 6 2 4 2" xfId="33901"/>
    <cellStyle name="Normal 9 2 6 2 5" xfId="26956"/>
    <cellStyle name="Normal 9 2 6 2 6" xfId="26957"/>
    <cellStyle name="Normal 9 2 6 3" xfId="26958"/>
    <cellStyle name="Normal 9 2 6 3 2" xfId="26959"/>
    <cellStyle name="Normal 9 2 6 3 2 2" xfId="26960"/>
    <cellStyle name="Normal 9 2 6 3 2 3" xfId="26961"/>
    <cellStyle name="Normal 9 2 6 3 3" xfId="26962"/>
    <cellStyle name="Normal 9 2 6 3 3 2" xfId="34794"/>
    <cellStyle name="Normal 9 2 6 3 4" xfId="26963"/>
    <cellStyle name="Normal 9 2 6 3 5" xfId="26964"/>
    <cellStyle name="Normal 9 2 6 4" xfId="26965"/>
    <cellStyle name="Normal 9 2 6 4 2" xfId="26966"/>
    <cellStyle name="Normal 9 2 6 4 2 2" xfId="26967"/>
    <cellStyle name="Normal 9 2 6 4 2 3" xfId="26968"/>
    <cellStyle name="Normal 9 2 6 4 3" xfId="26969"/>
    <cellStyle name="Normal 9 2 6 4 3 2" xfId="35065"/>
    <cellStyle name="Normal 9 2 6 4 4" xfId="26970"/>
    <cellStyle name="Normal 9 2 6 4 5" xfId="26971"/>
    <cellStyle name="Normal 9 2 6 5" xfId="26972"/>
    <cellStyle name="Normal 9 2 6 5 2" xfId="26973"/>
    <cellStyle name="Normal 9 2 6 5 3" xfId="26974"/>
    <cellStyle name="Normal 9 2 6 6" xfId="26975"/>
    <cellStyle name="Normal 9 2 6 6 2" xfId="33900"/>
    <cellStyle name="Normal 9 2 6 7" xfId="26976"/>
    <cellStyle name="Normal 9 2 6 8" xfId="26977"/>
    <cellStyle name="Normal 9 2 6 9" xfId="26978"/>
    <cellStyle name="Normal 9 2 7" xfId="26979"/>
    <cellStyle name="Normal 9 2 7 2" xfId="26980"/>
    <cellStyle name="Normal 9 2 7 2 2" xfId="26981"/>
    <cellStyle name="Normal 9 2 7 2 2 2" xfId="26982"/>
    <cellStyle name="Normal 9 2 7 2 2 2 2" xfId="26983"/>
    <cellStyle name="Normal 9 2 7 2 2 2 3" xfId="26984"/>
    <cellStyle name="Normal 9 2 7 2 2 3" xfId="26985"/>
    <cellStyle name="Normal 9 2 7 2 2 3 2" xfId="34226"/>
    <cellStyle name="Normal 9 2 7 2 2 4" xfId="26986"/>
    <cellStyle name="Normal 9 2 7 2 2 5" xfId="26987"/>
    <cellStyle name="Normal 9 2 7 2 3" xfId="26988"/>
    <cellStyle name="Normal 9 2 7 2 3 2" xfId="26989"/>
    <cellStyle name="Normal 9 2 7 2 3 3" xfId="26990"/>
    <cellStyle name="Normal 9 2 7 2 4" xfId="26991"/>
    <cellStyle name="Normal 9 2 7 2 4 2" xfId="33903"/>
    <cellStyle name="Normal 9 2 7 2 5" xfId="26992"/>
    <cellStyle name="Normal 9 2 7 2 6" xfId="26993"/>
    <cellStyle name="Normal 9 2 7 3" xfId="26994"/>
    <cellStyle name="Normal 9 2 7 3 2" xfId="26995"/>
    <cellStyle name="Normal 9 2 7 3 2 2" xfId="26996"/>
    <cellStyle name="Normal 9 2 7 3 2 3" xfId="26997"/>
    <cellStyle name="Normal 9 2 7 3 3" xfId="26998"/>
    <cellStyle name="Normal 9 2 7 3 3 2" xfId="34624"/>
    <cellStyle name="Normal 9 2 7 3 4" xfId="26999"/>
    <cellStyle name="Normal 9 2 7 3 5" xfId="27000"/>
    <cellStyle name="Normal 9 2 7 4" xfId="27001"/>
    <cellStyle name="Normal 9 2 7 4 2" xfId="27002"/>
    <cellStyle name="Normal 9 2 7 4 2 2" xfId="27003"/>
    <cellStyle name="Normal 9 2 7 4 2 3" xfId="27004"/>
    <cellStyle name="Normal 9 2 7 4 3" xfId="27005"/>
    <cellStyle name="Normal 9 2 7 4 3 2" xfId="35066"/>
    <cellStyle name="Normal 9 2 7 4 4" xfId="27006"/>
    <cellStyle name="Normal 9 2 7 4 5" xfId="27007"/>
    <cellStyle name="Normal 9 2 7 5" xfId="27008"/>
    <cellStyle name="Normal 9 2 7 5 2" xfId="27009"/>
    <cellStyle name="Normal 9 2 7 5 3" xfId="27010"/>
    <cellStyle name="Normal 9 2 7 6" xfId="27011"/>
    <cellStyle name="Normal 9 2 7 6 2" xfId="33902"/>
    <cellStyle name="Normal 9 2 7 7" xfId="27012"/>
    <cellStyle name="Normal 9 2 7 8" xfId="27013"/>
    <cellStyle name="Normal 9 2 7 9" xfId="27014"/>
    <cellStyle name="Normal 9 2 8" xfId="27015"/>
    <cellStyle name="Normal 9 2 8 2" xfId="27016"/>
    <cellStyle name="Normal 9 2 8 2 2" xfId="27017"/>
    <cellStyle name="Normal 9 2 8 2 2 2" xfId="27018"/>
    <cellStyle name="Normal 9 2 8 2 2 2 2" xfId="27019"/>
    <cellStyle name="Normal 9 2 8 2 2 2 3" xfId="27020"/>
    <cellStyle name="Normal 9 2 8 2 2 3" xfId="27021"/>
    <cellStyle name="Normal 9 2 8 2 2 3 2" xfId="34625"/>
    <cellStyle name="Normal 9 2 8 2 2 4" xfId="27022"/>
    <cellStyle name="Normal 9 2 8 2 2 5" xfId="27023"/>
    <cellStyle name="Normal 9 2 8 2 3" xfId="27024"/>
    <cellStyle name="Normal 9 2 8 2 3 2" xfId="27025"/>
    <cellStyle name="Normal 9 2 8 2 3 3" xfId="27026"/>
    <cellStyle name="Normal 9 2 8 2 4" xfId="27027"/>
    <cellStyle name="Normal 9 2 8 2 4 2" xfId="33905"/>
    <cellStyle name="Normal 9 2 8 2 5" xfId="27028"/>
    <cellStyle name="Normal 9 2 8 2 6" xfId="27029"/>
    <cellStyle name="Normal 9 2 8 3" xfId="27030"/>
    <cellStyle name="Normal 9 2 8 3 2" xfId="27031"/>
    <cellStyle name="Normal 9 2 8 3 2 2" xfId="27032"/>
    <cellStyle name="Normal 9 2 8 3 2 3" xfId="27033"/>
    <cellStyle name="Normal 9 2 8 3 3" xfId="27034"/>
    <cellStyle name="Normal 9 2 8 3 3 2" xfId="34626"/>
    <cellStyle name="Normal 9 2 8 3 4" xfId="27035"/>
    <cellStyle name="Normal 9 2 8 3 5" xfId="27036"/>
    <cellStyle name="Normal 9 2 8 4" xfId="27037"/>
    <cellStyle name="Normal 9 2 8 4 2" xfId="27038"/>
    <cellStyle name="Normal 9 2 8 4 2 2" xfId="27039"/>
    <cellStyle name="Normal 9 2 8 4 2 3" xfId="27040"/>
    <cellStyle name="Normal 9 2 8 4 3" xfId="27041"/>
    <cellStyle name="Normal 9 2 8 4 3 2" xfId="35067"/>
    <cellStyle name="Normal 9 2 8 4 4" xfId="27042"/>
    <cellStyle name="Normal 9 2 8 4 5" xfId="27043"/>
    <cellStyle name="Normal 9 2 8 5" xfId="27044"/>
    <cellStyle name="Normal 9 2 8 5 2" xfId="27045"/>
    <cellStyle name="Normal 9 2 8 5 3" xfId="27046"/>
    <cellStyle name="Normal 9 2 8 6" xfId="27047"/>
    <cellStyle name="Normal 9 2 8 6 2" xfId="33904"/>
    <cellStyle name="Normal 9 2 8 7" xfId="27048"/>
    <cellStyle name="Normal 9 2 8 8" xfId="27049"/>
    <cellStyle name="Normal 9 2 8 9" xfId="27050"/>
    <cellStyle name="Normal 9 2 9" xfId="27051"/>
    <cellStyle name="Normal 9 2 9 2" xfId="27052"/>
    <cellStyle name="Normal 9 2 9 2 2" xfId="27053"/>
    <cellStyle name="Normal 9 2 9 2 2 2" xfId="27054"/>
    <cellStyle name="Normal 9 2 9 2 2 2 2" xfId="27055"/>
    <cellStyle name="Normal 9 2 9 2 2 2 3" xfId="27056"/>
    <cellStyle name="Normal 9 2 9 2 2 3" xfId="27057"/>
    <cellStyle name="Normal 9 2 9 2 2 3 2" xfId="34627"/>
    <cellStyle name="Normal 9 2 9 2 2 4" xfId="27058"/>
    <cellStyle name="Normal 9 2 9 2 2 5" xfId="27059"/>
    <cellStyle name="Normal 9 2 9 2 3" xfId="27060"/>
    <cellStyle name="Normal 9 2 9 2 3 2" xfId="27061"/>
    <cellStyle name="Normal 9 2 9 2 3 3" xfId="27062"/>
    <cellStyle name="Normal 9 2 9 2 4" xfId="27063"/>
    <cellStyle name="Normal 9 2 9 2 4 2" xfId="33907"/>
    <cellStyle name="Normal 9 2 9 2 5" xfId="27064"/>
    <cellStyle name="Normal 9 2 9 2 6" xfId="27065"/>
    <cellStyle name="Normal 9 2 9 3" xfId="27066"/>
    <cellStyle name="Normal 9 2 9 3 2" xfId="27067"/>
    <cellStyle name="Normal 9 2 9 3 2 2" xfId="27068"/>
    <cellStyle name="Normal 9 2 9 3 2 3" xfId="27069"/>
    <cellStyle name="Normal 9 2 9 3 3" xfId="27070"/>
    <cellStyle name="Normal 9 2 9 3 3 2" xfId="34628"/>
    <cellStyle name="Normal 9 2 9 3 4" xfId="27071"/>
    <cellStyle name="Normal 9 2 9 3 5" xfId="27072"/>
    <cellStyle name="Normal 9 2 9 4" xfId="27073"/>
    <cellStyle name="Normal 9 2 9 4 2" xfId="27074"/>
    <cellStyle name="Normal 9 2 9 4 3" xfId="27075"/>
    <cellStyle name="Normal 9 2 9 5" xfId="27076"/>
    <cellStyle name="Normal 9 2 9 5 2" xfId="33906"/>
    <cellStyle name="Normal 9 2 9 6" xfId="27077"/>
    <cellStyle name="Normal 9 2 9 7" xfId="27078"/>
    <cellStyle name="Normal 9 3" xfId="27079"/>
    <cellStyle name="Normal 9 3 10" xfId="27080"/>
    <cellStyle name="Normal 9 3 10 2" xfId="27081"/>
    <cellStyle name="Normal 9 3 10 2 2" xfId="27082"/>
    <cellStyle name="Normal 9 3 10 2 2 2" xfId="27083"/>
    <cellStyle name="Normal 9 3 10 2 2 3" xfId="27084"/>
    <cellStyle name="Normal 9 3 10 2 3" xfId="27085"/>
    <cellStyle name="Normal 9 3 10 2 3 2" xfId="33004"/>
    <cellStyle name="Normal 9 3 10 2 4" xfId="27086"/>
    <cellStyle name="Normal 9 3 10 2 5" xfId="27087"/>
    <cellStyle name="Normal 9 3 10 3" xfId="27088"/>
    <cellStyle name="Normal 9 3 10 3 2" xfId="27089"/>
    <cellStyle name="Normal 9 3 10 3 3" xfId="27090"/>
    <cellStyle name="Normal 9 3 10 4" xfId="27091"/>
    <cellStyle name="Normal 9 3 10 4 2" xfId="33003"/>
    <cellStyle name="Normal 9 3 10 5" xfId="27092"/>
    <cellStyle name="Normal 9 3 10 6" xfId="27093"/>
    <cellStyle name="Normal 9 3 11" xfId="27094"/>
    <cellStyle name="Normal 9 3 11 2" xfId="27095"/>
    <cellStyle name="Normal 9 3 11 2 2" xfId="27096"/>
    <cellStyle name="Normal 9 3 11 2 2 2" xfId="27097"/>
    <cellStyle name="Normal 9 3 11 2 2 3" xfId="27098"/>
    <cellStyle name="Normal 9 3 11 2 3" xfId="27099"/>
    <cellStyle name="Normal 9 3 11 2 3 2" xfId="33006"/>
    <cellStyle name="Normal 9 3 11 2 4" xfId="27100"/>
    <cellStyle name="Normal 9 3 11 2 5" xfId="27101"/>
    <cellStyle name="Normal 9 3 11 3" xfId="27102"/>
    <cellStyle name="Normal 9 3 11 3 2" xfId="27103"/>
    <cellStyle name="Normal 9 3 11 3 3" xfId="27104"/>
    <cellStyle name="Normal 9 3 11 4" xfId="27105"/>
    <cellStyle name="Normal 9 3 11 4 2" xfId="33005"/>
    <cellStyle name="Normal 9 3 11 5" xfId="27106"/>
    <cellStyle name="Normal 9 3 11 6" xfId="27107"/>
    <cellStyle name="Normal 9 3 12" xfId="27108"/>
    <cellStyle name="Normal 9 3 12 2" xfId="27109"/>
    <cellStyle name="Normal 9 3 12 2 2" xfId="27110"/>
    <cellStyle name="Normal 9 3 12 2 2 2" xfId="27111"/>
    <cellStyle name="Normal 9 3 12 2 2 3" xfId="27112"/>
    <cellStyle name="Normal 9 3 12 2 3" xfId="27113"/>
    <cellStyle name="Normal 9 3 12 2 3 2" xfId="33008"/>
    <cellStyle name="Normal 9 3 12 2 4" xfId="27114"/>
    <cellStyle name="Normal 9 3 12 2 5" xfId="27115"/>
    <cellStyle name="Normal 9 3 12 3" xfId="27116"/>
    <cellStyle name="Normal 9 3 12 3 2" xfId="27117"/>
    <cellStyle name="Normal 9 3 12 3 3" xfId="27118"/>
    <cellStyle name="Normal 9 3 12 4" xfId="27119"/>
    <cellStyle name="Normal 9 3 12 4 2" xfId="33007"/>
    <cellStyle name="Normal 9 3 12 5" xfId="27120"/>
    <cellStyle name="Normal 9 3 12 6" xfId="27121"/>
    <cellStyle name="Normal 9 3 13" xfId="27122"/>
    <cellStyle name="Normal 9 3 13 2" xfId="27123"/>
    <cellStyle name="Normal 9 3 13 2 2" xfId="27124"/>
    <cellStyle name="Normal 9 3 13 2 2 2" xfId="27125"/>
    <cellStyle name="Normal 9 3 13 2 2 3" xfId="27126"/>
    <cellStyle name="Normal 9 3 13 2 3" xfId="27127"/>
    <cellStyle name="Normal 9 3 13 2 3 2" xfId="33010"/>
    <cellStyle name="Normal 9 3 13 2 4" xfId="27128"/>
    <cellStyle name="Normal 9 3 13 2 5" xfId="27129"/>
    <cellStyle name="Normal 9 3 13 3" xfId="27130"/>
    <cellStyle name="Normal 9 3 13 3 2" xfId="27131"/>
    <cellStyle name="Normal 9 3 13 3 3" xfId="27132"/>
    <cellStyle name="Normal 9 3 13 4" xfId="27133"/>
    <cellStyle name="Normal 9 3 13 4 2" xfId="33009"/>
    <cellStyle name="Normal 9 3 13 5" xfId="27134"/>
    <cellStyle name="Normal 9 3 13 6" xfId="27135"/>
    <cellStyle name="Normal 9 3 14" xfId="27136"/>
    <cellStyle name="Normal 9 3 14 2" xfId="27137"/>
    <cellStyle name="Normal 9 3 14 2 2" xfId="27138"/>
    <cellStyle name="Normal 9 3 14 2 2 2" xfId="27139"/>
    <cellStyle name="Normal 9 3 14 2 2 3" xfId="27140"/>
    <cellStyle name="Normal 9 3 14 2 3" xfId="27141"/>
    <cellStyle name="Normal 9 3 14 2 3 2" xfId="33012"/>
    <cellStyle name="Normal 9 3 14 2 4" xfId="27142"/>
    <cellStyle name="Normal 9 3 14 2 5" xfId="27143"/>
    <cellStyle name="Normal 9 3 14 3" xfId="27144"/>
    <cellStyle name="Normal 9 3 14 3 2" xfId="27145"/>
    <cellStyle name="Normal 9 3 14 3 3" xfId="27146"/>
    <cellStyle name="Normal 9 3 14 4" xfId="27147"/>
    <cellStyle name="Normal 9 3 14 4 2" xfId="33011"/>
    <cellStyle name="Normal 9 3 14 5" xfId="27148"/>
    <cellStyle name="Normal 9 3 14 6" xfId="27149"/>
    <cellStyle name="Normal 9 3 15" xfId="27150"/>
    <cellStyle name="Normal 9 3 15 2" xfId="27151"/>
    <cellStyle name="Normal 9 3 15 2 2" xfId="27152"/>
    <cellStyle name="Normal 9 3 15 2 2 2" xfId="27153"/>
    <cellStyle name="Normal 9 3 15 2 2 3" xfId="27154"/>
    <cellStyle name="Normal 9 3 15 2 3" xfId="27155"/>
    <cellStyle name="Normal 9 3 15 2 3 2" xfId="33014"/>
    <cellStyle name="Normal 9 3 15 2 4" xfId="27156"/>
    <cellStyle name="Normal 9 3 15 2 5" xfId="27157"/>
    <cellStyle name="Normal 9 3 15 3" xfId="27158"/>
    <cellStyle name="Normal 9 3 15 3 2" xfId="27159"/>
    <cellStyle name="Normal 9 3 15 3 3" xfId="27160"/>
    <cellStyle name="Normal 9 3 15 4" xfId="27161"/>
    <cellStyle name="Normal 9 3 15 4 2" xfId="33013"/>
    <cellStyle name="Normal 9 3 15 5" xfId="27162"/>
    <cellStyle name="Normal 9 3 15 6" xfId="27163"/>
    <cellStyle name="Normal 9 3 16" xfId="27164"/>
    <cellStyle name="Normal 9 3 16 2" xfId="27165"/>
    <cellStyle name="Normal 9 3 16 2 2" xfId="27166"/>
    <cellStyle name="Normal 9 3 16 2 2 2" xfId="27167"/>
    <cellStyle name="Normal 9 3 16 2 2 3" xfId="27168"/>
    <cellStyle name="Normal 9 3 16 2 3" xfId="27169"/>
    <cellStyle name="Normal 9 3 16 2 3 2" xfId="33016"/>
    <cellStyle name="Normal 9 3 16 2 4" xfId="27170"/>
    <cellStyle name="Normal 9 3 16 2 5" xfId="27171"/>
    <cellStyle name="Normal 9 3 16 3" xfId="27172"/>
    <cellStyle name="Normal 9 3 16 3 2" xfId="27173"/>
    <cellStyle name="Normal 9 3 16 3 3" xfId="27174"/>
    <cellStyle name="Normal 9 3 16 4" xfId="27175"/>
    <cellStyle name="Normal 9 3 16 4 2" xfId="33015"/>
    <cellStyle name="Normal 9 3 16 5" xfId="27176"/>
    <cellStyle name="Normal 9 3 16 6" xfId="27177"/>
    <cellStyle name="Normal 9 3 17" xfId="27178"/>
    <cellStyle name="Normal 9 3 17 2" xfId="27179"/>
    <cellStyle name="Normal 9 3 17 2 2" xfId="27180"/>
    <cellStyle name="Normal 9 3 17 2 2 2" xfId="27181"/>
    <cellStyle name="Normal 9 3 17 2 2 3" xfId="27182"/>
    <cellStyle name="Normal 9 3 17 2 3" xfId="27183"/>
    <cellStyle name="Normal 9 3 17 2 3 2" xfId="33018"/>
    <cellStyle name="Normal 9 3 17 2 4" xfId="27184"/>
    <cellStyle name="Normal 9 3 17 2 5" xfId="27185"/>
    <cellStyle name="Normal 9 3 17 3" xfId="27186"/>
    <cellStyle name="Normal 9 3 17 3 2" xfId="27187"/>
    <cellStyle name="Normal 9 3 17 3 3" xfId="27188"/>
    <cellStyle name="Normal 9 3 17 4" xfId="27189"/>
    <cellStyle name="Normal 9 3 17 4 2" xfId="33017"/>
    <cellStyle name="Normal 9 3 17 5" xfId="27190"/>
    <cellStyle name="Normal 9 3 17 6" xfId="27191"/>
    <cellStyle name="Normal 9 3 18" xfId="27192"/>
    <cellStyle name="Normal 9 3 18 2" xfId="27193"/>
    <cellStyle name="Normal 9 3 18 2 2" xfId="27194"/>
    <cellStyle name="Normal 9 3 18 2 2 2" xfId="27195"/>
    <cellStyle name="Normal 9 3 18 2 2 3" xfId="27196"/>
    <cellStyle name="Normal 9 3 18 2 3" xfId="27197"/>
    <cellStyle name="Normal 9 3 18 2 3 2" xfId="33020"/>
    <cellStyle name="Normal 9 3 18 2 4" xfId="27198"/>
    <cellStyle name="Normal 9 3 18 2 5" xfId="27199"/>
    <cellStyle name="Normal 9 3 18 3" xfId="27200"/>
    <cellStyle name="Normal 9 3 18 3 2" xfId="27201"/>
    <cellStyle name="Normal 9 3 18 3 3" xfId="27202"/>
    <cellStyle name="Normal 9 3 18 4" xfId="27203"/>
    <cellStyle name="Normal 9 3 18 4 2" xfId="33019"/>
    <cellStyle name="Normal 9 3 18 5" xfId="27204"/>
    <cellStyle name="Normal 9 3 18 6" xfId="27205"/>
    <cellStyle name="Normal 9 3 19" xfId="27206"/>
    <cellStyle name="Normal 9 3 19 2" xfId="27207"/>
    <cellStyle name="Normal 9 3 19 2 2" xfId="27208"/>
    <cellStyle name="Normal 9 3 19 2 2 2" xfId="27209"/>
    <cellStyle name="Normal 9 3 19 2 2 3" xfId="27210"/>
    <cellStyle name="Normal 9 3 19 2 3" xfId="27211"/>
    <cellStyle name="Normal 9 3 19 2 3 2" xfId="33022"/>
    <cellStyle name="Normal 9 3 19 2 4" xfId="27212"/>
    <cellStyle name="Normal 9 3 19 2 5" xfId="27213"/>
    <cellStyle name="Normal 9 3 19 3" xfId="27214"/>
    <cellStyle name="Normal 9 3 19 3 2" xfId="27215"/>
    <cellStyle name="Normal 9 3 19 3 3" xfId="27216"/>
    <cellStyle name="Normal 9 3 19 4" xfId="27217"/>
    <cellStyle name="Normal 9 3 19 4 2" xfId="33021"/>
    <cellStyle name="Normal 9 3 19 5" xfId="27218"/>
    <cellStyle name="Normal 9 3 19 6" xfId="27219"/>
    <cellStyle name="Normal 9 3 2" xfId="27220"/>
    <cellStyle name="Normal 9 3 2 10" xfId="27221"/>
    <cellStyle name="Normal 9 3 2 10 2" xfId="27222"/>
    <cellStyle name="Normal 9 3 2 10 2 2" xfId="27223"/>
    <cellStyle name="Normal 9 3 2 10 2 3" xfId="27224"/>
    <cellStyle name="Normal 9 3 2 10 3" xfId="27225"/>
    <cellStyle name="Normal 9 3 2 10 3 2" xfId="33024"/>
    <cellStyle name="Normal 9 3 2 10 4" xfId="27226"/>
    <cellStyle name="Normal 9 3 2 10 5" xfId="27227"/>
    <cellStyle name="Normal 9 3 2 11" xfId="27228"/>
    <cellStyle name="Normal 9 3 2 11 2" xfId="27229"/>
    <cellStyle name="Normal 9 3 2 11 2 2" xfId="27230"/>
    <cellStyle name="Normal 9 3 2 11 2 3" xfId="27231"/>
    <cellStyle name="Normal 9 3 2 11 3" xfId="27232"/>
    <cellStyle name="Normal 9 3 2 11 3 2" xfId="33025"/>
    <cellStyle name="Normal 9 3 2 11 4" xfId="27233"/>
    <cellStyle name="Normal 9 3 2 11 5" xfId="27234"/>
    <cellStyle name="Normal 9 3 2 12" xfId="27235"/>
    <cellStyle name="Normal 9 3 2 12 2" xfId="27236"/>
    <cellStyle name="Normal 9 3 2 12 2 2" xfId="27237"/>
    <cellStyle name="Normal 9 3 2 12 2 3" xfId="27238"/>
    <cellStyle name="Normal 9 3 2 12 3" xfId="27239"/>
    <cellStyle name="Normal 9 3 2 12 3 2" xfId="33026"/>
    <cellStyle name="Normal 9 3 2 12 4" xfId="27240"/>
    <cellStyle name="Normal 9 3 2 12 5" xfId="27241"/>
    <cellStyle name="Normal 9 3 2 13" xfId="27242"/>
    <cellStyle name="Normal 9 3 2 13 2" xfId="27243"/>
    <cellStyle name="Normal 9 3 2 13 2 2" xfId="27244"/>
    <cellStyle name="Normal 9 3 2 13 2 3" xfId="27245"/>
    <cellStyle name="Normal 9 3 2 13 3" xfId="27246"/>
    <cellStyle name="Normal 9 3 2 13 3 2" xfId="33027"/>
    <cellStyle name="Normal 9 3 2 13 4" xfId="27247"/>
    <cellStyle name="Normal 9 3 2 13 5" xfId="27248"/>
    <cellStyle name="Normal 9 3 2 14" xfId="27249"/>
    <cellStyle name="Normal 9 3 2 14 2" xfId="27250"/>
    <cellStyle name="Normal 9 3 2 14 2 2" xfId="27251"/>
    <cellStyle name="Normal 9 3 2 14 2 3" xfId="27252"/>
    <cellStyle name="Normal 9 3 2 14 3" xfId="27253"/>
    <cellStyle name="Normal 9 3 2 14 3 2" xfId="33028"/>
    <cellStyle name="Normal 9 3 2 14 4" xfId="27254"/>
    <cellStyle name="Normal 9 3 2 14 5" xfId="27255"/>
    <cellStyle name="Normal 9 3 2 15" xfId="27256"/>
    <cellStyle name="Normal 9 3 2 15 2" xfId="27257"/>
    <cellStyle name="Normal 9 3 2 15 2 2" xfId="27258"/>
    <cellStyle name="Normal 9 3 2 15 2 3" xfId="27259"/>
    <cellStyle name="Normal 9 3 2 15 3" xfId="27260"/>
    <cellStyle name="Normal 9 3 2 15 3 2" xfId="33029"/>
    <cellStyle name="Normal 9 3 2 15 4" xfId="27261"/>
    <cellStyle name="Normal 9 3 2 15 5" xfId="27262"/>
    <cellStyle name="Normal 9 3 2 16" xfId="27263"/>
    <cellStyle name="Normal 9 3 2 16 2" xfId="27264"/>
    <cellStyle name="Normal 9 3 2 16 2 2" xfId="27265"/>
    <cellStyle name="Normal 9 3 2 16 2 3" xfId="27266"/>
    <cellStyle name="Normal 9 3 2 16 3" xfId="27267"/>
    <cellStyle name="Normal 9 3 2 16 3 2" xfId="33030"/>
    <cellStyle name="Normal 9 3 2 16 4" xfId="27268"/>
    <cellStyle name="Normal 9 3 2 16 5" xfId="27269"/>
    <cellStyle name="Normal 9 3 2 17" xfId="27270"/>
    <cellStyle name="Normal 9 3 2 17 2" xfId="27271"/>
    <cellStyle name="Normal 9 3 2 17 2 2" xfId="27272"/>
    <cellStyle name="Normal 9 3 2 17 2 3" xfId="27273"/>
    <cellStyle name="Normal 9 3 2 17 3" xfId="27274"/>
    <cellStyle name="Normal 9 3 2 17 3 2" xfId="33031"/>
    <cellStyle name="Normal 9 3 2 17 4" xfId="27275"/>
    <cellStyle name="Normal 9 3 2 17 5" xfId="27276"/>
    <cellStyle name="Normal 9 3 2 18" xfId="27277"/>
    <cellStyle name="Normal 9 3 2 18 2" xfId="27278"/>
    <cellStyle name="Normal 9 3 2 18 2 2" xfId="27279"/>
    <cellStyle name="Normal 9 3 2 18 2 3" xfId="27280"/>
    <cellStyle name="Normal 9 3 2 18 3" xfId="27281"/>
    <cellStyle name="Normal 9 3 2 18 3 2" xfId="33032"/>
    <cellStyle name="Normal 9 3 2 18 4" xfId="27282"/>
    <cellStyle name="Normal 9 3 2 18 5" xfId="27283"/>
    <cellStyle name="Normal 9 3 2 19" xfId="27284"/>
    <cellStyle name="Normal 9 3 2 19 2" xfId="27285"/>
    <cellStyle name="Normal 9 3 2 19 2 2" xfId="27286"/>
    <cellStyle name="Normal 9 3 2 19 2 3" xfId="27287"/>
    <cellStyle name="Normal 9 3 2 19 3" xfId="27288"/>
    <cellStyle name="Normal 9 3 2 19 3 2" xfId="33033"/>
    <cellStyle name="Normal 9 3 2 19 4" xfId="27289"/>
    <cellStyle name="Normal 9 3 2 19 5" xfId="27290"/>
    <cellStyle name="Normal 9 3 2 2" xfId="27291"/>
    <cellStyle name="Normal 9 3 2 2 2" xfId="27292"/>
    <cellStyle name="Normal 9 3 2 2 2 2" xfId="27293"/>
    <cellStyle name="Normal 9 3 2 2 2 2 2" xfId="27294"/>
    <cellStyle name="Normal 9 3 2 2 2 2 3" xfId="27295"/>
    <cellStyle name="Normal 9 3 2 2 2 3" xfId="27296"/>
    <cellStyle name="Normal 9 3 2 2 2 3 2" xfId="33908"/>
    <cellStyle name="Normal 9 3 2 2 2 4" xfId="27297"/>
    <cellStyle name="Normal 9 3 2 2 2 5" xfId="27298"/>
    <cellStyle name="Normal 9 3 2 2 3" xfId="27299"/>
    <cellStyle name="Normal 9 3 2 2 3 2" xfId="27300"/>
    <cellStyle name="Normal 9 3 2 2 3 2 2" xfId="27301"/>
    <cellStyle name="Normal 9 3 2 2 3 2 3" xfId="27302"/>
    <cellStyle name="Normal 9 3 2 2 3 3" xfId="27303"/>
    <cellStyle name="Normal 9 3 2 2 3 3 2" xfId="34962"/>
    <cellStyle name="Normal 9 3 2 2 3 4" xfId="27304"/>
    <cellStyle name="Normal 9 3 2 2 3 5" xfId="27305"/>
    <cellStyle name="Normal 9 3 2 2 4" xfId="27306"/>
    <cellStyle name="Normal 9 3 2 2 4 2" xfId="27307"/>
    <cellStyle name="Normal 9 3 2 2 4 3" xfId="27308"/>
    <cellStyle name="Normal 9 3 2 2 5" xfId="27309"/>
    <cellStyle name="Normal 9 3 2 2 5 2" xfId="33034"/>
    <cellStyle name="Normal 9 3 2 2 6" xfId="27310"/>
    <cellStyle name="Normal 9 3 2 2 7" xfId="27311"/>
    <cellStyle name="Normal 9 3 2 20" xfId="27312"/>
    <cellStyle name="Normal 9 3 2 20 2" xfId="27313"/>
    <cellStyle name="Normal 9 3 2 20 3" xfId="27314"/>
    <cellStyle name="Normal 9 3 2 21" xfId="27315"/>
    <cellStyle name="Normal 9 3 2 21 2" xfId="33023"/>
    <cellStyle name="Normal 9 3 2 22" xfId="27316"/>
    <cellStyle name="Normal 9 3 2 23" xfId="27317"/>
    <cellStyle name="Normal 9 3 2 3" xfId="27318"/>
    <cellStyle name="Normal 9 3 2 3 2" xfId="27319"/>
    <cellStyle name="Normal 9 3 2 3 2 2" xfId="27320"/>
    <cellStyle name="Normal 9 3 2 3 2 3" xfId="27321"/>
    <cellStyle name="Normal 9 3 2 3 3" xfId="27322"/>
    <cellStyle name="Normal 9 3 2 3 3 2" xfId="33035"/>
    <cellStyle name="Normal 9 3 2 3 4" xfId="27323"/>
    <cellStyle name="Normal 9 3 2 3 5" xfId="27324"/>
    <cellStyle name="Normal 9 3 2 4" xfId="27325"/>
    <cellStyle name="Normal 9 3 2 4 2" xfId="27326"/>
    <cellStyle name="Normal 9 3 2 4 2 2" xfId="27327"/>
    <cellStyle name="Normal 9 3 2 4 2 3" xfId="27328"/>
    <cellStyle name="Normal 9 3 2 4 3" xfId="27329"/>
    <cellStyle name="Normal 9 3 2 4 3 2" xfId="33036"/>
    <cellStyle name="Normal 9 3 2 4 4" xfId="27330"/>
    <cellStyle name="Normal 9 3 2 4 5" xfId="27331"/>
    <cellStyle name="Normal 9 3 2 5" xfId="27332"/>
    <cellStyle name="Normal 9 3 2 5 2" xfId="27333"/>
    <cellStyle name="Normal 9 3 2 5 2 2" xfId="27334"/>
    <cellStyle name="Normal 9 3 2 5 2 3" xfId="27335"/>
    <cellStyle name="Normal 9 3 2 5 3" xfId="27336"/>
    <cellStyle name="Normal 9 3 2 5 3 2" xfId="33037"/>
    <cellStyle name="Normal 9 3 2 5 4" xfId="27337"/>
    <cellStyle name="Normal 9 3 2 5 5" xfId="27338"/>
    <cellStyle name="Normal 9 3 2 6" xfId="27339"/>
    <cellStyle name="Normal 9 3 2 6 2" xfId="27340"/>
    <cellStyle name="Normal 9 3 2 6 2 2" xfId="27341"/>
    <cellStyle name="Normal 9 3 2 6 2 3" xfId="27342"/>
    <cellStyle name="Normal 9 3 2 6 3" xfId="27343"/>
    <cellStyle name="Normal 9 3 2 6 3 2" xfId="33038"/>
    <cellStyle name="Normal 9 3 2 6 4" xfId="27344"/>
    <cellStyle name="Normal 9 3 2 6 5" xfId="27345"/>
    <cellStyle name="Normal 9 3 2 7" xfId="27346"/>
    <cellStyle name="Normal 9 3 2 7 2" xfId="27347"/>
    <cellStyle name="Normal 9 3 2 7 2 2" xfId="27348"/>
    <cellStyle name="Normal 9 3 2 7 2 3" xfId="27349"/>
    <cellStyle name="Normal 9 3 2 7 3" xfId="27350"/>
    <cellStyle name="Normal 9 3 2 7 3 2" xfId="33039"/>
    <cellStyle name="Normal 9 3 2 7 4" xfId="27351"/>
    <cellStyle name="Normal 9 3 2 7 5" xfId="27352"/>
    <cellStyle name="Normal 9 3 2 8" xfId="27353"/>
    <cellStyle name="Normal 9 3 2 8 2" xfId="27354"/>
    <cellStyle name="Normal 9 3 2 8 2 2" xfId="27355"/>
    <cellStyle name="Normal 9 3 2 8 2 3" xfId="27356"/>
    <cellStyle name="Normal 9 3 2 8 3" xfId="27357"/>
    <cellStyle name="Normal 9 3 2 8 3 2" xfId="33040"/>
    <cellStyle name="Normal 9 3 2 8 4" xfId="27358"/>
    <cellStyle name="Normal 9 3 2 8 5" xfId="27359"/>
    <cellStyle name="Normal 9 3 2 9" xfId="27360"/>
    <cellStyle name="Normal 9 3 2 9 2" xfId="27361"/>
    <cellStyle name="Normal 9 3 2 9 2 2" xfId="27362"/>
    <cellStyle name="Normal 9 3 2 9 2 3" xfId="27363"/>
    <cellStyle name="Normal 9 3 2 9 3" xfId="27364"/>
    <cellStyle name="Normal 9 3 2 9 3 2" xfId="33041"/>
    <cellStyle name="Normal 9 3 2 9 4" xfId="27365"/>
    <cellStyle name="Normal 9 3 2 9 5" xfId="27366"/>
    <cellStyle name="Normal 9 3 20" xfId="27367"/>
    <cellStyle name="Normal 9 3 20 2" xfId="27368"/>
    <cellStyle name="Normal 9 3 20 2 2" xfId="27369"/>
    <cellStyle name="Normal 9 3 20 2 2 2" xfId="27370"/>
    <cellStyle name="Normal 9 3 20 2 2 3" xfId="27371"/>
    <cellStyle name="Normal 9 3 20 2 3" xfId="27372"/>
    <cellStyle name="Normal 9 3 20 2 3 2" xfId="33043"/>
    <cellStyle name="Normal 9 3 20 2 4" xfId="27373"/>
    <cellStyle name="Normal 9 3 20 2 5" xfId="27374"/>
    <cellStyle name="Normal 9 3 20 3" xfId="27375"/>
    <cellStyle name="Normal 9 3 20 3 2" xfId="27376"/>
    <cellStyle name="Normal 9 3 20 3 3" xfId="27377"/>
    <cellStyle name="Normal 9 3 20 4" xfId="27378"/>
    <cellStyle name="Normal 9 3 20 4 2" xfId="33042"/>
    <cellStyle name="Normal 9 3 20 5" xfId="27379"/>
    <cellStyle name="Normal 9 3 20 6" xfId="27380"/>
    <cellStyle name="Normal 9 3 21" xfId="27381"/>
    <cellStyle name="Normal 9 3 21 2" xfId="27382"/>
    <cellStyle name="Normal 9 3 21 2 2" xfId="27383"/>
    <cellStyle name="Normal 9 3 21 2 2 2" xfId="27384"/>
    <cellStyle name="Normal 9 3 21 2 2 3" xfId="27385"/>
    <cellStyle name="Normal 9 3 21 2 3" xfId="27386"/>
    <cellStyle name="Normal 9 3 21 2 3 2" xfId="33045"/>
    <cellStyle name="Normal 9 3 21 2 4" xfId="27387"/>
    <cellStyle name="Normal 9 3 21 2 5" xfId="27388"/>
    <cellStyle name="Normal 9 3 21 3" xfId="27389"/>
    <cellStyle name="Normal 9 3 21 3 2" xfId="27390"/>
    <cellStyle name="Normal 9 3 21 3 3" xfId="27391"/>
    <cellStyle name="Normal 9 3 21 4" xfId="27392"/>
    <cellStyle name="Normal 9 3 21 4 2" xfId="33044"/>
    <cellStyle name="Normal 9 3 21 5" xfId="27393"/>
    <cellStyle name="Normal 9 3 21 6" xfId="27394"/>
    <cellStyle name="Normal 9 3 22" xfId="27395"/>
    <cellStyle name="Normal 9 3 22 2" xfId="27396"/>
    <cellStyle name="Normal 9 3 22 2 2" xfId="27397"/>
    <cellStyle name="Normal 9 3 22 2 2 2" xfId="27398"/>
    <cellStyle name="Normal 9 3 22 2 2 3" xfId="27399"/>
    <cellStyle name="Normal 9 3 22 2 3" xfId="27400"/>
    <cellStyle name="Normal 9 3 22 2 3 2" xfId="33047"/>
    <cellStyle name="Normal 9 3 22 2 4" xfId="27401"/>
    <cellStyle name="Normal 9 3 22 2 5" xfId="27402"/>
    <cellStyle name="Normal 9 3 22 3" xfId="27403"/>
    <cellStyle name="Normal 9 3 22 3 2" xfId="27404"/>
    <cellStyle name="Normal 9 3 22 3 3" xfId="27405"/>
    <cellStyle name="Normal 9 3 22 4" xfId="27406"/>
    <cellStyle name="Normal 9 3 22 4 2" xfId="33046"/>
    <cellStyle name="Normal 9 3 22 5" xfId="27407"/>
    <cellStyle name="Normal 9 3 22 6" xfId="27408"/>
    <cellStyle name="Normal 9 3 23" xfId="27409"/>
    <cellStyle name="Normal 9 3 23 2" xfId="27410"/>
    <cellStyle name="Normal 9 3 23 3" xfId="27411"/>
    <cellStyle name="Normal 9 3 24" xfId="27412"/>
    <cellStyle name="Normal 9 3 24 2" xfId="33002"/>
    <cellStyle name="Normal 9 3 25" xfId="27413"/>
    <cellStyle name="Normal 9 3 26" xfId="27414"/>
    <cellStyle name="Normal 9 3 27" xfId="27415"/>
    <cellStyle name="Normal 9 3 3" xfId="27416"/>
    <cellStyle name="Normal 9 3 3 2" xfId="27417"/>
    <cellStyle name="Normal 9 3 3 2 2" xfId="27418"/>
    <cellStyle name="Normal 9 3 3 2 2 2" xfId="27419"/>
    <cellStyle name="Normal 9 3 3 2 2 3" xfId="27420"/>
    <cellStyle name="Normal 9 3 3 2 3" xfId="27421"/>
    <cellStyle name="Normal 9 3 3 2 3 2" xfId="33909"/>
    <cellStyle name="Normal 9 3 3 2 4" xfId="27422"/>
    <cellStyle name="Normal 9 3 3 2 5" xfId="27423"/>
    <cellStyle name="Normal 9 3 3 3" xfId="27424"/>
    <cellStyle name="Normal 9 3 3 3 2" xfId="27425"/>
    <cellStyle name="Normal 9 3 3 3 2 2" xfId="27426"/>
    <cellStyle name="Normal 9 3 3 3 2 3" xfId="27427"/>
    <cellStyle name="Normal 9 3 3 3 3" xfId="27428"/>
    <cellStyle name="Normal 9 3 3 3 3 2" xfId="34963"/>
    <cellStyle name="Normal 9 3 3 3 4" xfId="27429"/>
    <cellStyle name="Normal 9 3 3 3 5" xfId="27430"/>
    <cellStyle name="Normal 9 3 3 4" xfId="27431"/>
    <cellStyle name="Normal 9 3 3 4 2" xfId="27432"/>
    <cellStyle name="Normal 9 3 3 4 3" xfId="27433"/>
    <cellStyle name="Normal 9 3 3 5" xfId="27434"/>
    <cellStyle name="Normal 9 3 3 5 2" xfId="33048"/>
    <cellStyle name="Normal 9 3 3 6" xfId="27435"/>
    <cellStyle name="Normal 9 3 3 7" xfId="27436"/>
    <cellStyle name="Normal 9 3 4" xfId="27437"/>
    <cellStyle name="Normal 9 3 4 2" xfId="27438"/>
    <cellStyle name="Normal 9 3 4 2 2" xfId="27439"/>
    <cellStyle name="Normal 9 3 4 2 3" xfId="27440"/>
    <cellStyle name="Normal 9 3 4 3" xfId="27441"/>
    <cellStyle name="Normal 9 3 4 3 2" xfId="33049"/>
    <cellStyle name="Normal 9 3 4 4" xfId="27442"/>
    <cellStyle name="Normal 9 3 4 5" xfId="27443"/>
    <cellStyle name="Normal 9 3 5" xfId="27444"/>
    <cellStyle name="Normal 9 3 5 2" xfId="27445"/>
    <cellStyle name="Normal 9 3 5 2 2" xfId="27446"/>
    <cellStyle name="Normal 9 3 5 2 3" xfId="27447"/>
    <cellStyle name="Normal 9 3 5 3" xfId="27448"/>
    <cellStyle name="Normal 9 3 5 3 2" xfId="33050"/>
    <cellStyle name="Normal 9 3 5 4" xfId="27449"/>
    <cellStyle name="Normal 9 3 5 5" xfId="27450"/>
    <cellStyle name="Normal 9 3 6" xfId="27451"/>
    <cellStyle name="Normal 9 3 6 2" xfId="27452"/>
    <cellStyle name="Normal 9 3 6 2 2" xfId="27453"/>
    <cellStyle name="Normal 9 3 6 2 3" xfId="27454"/>
    <cellStyle name="Normal 9 3 6 3" xfId="27455"/>
    <cellStyle name="Normal 9 3 6 3 2" xfId="33051"/>
    <cellStyle name="Normal 9 3 6 4" xfId="27456"/>
    <cellStyle name="Normal 9 3 6 5" xfId="27457"/>
    <cellStyle name="Normal 9 3 7" xfId="27458"/>
    <cellStyle name="Normal 9 3 7 2" xfId="27459"/>
    <cellStyle name="Normal 9 3 7 2 2" xfId="27460"/>
    <cellStyle name="Normal 9 3 7 2 3" xfId="27461"/>
    <cellStyle name="Normal 9 3 7 3" xfId="27462"/>
    <cellStyle name="Normal 9 3 7 3 2" xfId="33052"/>
    <cellStyle name="Normal 9 3 7 4" xfId="27463"/>
    <cellStyle name="Normal 9 3 7 5" xfId="27464"/>
    <cellStyle name="Normal 9 3 8" xfId="27465"/>
    <cellStyle name="Normal 9 3 8 2" xfId="27466"/>
    <cellStyle name="Normal 9 3 8 2 2" xfId="27467"/>
    <cellStyle name="Normal 9 3 8 2 2 2" xfId="27468"/>
    <cellStyle name="Normal 9 3 8 2 2 3" xfId="27469"/>
    <cellStyle name="Normal 9 3 8 2 3" xfId="27470"/>
    <cellStyle name="Normal 9 3 8 2 3 2" xfId="33054"/>
    <cellStyle name="Normal 9 3 8 2 4" xfId="27471"/>
    <cellStyle name="Normal 9 3 8 2 5" xfId="27472"/>
    <cellStyle name="Normal 9 3 8 3" xfId="27473"/>
    <cellStyle name="Normal 9 3 8 3 2" xfId="27474"/>
    <cellStyle name="Normal 9 3 8 3 3" xfId="27475"/>
    <cellStyle name="Normal 9 3 8 4" xfId="27476"/>
    <cellStyle name="Normal 9 3 8 4 2" xfId="33053"/>
    <cellStyle name="Normal 9 3 8 5" xfId="27477"/>
    <cellStyle name="Normal 9 3 8 6" xfId="27478"/>
    <cellStyle name="Normal 9 3 9" xfId="27479"/>
    <cellStyle name="Normal 9 3 9 2" xfId="27480"/>
    <cellStyle name="Normal 9 3 9 2 2" xfId="27481"/>
    <cellStyle name="Normal 9 3 9 2 2 2" xfId="27482"/>
    <cellStyle name="Normal 9 3 9 2 2 3" xfId="27483"/>
    <cellStyle name="Normal 9 3 9 2 3" xfId="27484"/>
    <cellStyle name="Normal 9 3 9 2 3 2" xfId="33056"/>
    <cellStyle name="Normal 9 3 9 2 4" xfId="27485"/>
    <cellStyle name="Normal 9 3 9 2 5" xfId="27486"/>
    <cellStyle name="Normal 9 3 9 3" xfId="27487"/>
    <cellStyle name="Normal 9 3 9 3 2" xfId="27488"/>
    <cellStyle name="Normal 9 3 9 3 3" xfId="27489"/>
    <cellStyle name="Normal 9 3 9 4" xfId="27490"/>
    <cellStyle name="Normal 9 3 9 4 2" xfId="33055"/>
    <cellStyle name="Normal 9 3 9 5" xfId="27491"/>
    <cellStyle name="Normal 9 3 9 6" xfId="27492"/>
    <cellStyle name="Normal 9 4" xfId="27493"/>
    <cellStyle name="Normal 9 4 2" xfId="27494"/>
    <cellStyle name="Normal 9 4 2 2" xfId="27495"/>
    <cellStyle name="Normal 9 4 2 2 2" xfId="27496"/>
    <cellStyle name="Normal 9 4 2 2 2 2" xfId="27497"/>
    <cellStyle name="Normal 9 4 2 2 2 3" xfId="27498"/>
    <cellStyle name="Normal 9 4 2 2 3" xfId="27499"/>
    <cellStyle name="Normal 9 4 2 2 3 2" xfId="34297"/>
    <cellStyle name="Normal 9 4 2 2 4" xfId="27500"/>
    <cellStyle name="Normal 9 4 2 2 5" xfId="27501"/>
    <cellStyle name="Normal 9 4 2 3" xfId="27502"/>
    <cellStyle name="Normal 9 4 2 3 2" xfId="27503"/>
    <cellStyle name="Normal 9 4 2 3 3" xfId="27504"/>
    <cellStyle name="Normal 9 4 2 4" xfId="27505"/>
    <cellStyle name="Normal 9 4 2 4 2" xfId="33911"/>
    <cellStyle name="Normal 9 4 2 5" xfId="27506"/>
    <cellStyle name="Normal 9 4 2 6" xfId="27507"/>
    <cellStyle name="Normal 9 4 3" xfId="27508"/>
    <cellStyle name="Normal 9 4 3 2" xfId="27509"/>
    <cellStyle name="Normal 9 4 3 2 2" xfId="27510"/>
    <cellStyle name="Normal 9 4 3 2 3" xfId="27511"/>
    <cellStyle name="Normal 9 4 3 3" xfId="27512"/>
    <cellStyle name="Normal 9 4 3 4" xfId="27513"/>
    <cellStyle name="Normal 9 4 3 5" xfId="27514"/>
    <cellStyle name="Normal 9 4 4" xfId="27515"/>
    <cellStyle name="Normal 9 4 4 2" xfId="27516"/>
    <cellStyle name="Normal 9 4 4 2 2" xfId="27517"/>
    <cellStyle name="Normal 9 4 4 2 3" xfId="27518"/>
    <cellStyle name="Normal 9 4 4 3" xfId="27519"/>
    <cellStyle name="Normal 9 4 4 3 2" xfId="34298"/>
    <cellStyle name="Normal 9 4 4 4" xfId="27520"/>
    <cellStyle name="Normal 9 4 4 5" xfId="27521"/>
    <cellStyle name="Normal 9 4 5" xfId="27522"/>
    <cellStyle name="Normal 9 4 5 2" xfId="27523"/>
    <cellStyle name="Normal 9 4 5 3" xfId="27524"/>
    <cellStyle name="Normal 9 4 6" xfId="27525"/>
    <cellStyle name="Normal 9 4 6 2" xfId="33910"/>
    <cellStyle name="Normal 9 4 7" xfId="27526"/>
    <cellStyle name="Normal 9 4 8" xfId="27527"/>
    <cellStyle name="Normal 9 4 9" xfId="27528"/>
    <cellStyle name="Normal 9 5" xfId="27529"/>
    <cellStyle name="Normal 9 5 2" xfId="27530"/>
    <cellStyle name="Normal 9 5 2 2" xfId="27531"/>
    <cellStyle name="Normal 9 5 2 2 2" xfId="27532"/>
    <cellStyle name="Normal 9 5 2 2 2 2" xfId="27533"/>
    <cellStyle name="Normal 9 5 2 2 2 3" xfId="27534"/>
    <cellStyle name="Normal 9 5 2 2 3" xfId="27535"/>
    <cellStyle name="Normal 9 5 2 2 3 2" xfId="34299"/>
    <cellStyle name="Normal 9 5 2 2 4" xfId="27536"/>
    <cellStyle name="Normal 9 5 2 2 5" xfId="27537"/>
    <cellStyle name="Normal 9 5 2 3" xfId="27538"/>
    <cellStyle name="Normal 9 5 2 3 2" xfId="27539"/>
    <cellStyle name="Normal 9 5 2 3 3" xfId="27540"/>
    <cellStyle name="Normal 9 5 2 4" xfId="27541"/>
    <cellStyle name="Normal 9 5 2 4 2" xfId="33913"/>
    <cellStyle name="Normal 9 5 2 5" xfId="27542"/>
    <cellStyle name="Normal 9 5 2 6" xfId="27543"/>
    <cellStyle name="Normal 9 5 3" xfId="27544"/>
    <cellStyle name="Normal 9 5 3 2" xfId="27545"/>
    <cellStyle name="Normal 9 5 3 2 2" xfId="27546"/>
    <cellStyle name="Normal 9 5 3 2 3" xfId="27547"/>
    <cellStyle name="Normal 9 5 3 3" xfId="27548"/>
    <cellStyle name="Normal 9 5 3 4" xfId="27549"/>
    <cellStyle name="Normal 9 5 3 5" xfId="27550"/>
    <cellStyle name="Normal 9 5 4" xfId="27551"/>
    <cellStyle name="Normal 9 5 4 2" xfId="27552"/>
    <cellStyle name="Normal 9 5 4 2 2" xfId="27553"/>
    <cellStyle name="Normal 9 5 4 2 3" xfId="27554"/>
    <cellStyle name="Normal 9 5 4 3" xfId="27555"/>
    <cellStyle name="Normal 9 5 4 3 2" xfId="34795"/>
    <cellStyle name="Normal 9 5 4 4" xfId="27556"/>
    <cellStyle name="Normal 9 5 4 5" xfId="27557"/>
    <cellStyle name="Normal 9 5 5" xfId="27558"/>
    <cellStyle name="Normal 9 5 5 2" xfId="27559"/>
    <cellStyle name="Normal 9 5 5 3" xfId="27560"/>
    <cellStyle name="Normal 9 5 6" xfId="27561"/>
    <cellStyle name="Normal 9 5 6 2" xfId="33912"/>
    <cellStyle name="Normal 9 5 7" xfId="27562"/>
    <cellStyle name="Normal 9 5 8" xfId="27563"/>
    <cellStyle name="Normal 9 5 9" xfId="27564"/>
    <cellStyle name="Normal 9 6" xfId="27565"/>
    <cellStyle name="Normal 9 6 2" xfId="27566"/>
    <cellStyle name="Normal 9 6 2 2" xfId="27567"/>
    <cellStyle name="Normal 9 6 2 2 2" xfId="27568"/>
    <cellStyle name="Normal 9 6 2 2 2 2" xfId="27569"/>
    <cellStyle name="Normal 9 6 2 2 2 3" xfId="27570"/>
    <cellStyle name="Normal 9 6 2 2 3" xfId="27571"/>
    <cellStyle name="Normal 9 6 2 2 3 2" xfId="34496"/>
    <cellStyle name="Normal 9 6 2 2 4" xfId="27572"/>
    <cellStyle name="Normal 9 6 2 2 5" xfId="27573"/>
    <cellStyle name="Normal 9 6 2 3" xfId="27574"/>
    <cellStyle name="Normal 9 6 2 3 2" xfId="27575"/>
    <cellStyle name="Normal 9 6 2 3 3" xfId="27576"/>
    <cellStyle name="Normal 9 6 2 4" xfId="27577"/>
    <cellStyle name="Normal 9 6 2 4 2" xfId="33915"/>
    <cellStyle name="Normal 9 6 2 5" xfId="27578"/>
    <cellStyle name="Normal 9 6 2 6" xfId="27579"/>
    <cellStyle name="Normal 9 6 3" xfId="27580"/>
    <cellStyle name="Normal 9 6 3 2" xfId="27581"/>
    <cellStyle name="Normal 9 6 3 2 2" xfId="27582"/>
    <cellStyle name="Normal 9 6 3 2 3" xfId="27583"/>
    <cellStyle name="Normal 9 6 3 3" xfId="27584"/>
    <cellStyle name="Normal 9 6 3 4" xfId="27585"/>
    <cellStyle name="Normal 9 6 3 5" xfId="27586"/>
    <cellStyle name="Normal 9 6 4" xfId="27587"/>
    <cellStyle name="Normal 9 6 4 2" xfId="27588"/>
    <cellStyle name="Normal 9 6 4 2 2" xfId="27589"/>
    <cellStyle name="Normal 9 6 4 2 3" xfId="27590"/>
    <cellStyle name="Normal 9 6 4 3" xfId="27591"/>
    <cellStyle name="Normal 9 6 4 3 2" xfId="34300"/>
    <cellStyle name="Normal 9 6 4 4" xfId="27592"/>
    <cellStyle name="Normal 9 6 4 5" xfId="27593"/>
    <cellStyle name="Normal 9 6 5" xfId="27594"/>
    <cellStyle name="Normal 9 6 5 2" xfId="27595"/>
    <cellStyle name="Normal 9 6 5 3" xfId="27596"/>
    <cellStyle name="Normal 9 6 6" xfId="27597"/>
    <cellStyle name="Normal 9 6 6 2" xfId="33914"/>
    <cellStyle name="Normal 9 6 7" xfId="27598"/>
    <cellStyle name="Normal 9 6 8" xfId="27599"/>
    <cellStyle name="Normal 9 7" xfId="27600"/>
    <cellStyle name="Normal 9 7 2" xfId="27601"/>
    <cellStyle name="Normal 9 7 2 2" xfId="27602"/>
    <cellStyle name="Normal 9 7 2 2 2" xfId="27603"/>
    <cellStyle name="Normal 9 7 2 2 2 2" xfId="27604"/>
    <cellStyle name="Normal 9 7 2 2 2 3" xfId="27605"/>
    <cellStyle name="Normal 9 7 2 2 3" xfId="27606"/>
    <cellStyle name="Normal 9 7 2 2 3 2" xfId="34301"/>
    <cellStyle name="Normal 9 7 2 2 4" xfId="27607"/>
    <cellStyle name="Normal 9 7 2 2 5" xfId="27608"/>
    <cellStyle name="Normal 9 7 2 3" xfId="27609"/>
    <cellStyle name="Normal 9 7 2 3 2" xfId="27610"/>
    <cellStyle name="Normal 9 7 2 3 3" xfId="27611"/>
    <cellStyle name="Normal 9 7 2 4" xfId="27612"/>
    <cellStyle name="Normal 9 7 2 4 2" xfId="33917"/>
    <cellStyle name="Normal 9 7 2 5" xfId="27613"/>
    <cellStyle name="Normal 9 7 2 6" xfId="27614"/>
    <cellStyle name="Normal 9 7 3" xfId="27615"/>
    <cellStyle name="Normal 9 7 3 2" xfId="27616"/>
    <cellStyle name="Normal 9 7 3 2 2" xfId="27617"/>
    <cellStyle name="Normal 9 7 3 2 3" xfId="27618"/>
    <cellStyle name="Normal 9 7 3 3" xfId="27619"/>
    <cellStyle name="Normal 9 7 3 4" xfId="27620"/>
    <cellStyle name="Normal 9 7 3 5" xfId="27621"/>
    <cellStyle name="Normal 9 7 4" xfId="27622"/>
    <cellStyle name="Normal 9 7 4 2" xfId="27623"/>
    <cellStyle name="Normal 9 7 4 2 2" xfId="27624"/>
    <cellStyle name="Normal 9 7 4 2 3" xfId="27625"/>
    <cellStyle name="Normal 9 7 4 3" xfId="27626"/>
    <cellStyle name="Normal 9 7 4 3 2" xfId="34848"/>
    <cellStyle name="Normal 9 7 4 4" xfId="27627"/>
    <cellStyle name="Normal 9 7 4 5" xfId="27628"/>
    <cellStyle name="Normal 9 7 5" xfId="27629"/>
    <cellStyle name="Normal 9 7 5 2" xfId="27630"/>
    <cellStyle name="Normal 9 7 5 3" xfId="27631"/>
    <cellStyle name="Normal 9 7 6" xfId="27632"/>
    <cellStyle name="Normal 9 7 6 2" xfId="33916"/>
    <cellStyle name="Normal 9 7 7" xfId="27633"/>
    <cellStyle name="Normal 9 7 8" xfId="27634"/>
    <cellStyle name="Normal 9 8" xfId="27635"/>
    <cellStyle name="Normal 9 8 2" xfId="27636"/>
    <cellStyle name="Normal 9 8 2 2" xfId="27637"/>
    <cellStyle name="Normal 9 8 2 2 2" xfId="27638"/>
    <cellStyle name="Normal 9 8 2 2 3" xfId="27639"/>
    <cellStyle name="Normal 9 8 2 3" xfId="27640"/>
    <cellStyle name="Normal 9 8 2 4" xfId="27641"/>
    <cellStyle name="Normal 9 8 2 5" xfId="27642"/>
    <cellStyle name="Normal 9 8 3" xfId="27643"/>
    <cellStyle name="Normal 9 8 3 2" xfId="27644"/>
    <cellStyle name="Normal 9 8 3 2 2" xfId="27645"/>
    <cellStyle name="Normal 9 8 3 2 3" xfId="27646"/>
    <cellStyle name="Normal 9 8 3 3" xfId="27647"/>
    <cellStyle name="Normal 9 8 3 3 2" xfId="34901"/>
    <cellStyle name="Normal 9 8 3 4" xfId="27648"/>
    <cellStyle name="Normal 9 8 3 5" xfId="27649"/>
    <cellStyle name="Normal 9 8 4" xfId="27650"/>
    <cellStyle name="Normal 9 8 4 2" xfId="27651"/>
    <cellStyle name="Normal 9 8 4 3" xfId="27652"/>
    <cellStyle name="Normal 9 8 5" xfId="27653"/>
    <cellStyle name="Normal 9 8 5 2" xfId="33918"/>
    <cellStyle name="Normal 9 8 6" xfId="27654"/>
    <cellStyle name="Normal 9 8 7" xfId="27655"/>
    <cellStyle name="Normal 9 9" xfId="27656"/>
    <cellStyle name="Normal 9 9 2" xfId="27657"/>
    <cellStyle name="Normal 9 9 2 2" xfId="27658"/>
    <cellStyle name="Normal 9 9 2 2 2" xfId="27659"/>
    <cellStyle name="Normal 9 9 2 2 3" xfId="27660"/>
    <cellStyle name="Normal 9 9 2 3" xfId="27661"/>
    <cellStyle name="Normal 9 9 2 4" xfId="27662"/>
    <cellStyle name="Normal 9 9 2 5" xfId="27663"/>
    <cellStyle name="Normal 9 9 3" xfId="27664"/>
    <cellStyle name="Normal 9 9 3 2" xfId="27665"/>
    <cellStyle name="Normal 9 9 3 2 2" xfId="27666"/>
    <cellStyle name="Normal 9 9 3 2 3" xfId="27667"/>
    <cellStyle name="Normal 9 9 3 3" xfId="27668"/>
    <cellStyle name="Normal 9 9 3 3 2" xfId="34302"/>
    <cellStyle name="Normal 9 9 3 4" xfId="27669"/>
    <cellStyle name="Normal 9 9 3 5" xfId="27670"/>
    <cellStyle name="Normal 9 9 4" xfId="27671"/>
    <cellStyle name="Normal 9 9 4 2" xfId="27672"/>
    <cellStyle name="Normal 9 9 4 3" xfId="27673"/>
    <cellStyle name="Normal 9 9 5" xfId="27674"/>
    <cellStyle name="Normal 9 9 5 2" xfId="33919"/>
    <cellStyle name="Normal 9 9 6" xfId="27675"/>
    <cellStyle name="Normal 9 9 7" xfId="27676"/>
    <cellStyle name="Note 10" xfId="27677"/>
    <cellStyle name="Note 10 2" xfId="27678"/>
    <cellStyle name="Note 10 2 2" xfId="27679"/>
    <cellStyle name="Note 10 2 3" xfId="27680"/>
    <cellStyle name="Note 10 3" xfId="27681"/>
    <cellStyle name="Note 10 3 2" xfId="34125"/>
    <cellStyle name="Note 10 4" xfId="27682"/>
    <cellStyle name="Note 10 5" xfId="27683"/>
    <cellStyle name="Note 11" xfId="27684"/>
    <cellStyle name="Note 11 2" xfId="27685"/>
    <cellStyle name="Note 11 2 2" xfId="27686"/>
    <cellStyle name="Note 11 2 3" xfId="27687"/>
    <cellStyle name="Note 11 3" xfId="27688"/>
    <cellStyle name="Note 11 3 2" xfId="34124"/>
    <cellStyle name="Note 11 4" xfId="27689"/>
    <cellStyle name="Note 11 5" xfId="27690"/>
    <cellStyle name="Note 12" xfId="27691"/>
    <cellStyle name="Note 12 2" xfId="27692"/>
    <cellStyle name="Note 12 2 2" xfId="27693"/>
    <cellStyle name="Note 12 2 3" xfId="27694"/>
    <cellStyle name="Note 12 3" xfId="27695"/>
    <cellStyle name="Note 12 3 2" xfId="34123"/>
    <cellStyle name="Note 12 4" xfId="27696"/>
    <cellStyle name="Note 12 5" xfId="27697"/>
    <cellStyle name="Note 13" xfId="27698"/>
    <cellStyle name="Note 2" xfId="27699"/>
    <cellStyle name="Note 2 10" xfId="27700"/>
    <cellStyle name="Note 2 10 2" xfId="27701"/>
    <cellStyle name="Note 2 11" xfId="27702"/>
    <cellStyle name="Note 2 12" xfId="27703"/>
    <cellStyle name="Note 2 2" xfId="27704"/>
    <cellStyle name="Note 2 2 2" xfId="27705"/>
    <cellStyle name="Note 2 2 2 2" xfId="27706"/>
    <cellStyle name="Note 2 2 2 2 2" xfId="27707"/>
    <cellStyle name="Note 2 2 2 2 2 2" xfId="27708"/>
    <cellStyle name="Note 2 2 2 2 2 3" xfId="27709"/>
    <cellStyle name="Note 2 2 2 2 3" xfId="27710"/>
    <cellStyle name="Note 2 2 2 2 3 2" xfId="34796"/>
    <cellStyle name="Note 2 2 2 2 4" xfId="27711"/>
    <cellStyle name="Note 2 2 2 2 5" xfId="27712"/>
    <cellStyle name="Note 2 2 2 3" xfId="27713"/>
    <cellStyle name="Note 2 2 2 3 2" xfId="27714"/>
    <cellStyle name="Note 2 2 2 3 3" xfId="27715"/>
    <cellStyle name="Note 2 2 2 4" xfId="27716"/>
    <cellStyle name="Note 2 2 2 4 2" xfId="33920"/>
    <cellStyle name="Note 2 2 2 5" xfId="27717"/>
    <cellStyle name="Note 2 2 2 6" xfId="27718"/>
    <cellStyle name="Note 2 2 3" xfId="27719"/>
    <cellStyle name="Note 2 2 3 2" xfId="27720"/>
    <cellStyle name="Note 2 2 3 2 2" xfId="27721"/>
    <cellStyle name="Note 2 2 3 2 3" xfId="27722"/>
    <cellStyle name="Note 2 2 3 3" xfId="27723"/>
    <cellStyle name="Note 2 2 3 3 2" xfId="34847"/>
    <cellStyle name="Note 2 2 3 4" xfId="27724"/>
    <cellStyle name="Note 2 2 3 5" xfId="27725"/>
    <cellStyle name="Note 2 2 4" xfId="27726"/>
    <cellStyle name="Note 2 2 4 2" xfId="27727"/>
    <cellStyle name="Note 2 2 4 3" xfId="27728"/>
    <cellStyle name="Note 2 2 5" xfId="27729"/>
    <cellStyle name="Note 2 2 5 2" xfId="33058"/>
    <cellStyle name="Note 2 2 6" xfId="27730"/>
    <cellStyle name="Note 2 2 7" xfId="27731"/>
    <cellStyle name="Note 2 2 8" xfId="27732"/>
    <cellStyle name="Note 2 3" xfId="27733"/>
    <cellStyle name="Note 2 3 10" xfId="27734"/>
    <cellStyle name="Note 2 3 10 2" xfId="27735"/>
    <cellStyle name="Note 2 3 10 2 2" xfId="27736"/>
    <cellStyle name="Note 2 3 10 2 2 2" xfId="27737"/>
    <cellStyle name="Note 2 3 10 2 2 3" xfId="27738"/>
    <cellStyle name="Note 2 3 10 2 3" xfId="27739"/>
    <cellStyle name="Note 2 3 10 2 3 2" xfId="33061"/>
    <cellStyle name="Note 2 3 10 2 4" xfId="27740"/>
    <cellStyle name="Note 2 3 10 2 5" xfId="27741"/>
    <cellStyle name="Note 2 3 10 3" xfId="27742"/>
    <cellStyle name="Note 2 3 10 3 2" xfId="27743"/>
    <cellStyle name="Note 2 3 10 3 3" xfId="27744"/>
    <cellStyle name="Note 2 3 10 4" xfId="27745"/>
    <cellStyle name="Note 2 3 10 4 2" xfId="33060"/>
    <cellStyle name="Note 2 3 10 5" xfId="27746"/>
    <cellStyle name="Note 2 3 10 6" xfId="27747"/>
    <cellStyle name="Note 2 3 11" xfId="27748"/>
    <cellStyle name="Note 2 3 11 2" xfId="27749"/>
    <cellStyle name="Note 2 3 11 2 2" xfId="27750"/>
    <cellStyle name="Note 2 3 11 2 2 2" xfId="27751"/>
    <cellStyle name="Note 2 3 11 2 2 3" xfId="27752"/>
    <cellStyle name="Note 2 3 11 2 3" xfId="27753"/>
    <cellStyle name="Note 2 3 11 2 3 2" xfId="33063"/>
    <cellStyle name="Note 2 3 11 2 4" xfId="27754"/>
    <cellStyle name="Note 2 3 11 2 5" xfId="27755"/>
    <cellStyle name="Note 2 3 11 3" xfId="27756"/>
    <cellStyle name="Note 2 3 11 3 2" xfId="27757"/>
    <cellStyle name="Note 2 3 11 3 3" xfId="27758"/>
    <cellStyle name="Note 2 3 11 4" xfId="27759"/>
    <cellStyle name="Note 2 3 11 4 2" xfId="33062"/>
    <cellStyle name="Note 2 3 11 5" xfId="27760"/>
    <cellStyle name="Note 2 3 11 6" xfId="27761"/>
    <cellStyle name="Note 2 3 12" xfId="27762"/>
    <cellStyle name="Note 2 3 12 2" xfId="27763"/>
    <cellStyle name="Note 2 3 12 2 2" xfId="27764"/>
    <cellStyle name="Note 2 3 12 2 2 2" xfId="27765"/>
    <cellStyle name="Note 2 3 12 2 2 3" xfId="27766"/>
    <cellStyle name="Note 2 3 12 2 3" xfId="27767"/>
    <cellStyle name="Note 2 3 12 2 3 2" xfId="33065"/>
    <cellStyle name="Note 2 3 12 2 4" xfId="27768"/>
    <cellStyle name="Note 2 3 12 2 5" xfId="27769"/>
    <cellStyle name="Note 2 3 12 3" xfId="27770"/>
    <cellStyle name="Note 2 3 12 3 2" xfId="27771"/>
    <cellStyle name="Note 2 3 12 3 3" xfId="27772"/>
    <cellStyle name="Note 2 3 12 4" xfId="27773"/>
    <cellStyle name="Note 2 3 12 4 2" xfId="33064"/>
    <cellStyle name="Note 2 3 12 5" xfId="27774"/>
    <cellStyle name="Note 2 3 12 6" xfId="27775"/>
    <cellStyle name="Note 2 3 13" xfId="27776"/>
    <cellStyle name="Note 2 3 13 2" xfId="27777"/>
    <cellStyle name="Note 2 3 13 2 2" xfId="27778"/>
    <cellStyle name="Note 2 3 13 2 2 2" xfId="27779"/>
    <cellStyle name="Note 2 3 13 2 2 3" xfId="27780"/>
    <cellStyle name="Note 2 3 13 2 3" xfId="27781"/>
    <cellStyle name="Note 2 3 13 2 3 2" xfId="33067"/>
    <cellStyle name="Note 2 3 13 2 4" xfId="27782"/>
    <cellStyle name="Note 2 3 13 2 5" xfId="27783"/>
    <cellStyle name="Note 2 3 13 3" xfId="27784"/>
    <cellStyle name="Note 2 3 13 3 2" xfId="27785"/>
    <cellStyle name="Note 2 3 13 3 3" xfId="27786"/>
    <cellStyle name="Note 2 3 13 4" xfId="27787"/>
    <cellStyle name="Note 2 3 13 4 2" xfId="33066"/>
    <cellStyle name="Note 2 3 13 5" xfId="27788"/>
    <cellStyle name="Note 2 3 13 6" xfId="27789"/>
    <cellStyle name="Note 2 3 14" xfId="27790"/>
    <cellStyle name="Note 2 3 14 2" xfId="27791"/>
    <cellStyle name="Note 2 3 14 2 2" xfId="27792"/>
    <cellStyle name="Note 2 3 14 2 2 2" xfId="27793"/>
    <cellStyle name="Note 2 3 14 2 2 3" xfId="27794"/>
    <cellStyle name="Note 2 3 14 2 3" xfId="27795"/>
    <cellStyle name="Note 2 3 14 2 3 2" xfId="33069"/>
    <cellStyle name="Note 2 3 14 2 4" xfId="27796"/>
    <cellStyle name="Note 2 3 14 2 5" xfId="27797"/>
    <cellStyle name="Note 2 3 14 3" xfId="27798"/>
    <cellStyle name="Note 2 3 14 3 2" xfId="27799"/>
    <cellStyle name="Note 2 3 14 3 3" xfId="27800"/>
    <cellStyle name="Note 2 3 14 4" xfId="27801"/>
    <cellStyle name="Note 2 3 14 4 2" xfId="33068"/>
    <cellStyle name="Note 2 3 14 5" xfId="27802"/>
    <cellStyle name="Note 2 3 14 6" xfId="27803"/>
    <cellStyle name="Note 2 3 15" xfId="27804"/>
    <cellStyle name="Note 2 3 15 2" xfId="27805"/>
    <cellStyle name="Note 2 3 15 2 2" xfId="27806"/>
    <cellStyle name="Note 2 3 15 2 2 2" xfId="27807"/>
    <cellStyle name="Note 2 3 15 2 2 3" xfId="27808"/>
    <cellStyle name="Note 2 3 15 2 3" xfId="27809"/>
    <cellStyle name="Note 2 3 15 2 3 2" xfId="33071"/>
    <cellStyle name="Note 2 3 15 2 4" xfId="27810"/>
    <cellStyle name="Note 2 3 15 2 5" xfId="27811"/>
    <cellStyle name="Note 2 3 15 3" xfId="27812"/>
    <cellStyle name="Note 2 3 15 3 2" xfId="27813"/>
    <cellStyle name="Note 2 3 15 3 3" xfId="27814"/>
    <cellStyle name="Note 2 3 15 4" xfId="27815"/>
    <cellStyle name="Note 2 3 15 4 2" xfId="33070"/>
    <cellStyle name="Note 2 3 15 5" xfId="27816"/>
    <cellStyle name="Note 2 3 15 6" xfId="27817"/>
    <cellStyle name="Note 2 3 16" xfId="27818"/>
    <cellStyle name="Note 2 3 16 2" xfId="27819"/>
    <cellStyle name="Note 2 3 16 2 2" xfId="27820"/>
    <cellStyle name="Note 2 3 16 2 2 2" xfId="27821"/>
    <cellStyle name="Note 2 3 16 2 2 3" xfId="27822"/>
    <cellStyle name="Note 2 3 16 2 3" xfId="27823"/>
    <cellStyle name="Note 2 3 16 2 3 2" xfId="33073"/>
    <cellStyle name="Note 2 3 16 2 4" xfId="27824"/>
    <cellStyle name="Note 2 3 16 2 5" xfId="27825"/>
    <cellStyle name="Note 2 3 16 3" xfId="27826"/>
    <cellStyle name="Note 2 3 16 3 2" xfId="27827"/>
    <cellStyle name="Note 2 3 16 3 3" xfId="27828"/>
    <cellStyle name="Note 2 3 16 4" xfId="27829"/>
    <cellStyle name="Note 2 3 16 4 2" xfId="33072"/>
    <cellStyle name="Note 2 3 16 5" xfId="27830"/>
    <cellStyle name="Note 2 3 16 6" xfId="27831"/>
    <cellStyle name="Note 2 3 17" xfId="27832"/>
    <cellStyle name="Note 2 3 17 2" xfId="27833"/>
    <cellStyle name="Note 2 3 17 2 2" xfId="27834"/>
    <cellStyle name="Note 2 3 17 2 2 2" xfId="27835"/>
    <cellStyle name="Note 2 3 17 2 2 3" xfId="27836"/>
    <cellStyle name="Note 2 3 17 2 3" xfId="27837"/>
    <cellStyle name="Note 2 3 17 2 3 2" xfId="33075"/>
    <cellStyle name="Note 2 3 17 2 4" xfId="27838"/>
    <cellStyle name="Note 2 3 17 2 5" xfId="27839"/>
    <cellStyle name="Note 2 3 17 3" xfId="27840"/>
    <cellStyle name="Note 2 3 17 3 2" xfId="27841"/>
    <cellStyle name="Note 2 3 17 3 3" xfId="27842"/>
    <cellStyle name="Note 2 3 17 4" xfId="27843"/>
    <cellStyle name="Note 2 3 17 4 2" xfId="33074"/>
    <cellStyle name="Note 2 3 17 5" xfId="27844"/>
    <cellStyle name="Note 2 3 17 6" xfId="27845"/>
    <cellStyle name="Note 2 3 18" xfId="27846"/>
    <cellStyle name="Note 2 3 18 2" xfId="27847"/>
    <cellStyle name="Note 2 3 18 2 2" xfId="27848"/>
    <cellStyle name="Note 2 3 18 2 2 2" xfId="27849"/>
    <cellStyle name="Note 2 3 18 2 2 3" xfId="27850"/>
    <cellStyle name="Note 2 3 18 2 3" xfId="27851"/>
    <cellStyle name="Note 2 3 18 2 3 2" xfId="33077"/>
    <cellStyle name="Note 2 3 18 2 4" xfId="27852"/>
    <cellStyle name="Note 2 3 18 2 5" xfId="27853"/>
    <cellStyle name="Note 2 3 18 3" xfId="27854"/>
    <cellStyle name="Note 2 3 18 3 2" xfId="27855"/>
    <cellStyle name="Note 2 3 18 3 3" xfId="27856"/>
    <cellStyle name="Note 2 3 18 4" xfId="27857"/>
    <cellStyle name="Note 2 3 18 4 2" xfId="33076"/>
    <cellStyle name="Note 2 3 18 5" xfId="27858"/>
    <cellStyle name="Note 2 3 18 6" xfId="27859"/>
    <cellStyle name="Note 2 3 19" xfId="27860"/>
    <cellStyle name="Note 2 3 19 2" xfId="27861"/>
    <cellStyle name="Note 2 3 19 2 2" xfId="27862"/>
    <cellStyle name="Note 2 3 19 2 2 2" xfId="27863"/>
    <cellStyle name="Note 2 3 19 2 2 3" xfId="27864"/>
    <cellStyle name="Note 2 3 19 2 3" xfId="27865"/>
    <cellStyle name="Note 2 3 19 2 3 2" xfId="33079"/>
    <cellStyle name="Note 2 3 19 2 4" xfId="27866"/>
    <cellStyle name="Note 2 3 19 2 5" xfId="27867"/>
    <cellStyle name="Note 2 3 19 3" xfId="27868"/>
    <cellStyle name="Note 2 3 19 3 2" xfId="27869"/>
    <cellStyle name="Note 2 3 19 3 3" xfId="27870"/>
    <cellStyle name="Note 2 3 19 4" xfId="27871"/>
    <cellStyle name="Note 2 3 19 4 2" xfId="33078"/>
    <cellStyle name="Note 2 3 19 5" xfId="27872"/>
    <cellStyle name="Note 2 3 19 6" xfId="27873"/>
    <cellStyle name="Note 2 3 2" xfId="27874"/>
    <cellStyle name="Note 2 3 2 10" xfId="27875"/>
    <cellStyle name="Note 2 3 2 10 2" xfId="27876"/>
    <cellStyle name="Note 2 3 2 10 2 2" xfId="27877"/>
    <cellStyle name="Note 2 3 2 10 2 3" xfId="27878"/>
    <cellStyle name="Note 2 3 2 10 3" xfId="27879"/>
    <cellStyle name="Note 2 3 2 10 3 2" xfId="33081"/>
    <cellStyle name="Note 2 3 2 10 4" xfId="27880"/>
    <cellStyle name="Note 2 3 2 10 5" xfId="27881"/>
    <cellStyle name="Note 2 3 2 11" xfId="27882"/>
    <cellStyle name="Note 2 3 2 11 2" xfId="27883"/>
    <cellStyle name="Note 2 3 2 11 2 2" xfId="27884"/>
    <cellStyle name="Note 2 3 2 11 2 3" xfId="27885"/>
    <cellStyle name="Note 2 3 2 11 3" xfId="27886"/>
    <cellStyle name="Note 2 3 2 11 3 2" xfId="33082"/>
    <cellStyle name="Note 2 3 2 11 4" xfId="27887"/>
    <cellStyle name="Note 2 3 2 11 5" xfId="27888"/>
    <cellStyle name="Note 2 3 2 12" xfId="27889"/>
    <cellStyle name="Note 2 3 2 12 2" xfId="27890"/>
    <cellStyle name="Note 2 3 2 12 2 2" xfId="27891"/>
    <cellStyle name="Note 2 3 2 12 2 3" xfId="27892"/>
    <cellStyle name="Note 2 3 2 12 3" xfId="27893"/>
    <cellStyle name="Note 2 3 2 12 3 2" xfId="33083"/>
    <cellStyle name="Note 2 3 2 12 4" xfId="27894"/>
    <cellStyle name="Note 2 3 2 12 5" xfId="27895"/>
    <cellStyle name="Note 2 3 2 13" xfId="27896"/>
    <cellStyle name="Note 2 3 2 13 2" xfId="27897"/>
    <cellStyle name="Note 2 3 2 13 2 2" xfId="27898"/>
    <cellStyle name="Note 2 3 2 13 2 3" xfId="27899"/>
    <cellStyle name="Note 2 3 2 13 3" xfId="27900"/>
    <cellStyle name="Note 2 3 2 13 3 2" xfId="33084"/>
    <cellStyle name="Note 2 3 2 13 4" xfId="27901"/>
    <cellStyle name="Note 2 3 2 13 5" xfId="27902"/>
    <cellStyle name="Note 2 3 2 14" xfId="27903"/>
    <cellStyle name="Note 2 3 2 14 2" xfId="27904"/>
    <cellStyle name="Note 2 3 2 14 2 2" xfId="27905"/>
    <cellStyle name="Note 2 3 2 14 2 3" xfId="27906"/>
    <cellStyle name="Note 2 3 2 14 3" xfId="27907"/>
    <cellStyle name="Note 2 3 2 14 3 2" xfId="33085"/>
    <cellStyle name="Note 2 3 2 14 4" xfId="27908"/>
    <cellStyle name="Note 2 3 2 14 5" xfId="27909"/>
    <cellStyle name="Note 2 3 2 15" xfId="27910"/>
    <cellStyle name="Note 2 3 2 15 2" xfId="27911"/>
    <cellStyle name="Note 2 3 2 15 2 2" xfId="27912"/>
    <cellStyle name="Note 2 3 2 15 2 3" xfId="27913"/>
    <cellStyle name="Note 2 3 2 15 3" xfId="27914"/>
    <cellStyle name="Note 2 3 2 15 3 2" xfId="33086"/>
    <cellStyle name="Note 2 3 2 15 4" xfId="27915"/>
    <cellStyle name="Note 2 3 2 15 5" xfId="27916"/>
    <cellStyle name="Note 2 3 2 16" xfId="27917"/>
    <cellStyle name="Note 2 3 2 16 2" xfId="27918"/>
    <cellStyle name="Note 2 3 2 16 2 2" xfId="27919"/>
    <cellStyle name="Note 2 3 2 16 2 3" xfId="27920"/>
    <cellStyle name="Note 2 3 2 16 3" xfId="27921"/>
    <cellStyle name="Note 2 3 2 16 3 2" xfId="33087"/>
    <cellStyle name="Note 2 3 2 16 4" xfId="27922"/>
    <cellStyle name="Note 2 3 2 16 5" xfId="27923"/>
    <cellStyle name="Note 2 3 2 17" xfId="27924"/>
    <cellStyle name="Note 2 3 2 17 2" xfId="27925"/>
    <cellStyle name="Note 2 3 2 17 2 2" xfId="27926"/>
    <cellStyle name="Note 2 3 2 17 2 3" xfId="27927"/>
    <cellStyle name="Note 2 3 2 17 3" xfId="27928"/>
    <cellStyle name="Note 2 3 2 17 3 2" xfId="33088"/>
    <cellStyle name="Note 2 3 2 17 4" xfId="27929"/>
    <cellStyle name="Note 2 3 2 17 5" xfId="27930"/>
    <cellStyle name="Note 2 3 2 18" xfId="27931"/>
    <cellStyle name="Note 2 3 2 18 2" xfId="27932"/>
    <cellStyle name="Note 2 3 2 18 2 2" xfId="27933"/>
    <cellStyle name="Note 2 3 2 18 2 3" xfId="27934"/>
    <cellStyle name="Note 2 3 2 18 3" xfId="27935"/>
    <cellStyle name="Note 2 3 2 18 3 2" xfId="33089"/>
    <cellStyle name="Note 2 3 2 18 4" xfId="27936"/>
    <cellStyle name="Note 2 3 2 18 5" xfId="27937"/>
    <cellStyle name="Note 2 3 2 19" xfId="27938"/>
    <cellStyle name="Note 2 3 2 19 2" xfId="27939"/>
    <cellStyle name="Note 2 3 2 19 2 2" xfId="27940"/>
    <cellStyle name="Note 2 3 2 19 2 3" xfId="27941"/>
    <cellStyle name="Note 2 3 2 19 3" xfId="27942"/>
    <cellStyle name="Note 2 3 2 19 3 2" xfId="33090"/>
    <cellStyle name="Note 2 3 2 19 4" xfId="27943"/>
    <cellStyle name="Note 2 3 2 19 5" xfId="27944"/>
    <cellStyle name="Note 2 3 2 2" xfId="27945"/>
    <cellStyle name="Note 2 3 2 2 2" xfId="27946"/>
    <cellStyle name="Note 2 3 2 2 2 2" xfId="27947"/>
    <cellStyle name="Note 2 3 2 2 2 3" xfId="27948"/>
    <cellStyle name="Note 2 3 2 2 3" xfId="27949"/>
    <cellStyle name="Note 2 3 2 2 3 2" xfId="33091"/>
    <cellStyle name="Note 2 3 2 2 4" xfId="27950"/>
    <cellStyle name="Note 2 3 2 2 5" xfId="27951"/>
    <cellStyle name="Note 2 3 2 20" xfId="27952"/>
    <cellStyle name="Note 2 3 2 20 2" xfId="27953"/>
    <cellStyle name="Note 2 3 2 20 3" xfId="27954"/>
    <cellStyle name="Note 2 3 2 21" xfId="27955"/>
    <cellStyle name="Note 2 3 2 21 2" xfId="33080"/>
    <cellStyle name="Note 2 3 2 22" xfId="27956"/>
    <cellStyle name="Note 2 3 2 23" xfId="27957"/>
    <cellStyle name="Note 2 3 2 3" xfId="27958"/>
    <cellStyle name="Note 2 3 2 3 2" xfId="27959"/>
    <cellStyle name="Note 2 3 2 3 2 2" xfId="27960"/>
    <cellStyle name="Note 2 3 2 3 2 3" xfId="27961"/>
    <cellStyle name="Note 2 3 2 3 3" xfId="27962"/>
    <cellStyle name="Note 2 3 2 3 3 2" xfId="33092"/>
    <cellStyle name="Note 2 3 2 3 4" xfId="27963"/>
    <cellStyle name="Note 2 3 2 3 5" xfId="27964"/>
    <cellStyle name="Note 2 3 2 4" xfId="27965"/>
    <cellStyle name="Note 2 3 2 4 2" xfId="27966"/>
    <cellStyle name="Note 2 3 2 4 2 2" xfId="27967"/>
    <cellStyle name="Note 2 3 2 4 2 3" xfId="27968"/>
    <cellStyle name="Note 2 3 2 4 3" xfId="27969"/>
    <cellStyle name="Note 2 3 2 4 3 2" xfId="33093"/>
    <cellStyle name="Note 2 3 2 4 4" xfId="27970"/>
    <cellStyle name="Note 2 3 2 4 5" xfId="27971"/>
    <cellStyle name="Note 2 3 2 5" xfId="27972"/>
    <cellStyle name="Note 2 3 2 5 2" xfId="27973"/>
    <cellStyle name="Note 2 3 2 5 2 2" xfId="27974"/>
    <cellStyle name="Note 2 3 2 5 2 3" xfId="27975"/>
    <cellStyle name="Note 2 3 2 5 3" xfId="27976"/>
    <cellStyle name="Note 2 3 2 5 3 2" xfId="33094"/>
    <cellStyle name="Note 2 3 2 5 4" xfId="27977"/>
    <cellStyle name="Note 2 3 2 5 5" xfId="27978"/>
    <cellStyle name="Note 2 3 2 6" xfId="27979"/>
    <cellStyle name="Note 2 3 2 6 2" xfId="27980"/>
    <cellStyle name="Note 2 3 2 6 2 2" xfId="27981"/>
    <cellStyle name="Note 2 3 2 6 2 3" xfId="27982"/>
    <cellStyle name="Note 2 3 2 6 3" xfId="27983"/>
    <cellStyle name="Note 2 3 2 6 3 2" xfId="33095"/>
    <cellStyle name="Note 2 3 2 6 4" xfId="27984"/>
    <cellStyle name="Note 2 3 2 6 5" xfId="27985"/>
    <cellStyle name="Note 2 3 2 7" xfId="27986"/>
    <cellStyle name="Note 2 3 2 7 2" xfId="27987"/>
    <cellStyle name="Note 2 3 2 7 2 2" xfId="27988"/>
    <cellStyle name="Note 2 3 2 7 2 3" xfId="27989"/>
    <cellStyle name="Note 2 3 2 7 3" xfId="27990"/>
    <cellStyle name="Note 2 3 2 7 3 2" xfId="33096"/>
    <cellStyle name="Note 2 3 2 7 4" xfId="27991"/>
    <cellStyle name="Note 2 3 2 7 5" xfId="27992"/>
    <cellStyle name="Note 2 3 2 8" xfId="27993"/>
    <cellStyle name="Note 2 3 2 8 2" xfId="27994"/>
    <cellStyle name="Note 2 3 2 8 2 2" xfId="27995"/>
    <cellStyle name="Note 2 3 2 8 2 3" xfId="27996"/>
    <cellStyle name="Note 2 3 2 8 3" xfId="27997"/>
    <cellStyle name="Note 2 3 2 8 3 2" xfId="33097"/>
    <cellStyle name="Note 2 3 2 8 4" xfId="27998"/>
    <cellStyle name="Note 2 3 2 8 5" xfId="27999"/>
    <cellStyle name="Note 2 3 2 9" xfId="28000"/>
    <cellStyle name="Note 2 3 2 9 2" xfId="28001"/>
    <cellStyle name="Note 2 3 2 9 2 2" xfId="28002"/>
    <cellStyle name="Note 2 3 2 9 2 3" xfId="28003"/>
    <cellStyle name="Note 2 3 2 9 3" xfId="28004"/>
    <cellStyle name="Note 2 3 2 9 3 2" xfId="33098"/>
    <cellStyle name="Note 2 3 2 9 4" xfId="28005"/>
    <cellStyle name="Note 2 3 2 9 5" xfId="28006"/>
    <cellStyle name="Note 2 3 20" xfId="28007"/>
    <cellStyle name="Note 2 3 20 2" xfId="28008"/>
    <cellStyle name="Note 2 3 20 2 2" xfId="28009"/>
    <cellStyle name="Note 2 3 20 2 2 2" xfId="28010"/>
    <cellStyle name="Note 2 3 20 2 2 3" xfId="28011"/>
    <cellStyle name="Note 2 3 20 2 3" xfId="28012"/>
    <cellStyle name="Note 2 3 20 2 3 2" xfId="33100"/>
    <cellStyle name="Note 2 3 20 2 4" xfId="28013"/>
    <cellStyle name="Note 2 3 20 2 5" xfId="28014"/>
    <cellStyle name="Note 2 3 20 3" xfId="28015"/>
    <cellStyle name="Note 2 3 20 3 2" xfId="28016"/>
    <cellStyle name="Note 2 3 20 3 3" xfId="28017"/>
    <cellStyle name="Note 2 3 20 4" xfId="28018"/>
    <cellStyle name="Note 2 3 20 4 2" xfId="33099"/>
    <cellStyle name="Note 2 3 20 5" xfId="28019"/>
    <cellStyle name="Note 2 3 20 6" xfId="28020"/>
    <cellStyle name="Note 2 3 21" xfId="28021"/>
    <cellStyle name="Note 2 3 21 2" xfId="28022"/>
    <cellStyle name="Note 2 3 21 2 2" xfId="28023"/>
    <cellStyle name="Note 2 3 21 2 2 2" xfId="28024"/>
    <cellStyle name="Note 2 3 21 2 2 3" xfId="28025"/>
    <cellStyle name="Note 2 3 21 2 3" xfId="28026"/>
    <cellStyle name="Note 2 3 21 2 3 2" xfId="33102"/>
    <cellStyle name="Note 2 3 21 2 4" xfId="28027"/>
    <cellStyle name="Note 2 3 21 2 5" xfId="28028"/>
    <cellStyle name="Note 2 3 21 3" xfId="28029"/>
    <cellStyle name="Note 2 3 21 3 2" xfId="28030"/>
    <cellStyle name="Note 2 3 21 3 3" xfId="28031"/>
    <cellStyle name="Note 2 3 21 4" xfId="28032"/>
    <cellStyle name="Note 2 3 21 4 2" xfId="33101"/>
    <cellStyle name="Note 2 3 21 5" xfId="28033"/>
    <cellStyle name="Note 2 3 21 6" xfId="28034"/>
    <cellStyle name="Note 2 3 22" xfId="28035"/>
    <cellStyle name="Note 2 3 22 2" xfId="28036"/>
    <cellStyle name="Note 2 3 22 2 2" xfId="28037"/>
    <cellStyle name="Note 2 3 22 2 2 2" xfId="28038"/>
    <cellStyle name="Note 2 3 22 2 2 3" xfId="28039"/>
    <cellStyle name="Note 2 3 22 2 3" xfId="28040"/>
    <cellStyle name="Note 2 3 22 2 3 2" xfId="33104"/>
    <cellStyle name="Note 2 3 22 2 4" xfId="28041"/>
    <cellStyle name="Note 2 3 22 2 5" xfId="28042"/>
    <cellStyle name="Note 2 3 22 3" xfId="28043"/>
    <cellStyle name="Note 2 3 22 3 2" xfId="28044"/>
    <cellStyle name="Note 2 3 22 3 3" xfId="28045"/>
    <cellStyle name="Note 2 3 22 4" xfId="28046"/>
    <cellStyle name="Note 2 3 22 4 2" xfId="33103"/>
    <cellStyle name="Note 2 3 22 5" xfId="28047"/>
    <cellStyle name="Note 2 3 22 6" xfId="28048"/>
    <cellStyle name="Note 2 3 23" xfId="28049"/>
    <cellStyle name="Note 2 3 23 2" xfId="28050"/>
    <cellStyle name="Note 2 3 23 3" xfId="28051"/>
    <cellStyle name="Note 2 3 24" xfId="28052"/>
    <cellStyle name="Note 2 3 24 2" xfId="33059"/>
    <cellStyle name="Note 2 3 25" xfId="28053"/>
    <cellStyle name="Note 2 3 26" xfId="28054"/>
    <cellStyle name="Note 2 3 27" xfId="28055"/>
    <cellStyle name="Note 2 3 3" xfId="28056"/>
    <cellStyle name="Note 2 3 3 2" xfId="28057"/>
    <cellStyle name="Note 2 3 3 2 2" xfId="28058"/>
    <cellStyle name="Note 2 3 3 2 3" xfId="28059"/>
    <cellStyle name="Note 2 3 3 3" xfId="28060"/>
    <cellStyle name="Note 2 3 3 3 2" xfId="33105"/>
    <cellStyle name="Note 2 3 3 4" xfId="28061"/>
    <cellStyle name="Note 2 3 3 5" xfId="28062"/>
    <cellStyle name="Note 2 3 4" xfId="28063"/>
    <cellStyle name="Note 2 3 4 2" xfId="28064"/>
    <cellStyle name="Note 2 3 4 2 2" xfId="28065"/>
    <cellStyle name="Note 2 3 4 2 3" xfId="28066"/>
    <cellStyle name="Note 2 3 4 3" xfId="28067"/>
    <cellStyle name="Note 2 3 4 3 2" xfId="33106"/>
    <cellStyle name="Note 2 3 4 4" xfId="28068"/>
    <cellStyle name="Note 2 3 4 5" xfId="28069"/>
    <cellStyle name="Note 2 3 5" xfId="28070"/>
    <cellStyle name="Note 2 3 5 2" xfId="28071"/>
    <cellStyle name="Note 2 3 5 2 2" xfId="28072"/>
    <cellStyle name="Note 2 3 5 2 3" xfId="28073"/>
    <cellStyle name="Note 2 3 5 3" xfId="28074"/>
    <cellStyle name="Note 2 3 5 3 2" xfId="33107"/>
    <cellStyle name="Note 2 3 5 4" xfId="28075"/>
    <cellStyle name="Note 2 3 5 5" xfId="28076"/>
    <cellStyle name="Note 2 3 6" xfId="28077"/>
    <cellStyle name="Note 2 3 6 2" xfId="28078"/>
    <cellStyle name="Note 2 3 6 2 2" xfId="28079"/>
    <cellStyle name="Note 2 3 6 2 3" xfId="28080"/>
    <cellStyle name="Note 2 3 6 3" xfId="28081"/>
    <cellStyle name="Note 2 3 6 3 2" xfId="33108"/>
    <cellStyle name="Note 2 3 6 4" xfId="28082"/>
    <cellStyle name="Note 2 3 6 5" xfId="28083"/>
    <cellStyle name="Note 2 3 7" xfId="28084"/>
    <cellStyle name="Note 2 3 7 2" xfId="28085"/>
    <cellStyle name="Note 2 3 7 2 2" xfId="28086"/>
    <cellStyle name="Note 2 3 7 2 3" xfId="28087"/>
    <cellStyle name="Note 2 3 7 3" xfId="28088"/>
    <cellStyle name="Note 2 3 7 3 2" xfId="33109"/>
    <cellStyle name="Note 2 3 7 4" xfId="28089"/>
    <cellStyle name="Note 2 3 7 5" xfId="28090"/>
    <cellStyle name="Note 2 3 8" xfId="28091"/>
    <cellStyle name="Note 2 3 8 2" xfId="28092"/>
    <cellStyle name="Note 2 3 8 2 2" xfId="28093"/>
    <cellStyle name="Note 2 3 8 2 2 2" xfId="28094"/>
    <cellStyle name="Note 2 3 8 2 2 3" xfId="28095"/>
    <cellStyle name="Note 2 3 8 2 3" xfId="28096"/>
    <cellStyle name="Note 2 3 8 2 3 2" xfId="33111"/>
    <cellStyle name="Note 2 3 8 2 4" xfId="28097"/>
    <cellStyle name="Note 2 3 8 2 5" xfId="28098"/>
    <cellStyle name="Note 2 3 8 3" xfId="28099"/>
    <cellStyle name="Note 2 3 8 3 2" xfId="28100"/>
    <cellStyle name="Note 2 3 8 3 3" xfId="28101"/>
    <cellStyle name="Note 2 3 8 4" xfId="28102"/>
    <cellStyle name="Note 2 3 8 4 2" xfId="33110"/>
    <cellStyle name="Note 2 3 8 5" xfId="28103"/>
    <cellStyle name="Note 2 3 8 6" xfId="28104"/>
    <cellStyle name="Note 2 3 9" xfId="28105"/>
    <cellStyle name="Note 2 3 9 2" xfId="28106"/>
    <cellStyle name="Note 2 3 9 2 2" xfId="28107"/>
    <cellStyle name="Note 2 3 9 2 2 2" xfId="28108"/>
    <cellStyle name="Note 2 3 9 2 2 3" xfId="28109"/>
    <cellStyle name="Note 2 3 9 2 3" xfId="28110"/>
    <cellStyle name="Note 2 3 9 2 3 2" xfId="33113"/>
    <cellStyle name="Note 2 3 9 2 4" xfId="28111"/>
    <cellStyle name="Note 2 3 9 2 5" xfId="28112"/>
    <cellStyle name="Note 2 3 9 3" xfId="28113"/>
    <cellStyle name="Note 2 3 9 3 2" xfId="28114"/>
    <cellStyle name="Note 2 3 9 3 3" xfId="28115"/>
    <cellStyle name="Note 2 3 9 4" xfId="28116"/>
    <cellStyle name="Note 2 3 9 4 2" xfId="33112"/>
    <cellStyle name="Note 2 3 9 5" xfId="28117"/>
    <cellStyle name="Note 2 3 9 6" xfId="28118"/>
    <cellStyle name="Note 2 4" xfId="28119"/>
    <cellStyle name="Note 2 4 2" xfId="28120"/>
    <cellStyle name="Note 2 4 2 2" xfId="28121"/>
    <cellStyle name="Note 2 4 2 2 2" xfId="28122"/>
    <cellStyle name="Note 2 4 2 2 2 2" xfId="28123"/>
    <cellStyle name="Note 2 4 2 2 2 3" xfId="28124"/>
    <cellStyle name="Note 2 4 2 2 3" xfId="28125"/>
    <cellStyle name="Note 2 4 2 2 3 2" xfId="34797"/>
    <cellStyle name="Note 2 4 2 2 4" xfId="28126"/>
    <cellStyle name="Note 2 4 2 2 5" xfId="28127"/>
    <cellStyle name="Note 2 4 2 3" xfId="28128"/>
    <cellStyle name="Note 2 4 2 3 2" xfId="28129"/>
    <cellStyle name="Note 2 4 2 3 3" xfId="28130"/>
    <cellStyle name="Note 2 4 2 4" xfId="28131"/>
    <cellStyle name="Note 2 4 2 4 2" xfId="33922"/>
    <cellStyle name="Note 2 4 2 5" xfId="28132"/>
    <cellStyle name="Note 2 4 2 6" xfId="28133"/>
    <cellStyle name="Note 2 4 3" xfId="28134"/>
    <cellStyle name="Note 2 4 3 2" xfId="28135"/>
    <cellStyle name="Note 2 4 3 2 2" xfId="28136"/>
    <cellStyle name="Note 2 4 3 2 3" xfId="28137"/>
    <cellStyle name="Note 2 4 3 3" xfId="28138"/>
    <cellStyle name="Note 2 4 3 3 2" xfId="34303"/>
    <cellStyle name="Note 2 4 3 4" xfId="28139"/>
    <cellStyle name="Note 2 4 3 5" xfId="28140"/>
    <cellStyle name="Note 2 4 4" xfId="28141"/>
    <cellStyle name="Note 2 4 4 2" xfId="28142"/>
    <cellStyle name="Note 2 4 4 3" xfId="28143"/>
    <cellStyle name="Note 2 4 5" xfId="28144"/>
    <cellStyle name="Note 2 4 5 2" xfId="33921"/>
    <cellStyle name="Note 2 4 6" xfId="28145"/>
    <cellStyle name="Note 2 4 7" xfId="28146"/>
    <cellStyle name="Note 2 5" xfId="28147"/>
    <cellStyle name="Note 2 5 2" xfId="28148"/>
    <cellStyle name="Note 2 5 2 2" xfId="28149"/>
    <cellStyle name="Note 2 5 2 2 2" xfId="28150"/>
    <cellStyle name="Note 2 5 2 2 2 2" xfId="28151"/>
    <cellStyle name="Note 2 5 2 2 2 3" xfId="28152"/>
    <cellStyle name="Note 2 5 2 2 3" xfId="28153"/>
    <cellStyle name="Note 2 5 2 2 3 2" xfId="34910"/>
    <cellStyle name="Note 2 5 2 2 4" xfId="28154"/>
    <cellStyle name="Note 2 5 2 2 5" xfId="28155"/>
    <cellStyle name="Note 2 5 2 3" xfId="28156"/>
    <cellStyle name="Note 2 5 2 3 2" xfId="28157"/>
    <cellStyle name="Note 2 5 2 3 3" xfId="28158"/>
    <cellStyle name="Note 2 5 2 4" xfId="28159"/>
    <cellStyle name="Note 2 5 2 4 2" xfId="33924"/>
    <cellStyle name="Note 2 5 2 5" xfId="28160"/>
    <cellStyle name="Note 2 5 2 6" xfId="28161"/>
    <cellStyle name="Note 2 5 3" xfId="28162"/>
    <cellStyle name="Note 2 5 3 2" xfId="28163"/>
    <cellStyle name="Note 2 5 3 2 2" xfId="28164"/>
    <cellStyle name="Note 2 5 3 2 3" xfId="28165"/>
    <cellStyle name="Note 2 5 3 3" xfId="28166"/>
    <cellStyle name="Note 2 5 3 3 2" xfId="34304"/>
    <cellStyle name="Note 2 5 3 4" xfId="28167"/>
    <cellStyle name="Note 2 5 3 5" xfId="28168"/>
    <cellStyle name="Note 2 5 4" xfId="28169"/>
    <cellStyle name="Note 2 5 4 2" xfId="28170"/>
    <cellStyle name="Note 2 5 4 3" xfId="28171"/>
    <cellStyle name="Note 2 5 5" xfId="28172"/>
    <cellStyle name="Note 2 5 5 2" xfId="33923"/>
    <cellStyle name="Note 2 5 6" xfId="28173"/>
    <cellStyle name="Note 2 5 7" xfId="28174"/>
    <cellStyle name="Note 2 6" xfId="28175"/>
    <cellStyle name="Note 2 6 2" xfId="28176"/>
    <cellStyle name="Note 2 6 2 2" xfId="28177"/>
    <cellStyle name="Note 2 6 2 2 2" xfId="28178"/>
    <cellStyle name="Note 2 6 2 2 2 2" xfId="28179"/>
    <cellStyle name="Note 2 6 2 2 2 3" xfId="28180"/>
    <cellStyle name="Note 2 6 2 2 3" xfId="28181"/>
    <cellStyle name="Note 2 6 2 2 3 2" xfId="34121"/>
    <cellStyle name="Note 2 6 2 2 4" xfId="28182"/>
    <cellStyle name="Note 2 6 2 2 5" xfId="28183"/>
    <cellStyle name="Note 2 6 2 3" xfId="28184"/>
    <cellStyle name="Note 2 6 2 3 2" xfId="28185"/>
    <cellStyle name="Note 2 6 2 3 3" xfId="28186"/>
    <cellStyle name="Note 2 6 2 4" xfId="28187"/>
    <cellStyle name="Note 2 6 2 4 2" xfId="34122"/>
    <cellStyle name="Note 2 6 2 5" xfId="28188"/>
    <cellStyle name="Note 2 6 2 6" xfId="28189"/>
    <cellStyle name="Note 2 6 3" xfId="28190"/>
    <cellStyle name="Note 2 6 3 2" xfId="28191"/>
    <cellStyle name="Note 2 6 3 2 2" xfId="28192"/>
    <cellStyle name="Note 2 6 3 2 2 2" xfId="28193"/>
    <cellStyle name="Note 2 6 3 2 2 3" xfId="28194"/>
    <cellStyle name="Note 2 6 3 2 3" xfId="28195"/>
    <cellStyle name="Note 2 6 3 2 3 2" xfId="34119"/>
    <cellStyle name="Note 2 6 3 2 4" xfId="28196"/>
    <cellStyle name="Note 2 6 3 2 5" xfId="28197"/>
    <cellStyle name="Note 2 6 3 3" xfId="28198"/>
    <cellStyle name="Note 2 6 3 3 2" xfId="28199"/>
    <cellStyle name="Note 2 6 3 3 3" xfId="28200"/>
    <cellStyle name="Note 2 6 3 4" xfId="28201"/>
    <cellStyle name="Note 2 6 3 4 2" xfId="34120"/>
    <cellStyle name="Note 2 6 3 5" xfId="28202"/>
    <cellStyle name="Note 2 6 3 6" xfId="28203"/>
    <cellStyle name="Note 2 6 4" xfId="28204"/>
    <cellStyle name="Note 2 6 4 2" xfId="28205"/>
    <cellStyle name="Note 2 6 4 2 2" xfId="28206"/>
    <cellStyle name="Note 2 6 4 2 2 2" xfId="28207"/>
    <cellStyle name="Note 2 6 4 2 2 3" xfId="28208"/>
    <cellStyle name="Note 2 6 4 2 3" xfId="28209"/>
    <cellStyle name="Note 2 6 4 2 3 2" xfId="34147"/>
    <cellStyle name="Note 2 6 4 2 4" xfId="28210"/>
    <cellStyle name="Note 2 6 4 2 5" xfId="28211"/>
    <cellStyle name="Note 2 6 4 3" xfId="28212"/>
    <cellStyle name="Note 2 6 4 3 2" xfId="28213"/>
    <cellStyle name="Note 2 6 4 3 3" xfId="28214"/>
    <cellStyle name="Note 2 6 4 4" xfId="28215"/>
    <cellStyle name="Note 2 6 4 4 2" xfId="34148"/>
    <cellStyle name="Note 2 6 4 5" xfId="28216"/>
    <cellStyle name="Note 2 6 4 6" xfId="28217"/>
    <cellStyle name="Note 2 6 5" xfId="28218"/>
    <cellStyle name="Note 2 6 5 2" xfId="28219"/>
    <cellStyle name="Note 2 6 5 3" xfId="28220"/>
    <cellStyle name="Note 2 6 6" xfId="28221"/>
    <cellStyle name="Note 2 6 6 2" xfId="33925"/>
    <cellStyle name="Note 2 6 7" xfId="28222"/>
    <cellStyle name="Note 2 6 8" xfId="28223"/>
    <cellStyle name="Note 2 7" xfId="28224"/>
    <cellStyle name="Note 2 7 2" xfId="28225"/>
    <cellStyle name="Note 2 7 2 2" xfId="28226"/>
    <cellStyle name="Note 2 7 2 3" xfId="28227"/>
    <cellStyle name="Note 2 7 3" xfId="28228"/>
    <cellStyle name="Note 2 7 3 2" xfId="34486"/>
    <cellStyle name="Note 2 7 4" xfId="28229"/>
    <cellStyle name="Note 2 7 5" xfId="28230"/>
    <cellStyle name="Note 2 8" xfId="28231"/>
    <cellStyle name="Note 2 8 2" xfId="28232"/>
    <cellStyle name="Note 2 8 3" xfId="28233"/>
    <cellStyle name="Note 2 9" xfId="28234"/>
    <cellStyle name="Note 2 9 2" xfId="33057"/>
    <cellStyle name="Note 3" xfId="28235"/>
    <cellStyle name="Note 3 10" xfId="28236"/>
    <cellStyle name="Note 3 11" xfId="28237"/>
    <cellStyle name="Note 3 2" xfId="28238"/>
    <cellStyle name="Note 3 2 2" xfId="28239"/>
    <cellStyle name="Note 3 2 2 2" xfId="28240"/>
    <cellStyle name="Note 3 2 2 2 2" xfId="28241"/>
    <cellStyle name="Note 3 2 2 2 2 2" xfId="28242"/>
    <cellStyle name="Note 3 2 2 2 2 3" xfId="28243"/>
    <cellStyle name="Note 3 2 2 2 3" xfId="28244"/>
    <cellStyle name="Note 3 2 2 2 3 2" xfId="34629"/>
    <cellStyle name="Note 3 2 2 2 4" xfId="28245"/>
    <cellStyle name="Note 3 2 2 2 5" xfId="28246"/>
    <cellStyle name="Note 3 2 2 3" xfId="28247"/>
    <cellStyle name="Note 3 2 2 3 2" xfId="28248"/>
    <cellStyle name="Note 3 2 2 3 3" xfId="28249"/>
    <cellStyle name="Note 3 2 2 4" xfId="28250"/>
    <cellStyle name="Note 3 2 2 4 2" xfId="33926"/>
    <cellStyle name="Note 3 2 2 5" xfId="28251"/>
    <cellStyle name="Note 3 2 2 6" xfId="28252"/>
    <cellStyle name="Note 3 2 3" xfId="28253"/>
    <cellStyle name="Note 3 2 3 2" xfId="28254"/>
    <cellStyle name="Note 3 2 3 2 2" xfId="28255"/>
    <cellStyle name="Note 3 2 3 2 3" xfId="28256"/>
    <cellStyle name="Note 3 2 3 3" xfId="28257"/>
    <cellStyle name="Note 3 2 3 3 2" xfId="34305"/>
    <cellStyle name="Note 3 2 3 4" xfId="28258"/>
    <cellStyle name="Note 3 2 3 5" xfId="28259"/>
    <cellStyle name="Note 3 2 4" xfId="28260"/>
    <cellStyle name="Note 3 2 4 2" xfId="28261"/>
    <cellStyle name="Note 3 2 4 3" xfId="28262"/>
    <cellStyle name="Note 3 2 5" xfId="28263"/>
    <cellStyle name="Note 3 2 5 2" xfId="33115"/>
    <cellStyle name="Note 3 2 6" xfId="28264"/>
    <cellStyle name="Note 3 2 7" xfId="28265"/>
    <cellStyle name="Note 3 3" xfId="28266"/>
    <cellStyle name="Note 3 3 10" xfId="28267"/>
    <cellStyle name="Note 3 3 10 2" xfId="28268"/>
    <cellStyle name="Note 3 3 10 2 2" xfId="28269"/>
    <cellStyle name="Note 3 3 10 2 2 2" xfId="28270"/>
    <cellStyle name="Note 3 3 10 2 2 3" xfId="28271"/>
    <cellStyle name="Note 3 3 10 2 3" xfId="28272"/>
    <cellStyle name="Note 3 3 10 2 3 2" xfId="33118"/>
    <cellStyle name="Note 3 3 10 2 4" xfId="28273"/>
    <cellStyle name="Note 3 3 10 2 5" xfId="28274"/>
    <cellStyle name="Note 3 3 10 3" xfId="28275"/>
    <cellStyle name="Note 3 3 10 3 2" xfId="28276"/>
    <cellStyle name="Note 3 3 10 3 3" xfId="28277"/>
    <cellStyle name="Note 3 3 10 4" xfId="28278"/>
    <cellStyle name="Note 3 3 10 4 2" xfId="33117"/>
    <cellStyle name="Note 3 3 10 5" xfId="28279"/>
    <cellStyle name="Note 3 3 10 6" xfId="28280"/>
    <cellStyle name="Note 3 3 11" xfId="28281"/>
    <cellStyle name="Note 3 3 11 2" xfId="28282"/>
    <cellStyle name="Note 3 3 11 2 2" xfId="28283"/>
    <cellStyle name="Note 3 3 11 2 2 2" xfId="28284"/>
    <cellStyle name="Note 3 3 11 2 2 3" xfId="28285"/>
    <cellStyle name="Note 3 3 11 2 3" xfId="28286"/>
    <cellStyle name="Note 3 3 11 2 3 2" xfId="33120"/>
    <cellStyle name="Note 3 3 11 2 4" xfId="28287"/>
    <cellStyle name="Note 3 3 11 2 5" xfId="28288"/>
    <cellStyle name="Note 3 3 11 3" xfId="28289"/>
    <cellStyle name="Note 3 3 11 3 2" xfId="28290"/>
    <cellStyle name="Note 3 3 11 3 3" xfId="28291"/>
    <cellStyle name="Note 3 3 11 4" xfId="28292"/>
    <cellStyle name="Note 3 3 11 4 2" xfId="33119"/>
    <cellStyle name="Note 3 3 11 5" xfId="28293"/>
    <cellStyle name="Note 3 3 11 6" xfId="28294"/>
    <cellStyle name="Note 3 3 12" xfId="28295"/>
    <cellStyle name="Note 3 3 12 2" xfId="28296"/>
    <cellStyle name="Note 3 3 12 2 2" xfId="28297"/>
    <cellStyle name="Note 3 3 12 2 2 2" xfId="28298"/>
    <cellStyle name="Note 3 3 12 2 2 3" xfId="28299"/>
    <cellStyle name="Note 3 3 12 2 3" xfId="28300"/>
    <cellStyle name="Note 3 3 12 2 3 2" xfId="33122"/>
    <cellStyle name="Note 3 3 12 2 4" xfId="28301"/>
    <cellStyle name="Note 3 3 12 2 5" xfId="28302"/>
    <cellStyle name="Note 3 3 12 3" xfId="28303"/>
    <cellStyle name="Note 3 3 12 3 2" xfId="28304"/>
    <cellStyle name="Note 3 3 12 3 3" xfId="28305"/>
    <cellStyle name="Note 3 3 12 4" xfId="28306"/>
    <cellStyle name="Note 3 3 12 4 2" xfId="33121"/>
    <cellStyle name="Note 3 3 12 5" xfId="28307"/>
    <cellStyle name="Note 3 3 12 6" xfId="28308"/>
    <cellStyle name="Note 3 3 13" xfId="28309"/>
    <cellStyle name="Note 3 3 13 2" xfId="28310"/>
    <cellStyle name="Note 3 3 13 2 2" xfId="28311"/>
    <cellStyle name="Note 3 3 13 2 2 2" xfId="28312"/>
    <cellStyle name="Note 3 3 13 2 2 3" xfId="28313"/>
    <cellStyle name="Note 3 3 13 2 3" xfId="28314"/>
    <cellStyle name="Note 3 3 13 2 3 2" xfId="33124"/>
    <cellStyle name="Note 3 3 13 2 4" xfId="28315"/>
    <cellStyle name="Note 3 3 13 2 5" xfId="28316"/>
    <cellStyle name="Note 3 3 13 3" xfId="28317"/>
    <cellStyle name="Note 3 3 13 3 2" xfId="28318"/>
    <cellStyle name="Note 3 3 13 3 3" xfId="28319"/>
    <cellStyle name="Note 3 3 13 4" xfId="28320"/>
    <cellStyle name="Note 3 3 13 4 2" xfId="33123"/>
    <cellStyle name="Note 3 3 13 5" xfId="28321"/>
    <cellStyle name="Note 3 3 13 6" xfId="28322"/>
    <cellStyle name="Note 3 3 14" xfId="28323"/>
    <cellStyle name="Note 3 3 14 2" xfId="28324"/>
    <cellStyle name="Note 3 3 14 2 2" xfId="28325"/>
    <cellStyle name="Note 3 3 14 2 2 2" xfId="28326"/>
    <cellStyle name="Note 3 3 14 2 2 3" xfId="28327"/>
    <cellStyle name="Note 3 3 14 2 3" xfId="28328"/>
    <cellStyle name="Note 3 3 14 2 3 2" xfId="33126"/>
    <cellStyle name="Note 3 3 14 2 4" xfId="28329"/>
    <cellStyle name="Note 3 3 14 2 5" xfId="28330"/>
    <cellStyle name="Note 3 3 14 3" xfId="28331"/>
    <cellStyle name="Note 3 3 14 3 2" xfId="28332"/>
    <cellStyle name="Note 3 3 14 3 3" xfId="28333"/>
    <cellStyle name="Note 3 3 14 4" xfId="28334"/>
    <cellStyle name="Note 3 3 14 4 2" xfId="33125"/>
    <cellStyle name="Note 3 3 14 5" xfId="28335"/>
    <cellStyle name="Note 3 3 14 6" xfId="28336"/>
    <cellStyle name="Note 3 3 15" xfId="28337"/>
    <cellStyle name="Note 3 3 15 2" xfId="28338"/>
    <cellStyle name="Note 3 3 15 2 2" xfId="28339"/>
    <cellStyle name="Note 3 3 15 2 2 2" xfId="28340"/>
    <cellStyle name="Note 3 3 15 2 2 3" xfId="28341"/>
    <cellStyle name="Note 3 3 15 2 3" xfId="28342"/>
    <cellStyle name="Note 3 3 15 2 3 2" xfId="33128"/>
    <cellStyle name="Note 3 3 15 2 4" xfId="28343"/>
    <cellStyle name="Note 3 3 15 2 5" xfId="28344"/>
    <cellStyle name="Note 3 3 15 3" xfId="28345"/>
    <cellStyle name="Note 3 3 15 3 2" xfId="28346"/>
    <cellStyle name="Note 3 3 15 3 3" xfId="28347"/>
    <cellStyle name="Note 3 3 15 4" xfId="28348"/>
    <cellStyle name="Note 3 3 15 4 2" xfId="33127"/>
    <cellStyle name="Note 3 3 15 5" xfId="28349"/>
    <cellStyle name="Note 3 3 15 6" xfId="28350"/>
    <cellStyle name="Note 3 3 16" xfId="28351"/>
    <cellStyle name="Note 3 3 16 2" xfId="28352"/>
    <cellStyle name="Note 3 3 16 2 2" xfId="28353"/>
    <cellStyle name="Note 3 3 16 2 2 2" xfId="28354"/>
    <cellStyle name="Note 3 3 16 2 2 3" xfId="28355"/>
    <cellStyle name="Note 3 3 16 2 3" xfId="28356"/>
    <cellStyle name="Note 3 3 16 2 3 2" xfId="33130"/>
    <cellStyle name="Note 3 3 16 2 4" xfId="28357"/>
    <cellStyle name="Note 3 3 16 2 5" xfId="28358"/>
    <cellStyle name="Note 3 3 16 3" xfId="28359"/>
    <cellStyle name="Note 3 3 16 3 2" xfId="28360"/>
    <cellStyle name="Note 3 3 16 3 3" xfId="28361"/>
    <cellStyle name="Note 3 3 16 4" xfId="28362"/>
    <cellStyle name="Note 3 3 16 4 2" xfId="33129"/>
    <cellStyle name="Note 3 3 16 5" xfId="28363"/>
    <cellStyle name="Note 3 3 16 6" xfId="28364"/>
    <cellStyle name="Note 3 3 17" xfId="28365"/>
    <cellStyle name="Note 3 3 17 2" xfId="28366"/>
    <cellStyle name="Note 3 3 17 2 2" xfId="28367"/>
    <cellStyle name="Note 3 3 17 2 2 2" xfId="28368"/>
    <cellStyle name="Note 3 3 17 2 2 3" xfId="28369"/>
    <cellStyle name="Note 3 3 17 2 3" xfId="28370"/>
    <cellStyle name="Note 3 3 17 2 3 2" xfId="33132"/>
    <cellStyle name="Note 3 3 17 2 4" xfId="28371"/>
    <cellStyle name="Note 3 3 17 2 5" xfId="28372"/>
    <cellStyle name="Note 3 3 17 3" xfId="28373"/>
    <cellStyle name="Note 3 3 17 3 2" xfId="28374"/>
    <cellStyle name="Note 3 3 17 3 3" xfId="28375"/>
    <cellStyle name="Note 3 3 17 4" xfId="28376"/>
    <cellStyle name="Note 3 3 17 4 2" xfId="33131"/>
    <cellStyle name="Note 3 3 17 5" xfId="28377"/>
    <cellStyle name="Note 3 3 17 6" xfId="28378"/>
    <cellStyle name="Note 3 3 18" xfId="28379"/>
    <cellStyle name="Note 3 3 18 2" xfId="28380"/>
    <cellStyle name="Note 3 3 18 2 2" xfId="28381"/>
    <cellStyle name="Note 3 3 18 2 2 2" xfId="28382"/>
    <cellStyle name="Note 3 3 18 2 2 3" xfId="28383"/>
    <cellStyle name="Note 3 3 18 2 3" xfId="28384"/>
    <cellStyle name="Note 3 3 18 2 3 2" xfId="33134"/>
    <cellStyle name="Note 3 3 18 2 4" xfId="28385"/>
    <cellStyle name="Note 3 3 18 2 5" xfId="28386"/>
    <cellStyle name="Note 3 3 18 3" xfId="28387"/>
    <cellStyle name="Note 3 3 18 3 2" xfId="28388"/>
    <cellStyle name="Note 3 3 18 3 3" xfId="28389"/>
    <cellStyle name="Note 3 3 18 4" xfId="28390"/>
    <cellStyle name="Note 3 3 18 4 2" xfId="33133"/>
    <cellStyle name="Note 3 3 18 5" xfId="28391"/>
    <cellStyle name="Note 3 3 18 6" xfId="28392"/>
    <cellStyle name="Note 3 3 19" xfId="28393"/>
    <cellStyle name="Note 3 3 19 2" xfId="28394"/>
    <cellStyle name="Note 3 3 19 2 2" xfId="28395"/>
    <cellStyle name="Note 3 3 19 2 2 2" xfId="28396"/>
    <cellStyle name="Note 3 3 19 2 2 3" xfId="28397"/>
    <cellStyle name="Note 3 3 19 2 3" xfId="28398"/>
    <cellStyle name="Note 3 3 19 2 3 2" xfId="33136"/>
    <cellStyle name="Note 3 3 19 2 4" xfId="28399"/>
    <cellStyle name="Note 3 3 19 2 5" xfId="28400"/>
    <cellStyle name="Note 3 3 19 3" xfId="28401"/>
    <cellStyle name="Note 3 3 19 3 2" xfId="28402"/>
    <cellStyle name="Note 3 3 19 3 3" xfId="28403"/>
    <cellStyle name="Note 3 3 19 4" xfId="28404"/>
    <cellStyle name="Note 3 3 19 4 2" xfId="33135"/>
    <cellStyle name="Note 3 3 19 5" xfId="28405"/>
    <cellStyle name="Note 3 3 19 6" xfId="28406"/>
    <cellStyle name="Note 3 3 2" xfId="28407"/>
    <cellStyle name="Note 3 3 2 10" xfId="28408"/>
    <cellStyle name="Note 3 3 2 10 2" xfId="28409"/>
    <cellStyle name="Note 3 3 2 10 2 2" xfId="28410"/>
    <cellStyle name="Note 3 3 2 10 2 3" xfId="28411"/>
    <cellStyle name="Note 3 3 2 10 3" xfId="28412"/>
    <cellStyle name="Note 3 3 2 10 3 2" xfId="33138"/>
    <cellStyle name="Note 3 3 2 10 4" xfId="28413"/>
    <cellStyle name="Note 3 3 2 10 5" xfId="28414"/>
    <cellStyle name="Note 3 3 2 11" xfId="28415"/>
    <cellStyle name="Note 3 3 2 11 2" xfId="28416"/>
    <cellStyle name="Note 3 3 2 11 2 2" xfId="28417"/>
    <cellStyle name="Note 3 3 2 11 2 3" xfId="28418"/>
    <cellStyle name="Note 3 3 2 11 3" xfId="28419"/>
    <cellStyle name="Note 3 3 2 11 3 2" xfId="33139"/>
    <cellStyle name="Note 3 3 2 11 4" xfId="28420"/>
    <cellStyle name="Note 3 3 2 11 5" xfId="28421"/>
    <cellStyle name="Note 3 3 2 12" xfId="28422"/>
    <cellStyle name="Note 3 3 2 12 2" xfId="28423"/>
    <cellStyle name="Note 3 3 2 12 2 2" xfId="28424"/>
    <cellStyle name="Note 3 3 2 12 2 3" xfId="28425"/>
    <cellStyle name="Note 3 3 2 12 3" xfId="28426"/>
    <cellStyle name="Note 3 3 2 12 3 2" xfId="33140"/>
    <cellStyle name="Note 3 3 2 12 4" xfId="28427"/>
    <cellStyle name="Note 3 3 2 12 5" xfId="28428"/>
    <cellStyle name="Note 3 3 2 13" xfId="28429"/>
    <cellStyle name="Note 3 3 2 13 2" xfId="28430"/>
    <cellStyle name="Note 3 3 2 13 2 2" xfId="28431"/>
    <cellStyle name="Note 3 3 2 13 2 3" xfId="28432"/>
    <cellStyle name="Note 3 3 2 13 3" xfId="28433"/>
    <cellStyle name="Note 3 3 2 13 3 2" xfId="33141"/>
    <cellStyle name="Note 3 3 2 13 4" xfId="28434"/>
    <cellStyle name="Note 3 3 2 13 5" xfId="28435"/>
    <cellStyle name="Note 3 3 2 14" xfId="28436"/>
    <cellStyle name="Note 3 3 2 14 2" xfId="28437"/>
    <cellStyle name="Note 3 3 2 14 2 2" xfId="28438"/>
    <cellStyle name="Note 3 3 2 14 2 3" xfId="28439"/>
    <cellStyle name="Note 3 3 2 14 3" xfId="28440"/>
    <cellStyle name="Note 3 3 2 14 3 2" xfId="33142"/>
    <cellStyle name="Note 3 3 2 14 4" xfId="28441"/>
    <cellStyle name="Note 3 3 2 14 5" xfId="28442"/>
    <cellStyle name="Note 3 3 2 15" xfId="28443"/>
    <cellStyle name="Note 3 3 2 15 2" xfId="28444"/>
    <cellStyle name="Note 3 3 2 15 2 2" xfId="28445"/>
    <cellStyle name="Note 3 3 2 15 2 3" xfId="28446"/>
    <cellStyle name="Note 3 3 2 15 3" xfId="28447"/>
    <cellStyle name="Note 3 3 2 15 3 2" xfId="33143"/>
    <cellStyle name="Note 3 3 2 15 4" xfId="28448"/>
    <cellStyle name="Note 3 3 2 15 5" xfId="28449"/>
    <cellStyle name="Note 3 3 2 16" xfId="28450"/>
    <cellStyle name="Note 3 3 2 16 2" xfId="28451"/>
    <cellStyle name="Note 3 3 2 16 2 2" xfId="28452"/>
    <cellStyle name="Note 3 3 2 16 2 3" xfId="28453"/>
    <cellStyle name="Note 3 3 2 16 3" xfId="28454"/>
    <cellStyle name="Note 3 3 2 16 3 2" xfId="33144"/>
    <cellStyle name="Note 3 3 2 16 4" xfId="28455"/>
    <cellStyle name="Note 3 3 2 16 5" xfId="28456"/>
    <cellStyle name="Note 3 3 2 17" xfId="28457"/>
    <cellStyle name="Note 3 3 2 17 2" xfId="28458"/>
    <cellStyle name="Note 3 3 2 17 2 2" xfId="28459"/>
    <cellStyle name="Note 3 3 2 17 2 3" xfId="28460"/>
    <cellStyle name="Note 3 3 2 17 3" xfId="28461"/>
    <cellStyle name="Note 3 3 2 17 3 2" xfId="33145"/>
    <cellStyle name="Note 3 3 2 17 4" xfId="28462"/>
    <cellStyle name="Note 3 3 2 17 5" xfId="28463"/>
    <cellStyle name="Note 3 3 2 18" xfId="28464"/>
    <cellStyle name="Note 3 3 2 18 2" xfId="28465"/>
    <cellStyle name="Note 3 3 2 18 2 2" xfId="28466"/>
    <cellStyle name="Note 3 3 2 18 2 3" xfId="28467"/>
    <cellStyle name="Note 3 3 2 18 3" xfId="28468"/>
    <cellStyle name="Note 3 3 2 18 3 2" xfId="33146"/>
    <cellStyle name="Note 3 3 2 18 4" xfId="28469"/>
    <cellStyle name="Note 3 3 2 18 5" xfId="28470"/>
    <cellStyle name="Note 3 3 2 19" xfId="28471"/>
    <cellStyle name="Note 3 3 2 19 2" xfId="28472"/>
    <cellStyle name="Note 3 3 2 19 2 2" xfId="28473"/>
    <cellStyle name="Note 3 3 2 19 2 3" xfId="28474"/>
    <cellStyle name="Note 3 3 2 19 3" xfId="28475"/>
    <cellStyle name="Note 3 3 2 19 3 2" xfId="33147"/>
    <cellStyle name="Note 3 3 2 19 4" xfId="28476"/>
    <cellStyle name="Note 3 3 2 19 5" xfId="28477"/>
    <cellStyle name="Note 3 3 2 2" xfId="28478"/>
    <cellStyle name="Note 3 3 2 2 2" xfId="28479"/>
    <cellStyle name="Note 3 3 2 2 2 2" xfId="28480"/>
    <cellStyle name="Note 3 3 2 2 2 3" xfId="28481"/>
    <cellStyle name="Note 3 3 2 2 3" xfId="28482"/>
    <cellStyle name="Note 3 3 2 2 3 2" xfId="33148"/>
    <cellStyle name="Note 3 3 2 2 4" xfId="28483"/>
    <cellStyle name="Note 3 3 2 2 5" xfId="28484"/>
    <cellStyle name="Note 3 3 2 20" xfId="28485"/>
    <cellStyle name="Note 3 3 2 20 2" xfId="28486"/>
    <cellStyle name="Note 3 3 2 20 3" xfId="28487"/>
    <cellStyle name="Note 3 3 2 21" xfId="28488"/>
    <cellStyle name="Note 3 3 2 21 2" xfId="33137"/>
    <cellStyle name="Note 3 3 2 22" xfId="28489"/>
    <cellStyle name="Note 3 3 2 23" xfId="28490"/>
    <cellStyle name="Note 3 3 2 3" xfId="28491"/>
    <cellStyle name="Note 3 3 2 3 2" xfId="28492"/>
    <cellStyle name="Note 3 3 2 3 2 2" xfId="28493"/>
    <cellStyle name="Note 3 3 2 3 2 3" xfId="28494"/>
    <cellStyle name="Note 3 3 2 3 3" xfId="28495"/>
    <cellStyle name="Note 3 3 2 3 3 2" xfId="33149"/>
    <cellStyle name="Note 3 3 2 3 4" xfId="28496"/>
    <cellStyle name="Note 3 3 2 3 5" xfId="28497"/>
    <cellStyle name="Note 3 3 2 4" xfId="28498"/>
    <cellStyle name="Note 3 3 2 4 2" xfId="28499"/>
    <cellStyle name="Note 3 3 2 4 2 2" xfId="28500"/>
    <cellStyle name="Note 3 3 2 4 2 3" xfId="28501"/>
    <cellStyle name="Note 3 3 2 4 3" xfId="28502"/>
    <cellStyle name="Note 3 3 2 4 3 2" xfId="33150"/>
    <cellStyle name="Note 3 3 2 4 4" xfId="28503"/>
    <cellStyle name="Note 3 3 2 4 5" xfId="28504"/>
    <cellStyle name="Note 3 3 2 5" xfId="28505"/>
    <cellStyle name="Note 3 3 2 5 2" xfId="28506"/>
    <cellStyle name="Note 3 3 2 5 2 2" xfId="28507"/>
    <cellStyle name="Note 3 3 2 5 2 3" xfId="28508"/>
    <cellStyle name="Note 3 3 2 5 3" xfId="28509"/>
    <cellStyle name="Note 3 3 2 5 3 2" xfId="33151"/>
    <cellStyle name="Note 3 3 2 5 4" xfId="28510"/>
    <cellStyle name="Note 3 3 2 5 5" xfId="28511"/>
    <cellStyle name="Note 3 3 2 6" xfId="28512"/>
    <cellStyle name="Note 3 3 2 6 2" xfId="28513"/>
    <cellStyle name="Note 3 3 2 6 2 2" xfId="28514"/>
    <cellStyle name="Note 3 3 2 6 2 3" xfId="28515"/>
    <cellStyle name="Note 3 3 2 6 3" xfId="28516"/>
    <cellStyle name="Note 3 3 2 6 3 2" xfId="33152"/>
    <cellStyle name="Note 3 3 2 6 4" xfId="28517"/>
    <cellStyle name="Note 3 3 2 6 5" xfId="28518"/>
    <cellStyle name="Note 3 3 2 7" xfId="28519"/>
    <cellStyle name="Note 3 3 2 7 2" xfId="28520"/>
    <cellStyle name="Note 3 3 2 7 2 2" xfId="28521"/>
    <cellStyle name="Note 3 3 2 7 2 3" xfId="28522"/>
    <cellStyle name="Note 3 3 2 7 3" xfId="28523"/>
    <cellStyle name="Note 3 3 2 7 3 2" xfId="33153"/>
    <cellStyle name="Note 3 3 2 7 4" xfId="28524"/>
    <cellStyle name="Note 3 3 2 7 5" xfId="28525"/>
    <cellStyle name="Note 3 3 2 8" xfId="28526"/>
    <cellStyle name="Note 3 3 2 8 2" xfId="28527"/>
    <cellStyle name="Note 3 3 2 8 2 2" xfId="28528"/>
    <cellStyle name="Note 3 3 2 8 2 3" xfId="28529"/>
    <cellStyle name="Note 3 3 2 8 3" xfId="28530"/>
    <cellStyle name="Note 3 3 2 8 3 2" xfId="33154"/>
    <cellStyle name="Note 3 3 2 8 4" xfId="28531"/>
    <cellStyle name="Note 3 3 2 8 5" xfId="28532"/>
    <cellStyle name="Note 3 3 2 9" xfId="28533"/>
    <cellStyle name="Note 3 3 2 9 2" xfId="28534"/>
    <cellStyle name="Note 3 3 2 9 2 2" xfId="28535"/>
    <cellStyle name="Note 3 3 2 9 2 3" xfId="28536"/>
    <cellStyle name="Note 3 3 2 9 3" xfId="28537"/>
    <cellStyle name="Note 3 3 2 9 3 2" xfId="33155"/>
    <cellStyle name="Note 3 3 2 9 4" xfId="28538"/>
    <cellStyle name="Note 3 3 2 9 5" xfId="28539"/>
    <cellStyle name="Note 3 3 20" xfId="28540"/>
    <cellStyle name="Note 3 3 20 2" xfId="28541"/>
    <cellStyle name="Note 3 3 20 2 2" xfId="28542"/>
    <cellStyle name="Note 3 3 20 2 2 2" xfId="28543"/>
    <cellStyle name="Note 3 3 20 2 2 3" xfId="28544"/>
    <cellStyle name="Note 3 3 20 2 3" xfId="28545"/>
    <cellStyle name="Note 3 3 20 2 3 2" xfId="33157"/>
    <cellStyle name="Note 3 3 20 2 4" xfId="28546"/>
    <cellStyle name="Note 3 3 20 2 5" xfId="28547"/>
    <cellStyle name="Note 3 3 20 3" xfId="28548"/>
    <cellStyle name="Note 3 3 20 3 2" xfId="28549"/>
    <cellStyle name="Note 3 3 20 3 3" xfId="28550"/>
    <cellStyle name="Note 3 3 20 4" xfId="28551"/>
    <cellStyle name="Note 3 3 20 4 2" xfId="33156"/>
    <cellStyle name="Note 3 3 20 5" xfId="28552"/>
    <cellStyle name="Note 3 3 20 6" xfId="28553"/>
    <cellStyle name="Note 3 3 21" xfId="28554"/>
    <cellStyle name="Note 3 3 21 2" xfId="28555"/>
    <cellStyle name="Note 3 3 21 2 2" xfId="28556"/>
    <cellStyle name="Note 3 3 21 2 2 2" xfId="28557"/>
    <cellStyle name="Note 3 3 21 2 2 3" xfId="28558"/>
    <cellStyle name="Note 3 3 21 2 3" xfId="28559"/>
    <cellStyle name="Note 3 3 21 2 3 2" xfId="33159"/>
    <cellStyle name="Note 3 3 21 2 4" xfId="28560"/>
    <cellStyle name="Note 3 3 21 2 5" xfId="28561"/>
    <cellStyle name="Note 3 3 21 3" xfId="28562"/>
    <cellStyle name="Note 3 3 21 3 2" xfId="28563"/>
    <cellStyle name="Note 3 3 21 3 3" xfId="28564"/>
    <cellStyle name="Note 3 3 21 4" xfId="28565"/>
    <cellStyle name="Note 3 3 21 4 2" xfId="33158"/>
    <cellStyle name="Note 3 3 21 5" xfId="28566"/>
    <cellStyle name="Note 3 3 21 6" xfId="28567"/>
    <cellStyle name="Note 3 3 22" xfId="28568"/>
    <cellStyle name="Note 3 3 22 2" xfId="28569"/>
    <cellStyle name="Note 3 3 22 2 2" xfId="28570"/>
    <cellStyle name="Note 3 3 22 2 2 2" xfId="28571"/>
    <cellStyle name="Note 3 3 22 2 2 3" xfId="28572"/>
    <cellStyle name="Note 3 3 22 2 3" xfId="28573"/>
    <cellStyle name="Note 3 3 22 2 3 2" xfId="33161"/>
    <cellStyle name="Note 3 3 22 2 4" xfId="28574"/>
    <cellStyle name="Note 3 3 22 2 5" xfId="28575"/>
    <cellStyle name="Note 3 3 22 3" xfId="28576"/>
    <cellStyle name="Note 3 3 22 3 2" xfId="28577"/>
    <cellStyle name="Note 3 3 22 3 3" xfId="28578"/>
    <cellStyle name="Note 3 3 22 4" xfId="28579"/>
    <cellStyle name="Note 3 3 22 4 2" xfId="33160"/>
    <cellStyle name="Note 3 3 22 5" xfId="28580"/>
    <cellStyle name="Note 3 3 22 6" xfId="28581"/>
    <cellStyle name="Note 3 3 23" xfId="28582"/>
    <cellStyle name="Note 3 3 23 2" xfId="28583"/>
    <cellStyle name="Note 3 3 23 3" xfId="28584"/>
    <cellStyle name="Note 3 3 24" xfId="28585"/>
    <cellStyle name="Note 3 3 24 2" xfId="33116"/>
    <cellStyle name="Note 3 3 25" xfId="28586"/>
    <cellStyle name="Note 3 3 26" xfId="28587"/>
    <cellStyle name="Note 3 3 3" xfId="28588"/>
    <cellStyle name="Note 3 3 3 2" xfId="28589"/>
    <cellStyle name="Note 3 3 3 2 2" xfId="28590"/>
    <cellStyle name="Note 3 3 3 2 3" xfId="28591"/>
    <cellStyle name="Note 3 3 3 3" xfId="28592"/>
    <cellStyle name="Note 3 3 3 3 2" xfId="33162"/>
    <cellStyle name="Note 3 3 3 4" xfId="28593"/>
    <cellStyle name="Note 3 3 3 5" xfId="28594"/>
    <cellStyle name="Note 3 3 4" xfId="28595"/>
    <cellStyle name="Note 3 3 4 2" xfId="28596"/>
    <cellStyle name="Note 3 3 4 2 2" xfId="28597"/>
    <cellStyle name="Note 3 3 4 2 3" xfId="28598"/>
    <cellStyle name="Note 3 3 4 3" xfId="28599"/>
    <cellStyle name="Note 3 3 4 3 2" xfId="33163"/>
    <cellStyle name="Note 3 3 4 4" xfId="28600"/>
    <cellStyle name="Note 3 3 4 5" xfId="28601"/>
    <cellStyle name="Note 3 3 5" xfId="28602"/>
    <cellStyle name="Note 3 3 5 2" xfId="28603"/>
    <cellStyle name="Note 3 3 5 2 2" xfId="28604"/>
    <cellStyle name="Note 3 3 5 2 3" xfId="28605"/>
    <cellStyle name="Note 3 3 5 3" xfId="28606"/>
    <cellStyle name="Note 3 3 5 3 2" xfId="33164"/>
    <cellStyle name="Note 3 3 5 4" xfId="28607"/>
    <cellStyle name="Note 3 3 5 5" xfId="28608"/>
    <cellStyle name="Note 3 3 6" xfId="28609"/>
    <cellStyle name="Note 3 3 6 2" xfId="28610"/>
    <cellStyle name="Note 3 3 6 2 2" xfId="28611"/>
    <cellStyle name="Note 3 3 6 2 3" xfId="28612"/>
    <cellStyle name="Note 3 3 6 3" xfId="28613"/>
    <cellStyle name="Note 3 3 6 3 2" xfId="33165"/>
    <cellStyle name="Note 3 3 6 4" xfId="28614"/>
    <cellStyle name="Note 3 3 6 5" xfId="28615"/>
    <cellStyle name="Note 3 3 7" xfId="28616"/>
    <cellStyle name="Note 3 3 7 2" xfId="28617"/>
    <cellStyle name="Note 3 3 7 2 2" xfId="28618"/>
    <cellStyle name="Note 3 3 7 2 3" xfId="28619"/>
    <cellStyle name="Note 3 3 7 3" xfId="28620"/>
    <cellStyle name="Note 3 3 7 3 2" xfId="33166"/>
    <cellStyle name="Note 3 3 7 4" xfId="28621"/>
    <cellStyle name="Note 3 3 7 5" xfId="28622"/>
    <cellStyle name="Note 3 3 8" xfId="28623"/>
    <cellStyle name="Note 3 3 8 2" xfId="28624"/>
    <cellStyle name="Note 3 3 8 2 2" xfId="28625"/>
    <cellStyle name="Note 3 3 8 2 2 2" xfId="28626"/>
    <cellStyle name="Note 3 3 8 2 2 3" xfId="28627"/>
    <cellStyle name="Note 3 3 8 2 3" xfId="28628"/>
    <cellStyle name="Note 3 3 8 2 3 2" xfId="33168"/>
    <cellStyle name="Note 3 3 8 2 4" xfId="28629"/>
    <cellStyle name="Note 3 3 8 2 5" xfId="28630"/>
    <cellStyle name="Note 3 3 8 3" xfId="28631"/>
    <cellStyle name="Note 3 3 8 3 2" xfId="28632"/>
    <cellStyle name="Note 3 3 8 3 3" xfId="28633"/>
    <cellStyle name="Note 3 3 8 4" xfId="28634"/>
    <cellStyle name="Note 3 3 8 4 2" xfId="33167"/>
    <cellStyle name="Note 3 3 8 5" xfId="28635"/>
    <cellStyle name="Note 3 3 8 6" xfId="28636"/>
    <cellStyle name="Note 3 3 9" xfId="28637"/>
    <cellStyle name="Note 3 3 9 2" xfId="28638"/>
    <cellStyle name="Note 3 3 9 2 2" xfId="28639"/>
    <cellStyle name="Note 3 3 9 2 2 2" xfId="28640"/>
    <cellStyle name="Note 3 3 9 2 2 3" xfId="28641"/>
    <cellStyle name="Note 3 3 9 2 3" xfId="28642"/>
    <cellStyle name="Note 3 3 9 2 3 2" xfId="33170"/>
    <cellStyle name="Note 3 3 9 2 4" xfId="28643"/>
    <cellStyle name="Note 3 3 9 2 5" xfId="28644"/>
    <cellStyle name="Note 3 3 9 3" xfId="28645"/>
    <cellStyle name="Note 3 3 9 3 2" xfId="28646"/>
    <cellStyle name="Note 3 3 9 3 3" xfId="28647"/>
    <cellStyle name="Note 3 3 9 4" xfId="28648"/>
    <cellStyle name="Note 3 3 9 4 2" xfId="33169"/>
    <cellStyle name="Note 3 3 9 5" xfId="28649"/>
    <cellStyle name="Note 3 3 9 6" xfId="28650"/>
    <cellStyle name="Note 3 4" xfId="28651"/>
    <cellStyle name="Note 3 4 2" xfId="28652"/>
    <cellStyle name="Note 3 4 2 2" xfId="28653"/>
    <cellStyle name="Note 3 4 2 2 2" xfId="28654"/>
    <cellStyle name="Note 3 4 2 2 2 2" xfId="28655"/>
    <cellStyle name="Note 3 4 2 2 2 3" xfId="28656"/>
    <cellStyle name="Note 3 4 2 2 3" xfId="28657"/>
    <cellStyle name="Note 3 4 2 2 3 2" xfId="34306"/>
    <cellStyle name="Note 3 4 2 2 4" xfId="28658"/>
    <cellStyle name="Note 3 4 2 2 5" xfId="28659"/>
    <cellStyle name="Note 3 4 2 3" xfId="28660"/>
    <cellStyle name="Note 3 4 2 3 2" xfId="28661"/>
    <cellStyle name="Note 3 4 2 3 3" xfId="28662"/>
    <cellStyle name="Note 3 4 2 4" xfId="28663"/>
    <cellStyle name="Note 3 4 2 4 2" xfId="33928"/>
    <cellStyle name="Note 3 4 2 5" xfId="28664"/>
    <cellStyle name="Note 3 4 2 6" xfId="28665"/>
    <cellStyle name="Note 3 4 3" xfId="28666"/>
    <cellStyle name="Note 3 4 3 2" xfId="28667"/>
    <cellStyle name="Note 3 4 3 2 2" xfId="28668"/>
    <cellStyle name="Note 3 4 3 2 3" xfId="28669"/>
    <cellStyle name="Note 3 4 3 3" xfId="28670"/>
    <cellStyle name="Note 3 4 3 3 2" xfId="34307"/>
    <cellStyle name="Note 3 4 3 4" xfId="28671"/>
    <cellStyle name="Note 3 4 3 5" xfId="28672"/>
    <cellStyle name="Note 3 4 4" xfId="28673"/>
    <cellStyle name="Note 3 4 4 2" xfId="28674"/>
    <cellStyle name="Note 3 4 4 3" xfId="28675"/>
    <cellStyle name="Note 3 4 5" xfId="28676"/>
    <cellStyle name="Note 3 4 5 2" xfId="33927"/>
    <cellStyle name="Note 3 4 6" xfId="28677"/>
    <cellStyle name="Note 3 4 7" xfId="28678"/>
    <cellStyle name="Note 3 5" xfId="28679"/>
    <cellStyle name="Note 3 5 2" xfId="28680"/>
    <cellStyle name="Note 3 5 2 2" xfId="28681"/>
    <cellStyle name="Note 3 5 2 2 2" xfId="28682"/>
    <cellStyle name="Note 3 5 2 2 2 2" xfId="28683"/>
    <cellStyle name="Note 3 5 2 2 2 3" xfId="28684"/>
    <cellStyle name="Note 3 5 2 2 3" xfId="28685"/>
    <cellStyle name="Note 3 5 2 2 3 2" xfId="34308"/>
    <cellStyle name="Note 3 5 2 2 4" xfId="28686"/>
    <cellStyle name="Note 3 5 2 2 5" xfId="28687"/>
    <cellStyle name="Note 3 5 2 3" xfId="28688"/>
    <cellStyle name="Note 3 5 2 3 2" xfId="28689"/>
    <cellStyle name="Note 3 5 2 3 3" xfId="28690"/>
    <cellStyle name="Note 3 5 2 4" xfId="28691"/>
    <cellStyle name="Note 3 5 2 4 2" xfId="33930"/>
    <cellStyle name="Note 3 5 2 5" xfId="28692"/>
    <cellStyle name="Note 3 5 2 6" xfId="28693"/>
    <cellStyle name="Note 3 5 3" xfId="28694"/>
    <cellStyle name="Note 3 5 3 2" xfId="28695"/>
    <cellStyle name="Note 3 5 3 2 2" xfId="28696"/>
    <cellStyle name="Note 3 5 3 2 3" xfId="28697"/>
    <cellStyle name="Note 3 5 3 3" xfId="28698"/>
    <cellStyle name="Note 3 5 3 3 2" xfId="34309"/>
    <cellStyle name="Note 3 5 3 4" xfId="28699"/>
    <cellStyle name="Note 3 5 3 5" xfId="28700"/>
    <cellStyle name="Note 3 5 4" xfId="28701"/>
    <cellStyle name="Note 3 5 4 2" xfId="28702"/>
    <cellStyle name="Note 3 5 4 3" xfId="28703"/>
    <cellStyle name="Note 3 5 5" xfId="28704"/>
    <cellStyle name="Note 3 5 5 2" xfId="33929"/>
    <cellStyle name="Note 3 5 6" xfId="28705"/>
    <cellStyle name="Note 3 5 7" xfId="28706"/>
    <cellStyle name="Note 3 6" xfId="28707"/>
    <cellStyle name="Note 3 6 2" xfId="28708"/>
    <cellStyle name="Note 3 6 2 2" xfId="28709"/>
    <cellStyle name="Note 3 6 2 3" xfId="28710"/>
    <cellStyle name="Note 3 6 3" xfId="28711"/>
    <cellStyle name="Note 3 6 3 2" xfId="34798"/>
    <cellStyle name="Note 3 6 4" xfId="28712"/>
    <cellStyle name="Note 3 6 5" xfId="28713"/>
    <cellStyle name="Note 3 7" xfId="28714"/>
    <cellStyle name="Note 3 7 2" xfId="28715"/>
    <cellStyle name="Note 3 7 3" xfId="28716"/>
    <cellStyle name="Note 3 8" xfId="28717"/>
    <cellStyle name="Note 3 8 2" xfId="33114"/>
    <cellStyle name="Note 3 9" xfId="28718"/>
    <cellStyle name="Note 4" xfId="28719"/>
    <cellStyle name="Note 4 10" xfId="28720"/>
    <cellStyle name="Note 4 2" xfId="28721"/>
    <cellStyle name="Note 4 2 10" xfId="28722"/>
    <cellStyle name="Note 4 2 10 2" xfId="28723"/>
    <cellStyle name="Note 4 2 10 2 2" xfId="28724"/>
    <cellStyle name="Note 4 2 10 2 2 2" xfId="28725"/>
    <cellStyle name="Note 4 2 10 2 2 3" xfId="28726"/>
    <cellStyle name="Note 4 2 10 2 3" xfId="28727"/>
    <cellStyle name="Note 4 2 10 2 3 2" xfId="33174"/>
    <cellStyle name="Note 4 2 10 2 4" xfId="28728"/>
    <cellStyle name="Note 4 2 10 2 5" xfId="28729"/>
    <cellStyle name="Note 4 2 10 3" xfId="28730"/>
    <cellStyle name="Note 4 2 10 3 2" xfId="28731"/>
    <cellStyle name="Note 4 2 10 3 3" xfId="28732"/>
    <cellStyle name="Note 4 2 10 4" xfId="28733"/>
    <cellStyle name="Note 4 2 10 4 2" xfId="33173"/>
    <cellStyle name="Note 4 2 10 5" xfId="28734"/>
    <cellStyle name="Note 4 2 10 6" xfId="28735"/>
    <cellStyle name="Note 4 2 11" xfId="28736"/>
    <cellStyle name="Note 4 2 11 2" xfId="28737"/>
    <cellStyle name="Note 4 2 11 2 2" xfId="28738"/>
    <cellStyle name="Note 4 2 11 2 2 2" xfId="28739"/>
    <cellStyle name="Note 4 2 11 2 2 3" xfId="28740"/>
    <cellStyle name="Note 4 2 11 2 3" xfId="28741"/>
    <cellStyle name="Note 4 2 11 2 3 2" xfId="33176"/>
    <cellStyle name="Note 4 2 11 2 4" xfId="28742"/>
    <cellStyle name="Note 4 2 11 2 5" xfId="28743"/>
    <cellStyle name="Note 4 2 11 3" xfId="28744"/>
    <cellStyle name="Note 4 2 11 3 2" xfId="28745"/>
    <cellStyle name="Note 4 2 11 3 3" xfId="28746"/>
    <cellStyle name="Note 4 2 11 4" xfId="28747"/>
    <cellStyle name="Note 4 2 11 4 2" xfId="33175"/>
    <cellStyle name="Note 4 2 11 5" xfId="28748"/>
    <cellStyle name="Note 4 2 11 6" xfId="28749"/>
    <cellStyle name="Note 4 2 12" xfId="28750"/>
    <cellStyle name="Note 4 2 12 2" xfId="28751"/>
    <cellStyle name="Note 4 2 12 2 2" xfId="28752"/>
    <cellStyle name="Note 4 2 12 2 2 2" xfId="28753"/>
    <cellStyle name="Note 4 2 12 2 2 3" xfId="28754"/>
    <cellStyle name="Note 4 2 12 2 3" xfId="28755"/>
    <cellStyle name="Note 4 2 12 2 3 2" xfId="33178"/>
    <cellStyle name="Note 4 2 12 2 4" xfId="28756"/>
    <cellStyle name="Note 4 2 12 2 5" xfId="28757"/>
    <cellStyle name="Note 4 2 12 3" xfId="28758"/>
    <cellStyle name="Note 4 2 12 3 2" xfId="28759"/>
    <cellStyle name="Note 4 2 12 3 3" xfId="28760"/>
    <cellStyle name="Note 4 2 12 4" xfId="28761"/>
    <cellStyle name="Note 4 2 12 4 2" xfId="33177"/>
    <cellStyle name="Note 4 2 12 5" xfId="28762"/>
    <cellStyle name="Note 4 2 12 6" xfId="28763"/>
    <cellStyle name="Note 4 2 13" xfId="28764"/>
    <cellStyle name="Note 4 2 13 2" xfId="28765"/>
    <cellStyle name="Note 4 2 13 2 2" xfId="28766"/>
    <cellStyle name="Note 4 2 13 2 2 2" xfId="28767"/>
    <cellStyle name="Note 4 2 13 2 2 3" xfId="28768"/>
    <cellStyle name="Note 4 2 13 2 3" xfId="28769"/>
    <cellStyle name="Note 4 2 13 2 3 2" xfId="33180"/>
    <cellStyle name="Note 4 2 13 2 4" xfId="28770"/>
    <cellStyle name="Note 4 2 13 2 5" xfId="28771"/>
    <cellStyle name="Note 4 2 13 3" xfId="28772"/>
    <cellStyle name="Note 4 2 13 3 2" xfId="28773"/>
    <cellStyle name="Note 4 2 13 3 3" xfId="28774"/>
    <cellStyle name="Note 4 2 13 4" xfId="28775"/>
    <cellStyle name="Note 4 2 13 4 2" xfId="33179"/>
    <cellStyle name="Note 4 2 13 5" xfId="28776"/>
    <cellStyle name="Note 4 2 13 6" xfId="28777"/>
    <cellStyle name="Note 4 2 14" xfId="28778"/>
    <cellStyle name="Note 4 2 14 2" xfId="28779"/>
    <cellStyle name="Note 4 2 14 2 2" xfId="28780"/>
    <cellStyle name="Note 4 2 14 2 2 2" xfId="28781"/>
    <cellStyle name="Note 4 2 14 2 2 3" xfId="28782"/>
    <cellStyle name="Note 4 2 14 2 3" xfId="28783"/>
    <cellStyle name="Note 4 2 14 2 3 2" xfId="33182"/>
    <cellStyle name="Note 4 2 14 2 4" xfId="28784"/>
    <cellStyle name="Note 4 2 14 2 5" xfId="28785"/>
    <cellStyle name="Note 4 2 14 3" xfId="28786"/>
    <cellStyle name="Note 4 2 14 3 2" xfId="28787"/>
    <cellStyle name="Note 4 2 14 3 3" xfId="28788"/>
    <cellStyle name="Note 4 2 14 4" xfId="28789"/>
    <cellStyle name="Note 4 2 14 4 2" xfId="33181"/>
    <cellStyle name="Note 4 2 14 5" xfId="28790"/>
    <cellStyle name="Note 4 2 14 6" xfId="28791"/>
    <cellStyle name="Note 4 2 15" xfId="28792"/>
    <cellStyle name="Note 4 2 15 2" xfId="28793"/>
    <cellStyle name="Note 4 2 15 2 2" xfId="28794"/>
    <cellStyle name="Note 4 2 15 2 2 2" xfId="28795"/>
    <cellStyle name="Note 4 2 15 2 2 3" xfId="28796"/>
    <cellStyle name="Note 4 2 15 2 3" xfId="28797"/>
    <cellStyle name="Note 4 2 15 2 3 2" xfId="33184"/>
    <cellStyle name="Note 4 2 15 2 4" xfId="28798"/>
    <cellStyle name="Note 4 2 15 2 5" xfId="28799"/>
    <cellStyle name="Note 4 2 15 3" xfId="28800"/>
    <cellStyle name="Note 4 2 15 3 2" xfId="28801"/>
    <cellStyle name="Note 4 2 15 3 3" xfId="28802"/>
    <cellStyle name="Note 4 2 15 4" xfId="28803"/>
    <cellStyle name="Note 4 2 15 4 2" xfId="33183"/>
    <cellStyle name="Note 4 2 15 5" xfId="28804"/>
    <cellStyle name="Note 4 2 15 6" xfId="28805"/>
    <cellStyle name="Note 4 2 16" xfId="28806"/>
    <cellStyle name="Note 4 2 16 2" xfId="28807"/>
    <cellStyle name="Note 4 2 16 2 2" xfId="28808"/>
    <cellStyle name="Note 4 2 16 2 2 2" xfId="28809"/>
    <cellStyle name="Note 4 2 16 2 2 3" xfId="28810"/>
    <cellStyle name="Note 4 2 16 2 3" xfId="28811"/>
    <cellStyle name="Note 4 2 16 2 3 2" xfId="33186"/>
    <cellStyle name="Note 4 2 16 2 4" xfId="28812"/>
    <cellStyle name="Note 4 2 16 2 5" xfId="28813"/>
    <cellStyle name="Note 4 2 16 3" xfId="28814"/>
    <cellStyle name="Note 4 2 16 3 2" xfId="28815"/>
    <cellStyle name="Note 4 2 16 3 3" xfId="28816"/>
    <cellStyle name="Note 4 2 16 4" xfId="28817"/>
    <cellStyle name="Note 4 2 16 4 2" xfId="33185"/>
    <cellStyle name="Note 4 2 16 5" xfId="28818"/>
    <cellStyle name="Note 4 2 16 6" xfId="28819"/>
    <cellStyle name="Note 4 2 17" xfId="28820"/>
    <cellStyle name="Note 4 2 17 2" xfId="28821"/>
    <cellStyle name="Note 4 2 17 2 2" xfId="28822"/>
    <cellStyle name="Note 4 2 17 2 2 2" xfId="28823"/>
    <cellStyle name="Note 4 2 17 2 2 3" xfId="28824"/>
    <cellStyle name="Note 4 2 17 2 3" xfId="28825"/>
    <cellStyle name="Note 4 2 17 2 3 2" xfId="33188"/>
    <cellStyle name="Note 4 2 17 2 4" xfId="28826"/>
    <cellStyle name="Note 4 2 17 2 5" xfId="28827"/>
    <cellStyle name="Note 4 2 17 3" xfId="28828"/>
    <cellStyle name="Note 4 2 17 3 2" xfId="28829"/>
    <cellStyle name="Note 4 2 17 3 3" xfId="28830"/>
    <cellStyle name="Note 4 2 17 4" xfId="28831"/>
    <cellStyle name="Note 4 2 17 4 2" xfId="33187"/>
    <cellStyle name="Note 4 2 17 5" xfId="28832"/>
    <cellStyle name="Note 4 2 17 6" xfId="28833"/>
    <cellStyle name="Note 4 2 18" xfId="28834"/>
    <cellStyle name="Note 4 2 18 2" xfId="28835"/>
    <cellStyle name="Note 4 2 18 2 2" xfId="28836"/>
    <cellStyle name="Note 4 2 18 2 2 2" xfId="28837"/>
    <cellStyle name="Note 4 2 18 2 2 3" xfId="28838"/>
    <cellStyle name="Note 4 2 18 2 3" xfId="28839"/>
    <cellStyle name="Note 4 2 18 2 3 2" xfId="33190"/>
    <cellStyle name="Note 4 2 18 2 4" xfId="28840"/>
    <cellStyle name="Note 4 2 18 2 5" xfId="28841"/>
    <cellStyle name="Note 4 2 18 3" xfId="28842"/>
    <cellStyle name="Note 4 2 18 3 2" xfId="28843"/>
    <cellStyle name="Note 4 2 18 3 3" xfId="28844"/>
    <cellStyle name="Note 4 2 18 4" xfId="28845"/>
    <cellStyle name="Note 4 2 18 4 2" xfId="33189"/>
    <cellStyle name="Note 4 2 18 5" xfId="28846"/>
    <cellStyle name="Note 4 2 18 6" xfId="28847"/>
    <cellStyle name="Note 4 2 19" xfId="28848"/>
    <cellStyle name="Note 4 2 19 2" xfId="28849"/>
    <cellStyle name="Note 4 2 19 2 2" xfId="28850"/>
    <cellStyle name="Note 4 2 19 2 2 2" xfId="28851"/>
    <cellStyle name="Note 4 2 19 2 2 3" xfId="28852"/>
    <cellStyle name="Note 4 2 19 2 3" xfId="28853"/>
    <cellStyle name="Note 4 2 19 2 3 2" xfId="33192"/>
    <cellStyle name="Note 4 2 19 2 4" xfId="28854"/>
    <cellStyle name="Note 4 2 19 2 5" xfId="28855"/>
    <cellStyle name="Note 4 2 19 3" xfId="28856"/>
    <cellStyle name="Note 4 2 19 3 2" xfId="28857"/>
    <cellStyle name="Note 4 2 19 3 3" xfId="28858"/>
    <cellStyle name="Note 4 2 19 4" xfId="28859"/>
    <cellStyle name="Note 4 2 19 4 2" xfId="33191"/>
    <cellStyle name="Note 4 2 19 5" xfId="28860"/>
    <cellStyle name="Note 4 2 19 6" xfId="28861"/>
    <cellStyle name="Note 4 2 2" xfId="28862"/>
    <cellStyle name="Note 4 2 2 10" xfId="28863"/>
    <cellStyle name="Note 4 2 2 10 2" xfId="28864"/>
    <cellStyle name="Note 4 2 2 10 2 2" xfId="28865"/>
    <cellStyle name="Note 4 2 2 10 2 3" xfId="28866"/>
    <cellStyle name="Note 4 2 2 10 3" xfId="28867"/>
    <cellStyle name="Note 4 2 2 10 3 2" xfId="33194"/>
    <cellStyle name="Note 4 2 2 10 4" xfId="28868"/>
    <cellStyle name="Note 4 2 2 10 5" xfId="28869"/>
    <cellStyle name="Note 4 2 2 11" xfId="28870"/>
    <cellStyle name="Note 4 2 2 11 2" xfId="28871"/>
    <cellStyle name="Note 4 2 2 11 2 2" xfId="28872"/>
    <cellStyle name="Note 4 2 2 11 2 3" xfId="28873"/>
    <cellStyle name="Note 4 2 2 11 3" xfId="28874"/>
    <cellStyle name="Note 4 2 2 11 3 2" xfId="33195"/>
    <cellStyle name="Note 4 2 2 11 4" xfId="28875"/>
    <cellStyle name="Note 4 2 2 11 5" xfId="28876"/>
    <cellStyle name="Note 4 2 2 12" xfId="28877"/>
    <cellStyle name="Note 4 2 2 12 2" xfId="28878"/>
    <cellStyle name="Note 4 2 2 12 2 2" xfId="28879"/>
    <cellStyle name="Note 4 2 2 12 2 3" xfId="28880"/>
    <cellStyle name="Note 4 2 2 12 3" xfId="28881"/>
    <cellStyle name="Note 4 2 2 12 3 2" xfId="33196"/>
    <cellStyle name="Note 4 2 2 12 4" xfId="28882"/>
    <cellStyle name="Note 4 2 2 12 5" xfId="28883"/>
    <cellStyle name="Note 4 2 2 13" xfId="28884"/>
    <cellStyle name="Note 4 2 2 13 2" xfId="28885"/>
    <cellStyle name="Note 4 2 2 13 2 2" xfId="28886"/>
    <cellStyle name="Note 4 2 2 13 2 3" xfId="28887"/>
    <cellStyle name="Note 4 2 2 13 3" xfId="28888"/>
    <cellStyle name="Note 4 2 2 13 3 2" xfId="33197"/>
    <cellStyle name="Note 4 2 2 13 4" xfId="28889"/>
    <cellStyle name="Note 4 2 2 13 5" xfId="28890"/>
    <cellStyle name="Note 4 2 2 14" xfId="28891"/>
    <cellStyle name="Note 4 2 2 14 2" xfId="28892"/>
    <cellStyle name="Note 4 2 2 14 2 2" xfId="28893"/>
    <cellStyle name="Note 4 2 2 14 2 3" xfId="28894"/>
    <cellStyle name="Note 4 2 2 14 3" xfId="28895"/>
    <cellStyle name="Note 4 2 2 14 3 2" xfId="33198"/>
    <cellStyle name="Note 4 2 2 14 4" xfId="28896"/>
    <cellStyle name="Note 4 2 2 14 5" xfId="28897"/>
    <cellStyle name="Note 4 2 2 15" xfId="28898"/>
    <cellStyle name="Note 4 2 2 15 2" xfId="28899"/>
    <cellStyle name="Note 4 2 2 15 2 2" xfId="28900"/>
    <cellStyle name="Note 4 2 2 15 2 3" xfId="28901"/>
    <cellStyle name="Note 4 2 2 15 3" xfId="28902"/>
    <cellStyle name="Note 4 2 2 15 3 2" xfId="33199"/>
    <cellStyle name="Note 4 2 2 15 4" xfId="28903"/>
    <cellStyle name="Note 4 2 2 15 5" xfId="28904"/>
    <cellStyle name="Note 4 2 2 16" xfId="28905"/>
    <cellStyle name="Note 4 2 2 16 2" xfId="28906"/>
    <cellStyle name="Note 4 2 2 16 2 2" xfId="28907"/>
    <cellStyle name="Note 4 2 2 16 2 3" xfId="28908"/>
    <cellStyle name="Note 4 2 2 16 3" xfId="28909"/>
    <cellStyle name="Note 4 2 2 16 3 2" xfId="33200"/>
    <cellStyle name="Note 4 2 2 16 4" xfId="28910"/>
    <cellStyle name="Note 4 2 2 16 5" xfId="28911"/>
    <cellStyle name="Note 4 2 2 17" xfId="28912"/>
    <cellStyle name="Note 4 2 2 17 2" xfId="28913"/>
    <cellStyle name="Note 4 2 2 17 2 2" xfId="28914"/>
    <cellStyle name="Note 4 2 2 17 2 3" xfId="28915"/>
    <cellStyle name="Note 4 2 2 17 3" xfId="28916"/>
    <cellStyle name="Note 4 2 2 17 3 2" xfId="33201"/>
    <cellStyle name="Note 4 2 2 17 4" xfId="28917"/>
    <cellStyle name="Note 4 2 2 17 5" xfId="28918"/>
    <cellStyle name="Note 4 2 2 18" xfId="28919"/>
    <cellStyle name="Note 4 2 2 18 2" xfId="28920"/>
    <cellStyle name="Note 4 2 2 18 2 2" xfId="28921"/>
    <cellStyle name="Note 4 2 2 18 2 3" xfId="28922"/>
    <cellStyle name="Note 4 2 2 18 3" xfId="28923"/>
    <cellStyle name="Note 4 2 2 18 3 2" xfId="33202"/>
    <cellStyle name="Note 4 2 2 18 4" xfId="28924"/>
    <cellStyle name="Note 4 2 2 18 5" xfId="28925"/>
    <cellStyle name="Note 4 2 2 19" xfId="28926"/>
    <cellStyle name="Note 4 2 2 19 2" xfId="28927"/>
    <cellStyle name="Note 4 2 2 19 2 2" xfId="28928"/>
    <cellStyle name="Note 4 2 2 19 2 3" xfId="28929"/>
    <cellStyle name="Note 4 2 2 19 3" xfId="28930"/>
    <cellStyle name="Note 4 2 2 19 3 2" xfId="33203"/>
    <cellStyle name="Note 4 2 2 19 4" xfId="28931"/>
    <cellStyle name="Note 4 2 2 19 5" xfId="28932"/>
    <cellStyle name="Note 4 2 2 2" xfId="28933"/>
    <cellStyle name="Note 4 2 2 2 2" xfId="28934"/>
    <cellStyle name="Note 4 2 2 2 2 2" xfId="28935"/>
    <cellStyle name="Note 4 2 2 2 2 3" xfId="28936"/>
    <cellStyle name="Note 4 2 2 2 3" xfId="28937"/>
    <cellStyle name="Note 4 2 2 2 3 2" xfId="33204"/>
    <cellStyle name="Note 4 2 2 2 4" xfId="28938"/>
    <cellStyle name="Note 4 2 2 2 5" xfId="28939"/>
    <cellStyle name="Note 4 2 2 20" xfId="28940"/>
    <cellStyle name="Note 4 2 2 20 2" xfId="28941"/>
    <cellStyle name="Note 4 2 2 20 3" xfId="28942"/>
    <cellStyle name="Note 4 2 2 21" xfId="28943"/>
    <cellStyle name="Note 4 2 2 21 2" xfId="28944"/>
    <cellStyle name="Note 4 2 2 21 2 2" xfId="28945"/>
    <cellStyle name="Note 4 2 2 21 2 3" xfId="28946"/>
    <cellStyle name="Note 4 2 2 21 3" xfId="28947"/>
    <cellStyle name="Note 4 2 2 21 3 2" xfId="34144"/>
    <cellStyle name="Note 4 2 2 21 4" xfId="28948"/>
    <cellStyle name="Note 4 2 2 21 5" xfId="28949"/>
    <cellStyle name="Note 4 2 2 22" xfId="28950"/>
    <cellStyle name="Note 4 2 2 22 2" xfId="28951"/>
    <cellStyle name="Note 4 2 2 22 2 2" xfId="28952"/>
    <cellStyle name="Note 4 2 2 22 2 3" xfId="28953"/>
    <cellStyle name="Note 4 2 2 22 3" xfId="28954"/>
    <cellStyle name="Note 4 2 2 22 3 2" xfId="34966"/>
    <cellStyle name="Note 4 2 2 22 4" xfId="28955"/>
    <cellStyle name="Note 4 2 2 22 5" xfId="28956"/>
    <cellStyle name="Note 4 2 2 23" xfId="28957"/>
    <cellStyle name="Note 4 2 2 23 2" xfId="33193"/>
    <cellStyle name="Note 4 2 2 24" xfId="28958"/>
    <cellStyle name="Note 4 2 2 25" xfId="28959"/>
    <cellStyle name="Note 4 2 2 3" xfId="28960"/>
    <cellStyle name="Note 4 2 2 3 2" xfId="28961"/>
    <cellStyle name="Note 4 2 2 3 2 2" xfId="28962"/>
    <cellStyle name="Note 4 2 2 3 2 3" xfId="28963"/>
    <cellStyle name="Note 4 2 2 3 3" xfId="28964"/>
    <cellStyle name="Note 4 2 2 3 3 2" xfId="33205"/>
    <cellStyle name="Note 4 2 2 3 4" xfId="28965"/>
    <cellStyle name="Note 4 2 2 3 5" xfId="28966"/>
    <cellStyle name="Note 4 2 2 4" xfId="28967"/>
    <cellStyle name="Note 4 2 2 4 2" xfId="28968"/>
    <cellStyle name="Note 4 2 2 4 2 2" xfId="28969"/>
    <cellStyle name="Note 4 2 2 4 2 3" xfId="28970"/>
    <cellStyle name="Note 4 2 2 4 3" xfId="28971"/>
    <cellStyle name="Note 4 2 2 4 3 2" xfId="33206"/>
    <cellStyle name="Note 4 2 2 4 4" xfId="28972"/>
    <cellStyle name="Note 4 2 2 4 5" xfId="28973"/>
    <cellStyle name="Note 4 2 2 5" xfId="28974"/>
    <cellStyle name="Note 4 2 2 5 2" xfId="28975"/>
    <cellStyle name="Note 4 2 2 5 2 2" xfId="28976"/>
    <cellStyle name="Note 4 2 2 5 2 3" xfId="28977"/>
    <cellStyle name="Note 4 2 2 5 3" xfId="28978"/>
    <cellStyle name="Note 4 2 2 5 3 2" xfId="33207"/>
    <cellStyle name="Note 4 2 2 5 4" xfId="28979"/>
    <cellStyle name="Note 4 2 2 5 5" xfId="28980"/>
    <cellStyle name="Note 4 2 2 6" xfId="28981"/>
    <cellStyle name="Note 4 2 2 6 2" xfId="28982"/>
    <cellStyle name="Note 4 2 2 6 2 2" xfId="28983"/>
    <cellStyle name="Note 4 2 2 6 2 3" xfId="28984"/>
    <cellStyle name="Note 4 2 2 6 3" xfId="28985"/>
    <cellStyle name="Note 4 2 2 6 3 2" xfId="33208"/>
    <cellStyle name="Note 4 2 2 6 4" xfId="28986"/>
    <cellStyle name="Note 4 2 2 6 5" xfId="28987"/>
    <cellStyle name="Note 4 2 2 7" xfId="28988"/>
    <cellStyle name="Note 4 2 2 7 2" xfId="28989"/>
    <cellStyle name="Note 4 2 2 7 2 2" xfId="28990"/>
    <cellStyle name="Note 4 2 2 7 2 3" xfId="28991"/>
    <cellStyle name="Note 4 2 2 7 3" xfId="28992"/>
    <cellStyle name="Note 4 2 2 7 3 2" xfId="33209"/>
    <cellStyle name="Note 4 2 2 7 4" xfId="28993"/>
    <cellStyle name="Note 4 2 2 7 5" xfId="28994"/>
    <cellStyle name="Note 4 2 2 8" xfId="28995"/>
    <cellStyle name="Note 4 2 2 8 2" xfId="28996"/>
    <cellStyle name="Note 4 2 2 8 2 2" xfId="28997"/>
    <cellStyle name="Note 4 2 2 8 2 3" xfId="28998"/>
    <cellStyle name="Note 4 2 2 8 3" xfId="28999"/>
    <cellStyle name="Note 4 2 2 8 3 2" xfId="33210"/>
    <cellStyle name="Note 4 2 2 8 4" xfId="29000"/>
    <cellStyle name="Note 4 2 2 8 5" xfId="29001"/>
    <cellStyle name="Note 4 2 2 9" xfId="29002"/>
    <cellStyle name="Note 4 2 2 9 2" xfId="29003"/>
    <cellStyle name="Note 4 2 2 9 2 2" xfId="29004"/>
    <cellStyle name="Note 4 2 2 9 2 3" xfId="29005"/>
    <cellStyle name="Note 4 2 2 9 3" xfId="29006"/>
    <cellStyle name="Note 4 2 2 9 3 2" xfId="33211"/>
    <cellStyle name="Note 4 2 2 9 4" xfId="29007"/>
    <cellStyle name="Note 4 2 2 9 5" xfId="29008"/>
    <cellStyle name="Note 4 2 20" xfId="29009"/>
    <cellStyle name="Note 4 2 20 2" xfId="29010"/>
    <cellStyle name="Note 4 2 20 2 2" xfId="29011"/>
    <cellStyle name="Note 4 2 20 2 2 2" xfId="29012"/>
    <cellStyle name="Note 4 2 20 2 2 3" xfId="29013"/>
    <cellStyle name="Note 4 2 20 2 3" xfId="29014"/>
    <cellStyle name="Note 4 2 20 2 3 2" xfId="33213"/>
    <cellStyle name="Note 4 2 20 2 4" xfId="29015"/>
    <cellStyle name="Note 4 2 20 2 5" xfId="29016"/>
    <cellStyle name="Note 4 2 20 3" xfId="29017"/>
    <cellStyle name="Note 4 2 20 3 2" xfId="29018"/>
    <cellStyle name="Note 4 2 20 3 3" xfId="29019"/>
    <cellStyle name="Note 4 2 20 4" xfId="29020"/>
    <cellStyle name="Note 4 2 20 4 2" xfId="33212"/>
    <cellStyle name="Note 4 2 20 5" xfId="29021"/>
    <cellStyle name="Note 4 2 20 6" xfId="29022"/>
    <cellStyle name="Note 4 2 21" xfId="29023"/>
    <cellStyle name="Note 4 2 21 2" xfId="29024"/>
    <cellStyle name="Note 4 2 21 2 2" xfId="29025"/>
    <cellStyle name="Note 4 2 21 2 2 2" xfId="29026"/>
    <cellStyle name="Note 4 2 21 2 2 3" xfId="29027"/>
    <cellStyle name="Note 4 2 21 2 3" xfId="29028"/>
    <cellStyle name="Note 4 2 21 2 3 2" xfId="33215"/>
    <cellStyle name="Note 4 2 21 2 4" xfId="29029"/>
    <cellStyle name="Note 4 2 21 2 5" xfId="29030"/>
    <cellStyle name="Note 4 2 21 3" xfId="29031"/>
    <cellStyle name="Note 4 2 21 3 2" xfId="29032"/>
    <cellStyle name="Note 4 2 21 3 3" xfId="29033"/>
    <cellStyle name="Note 4 2 21 4" xfId="29034"/>
    <cellStyle name="Note 4 2 21 4 2" xfId="33214"/>
    <cellStyle name="Note 4 2 21 5" xfId="29035"/>
    <cellStyle name="Note 4 2 21 6" xfId="29036"/>
    <cellStyle name="Note 4 2 22" xfId="29037"/>
    <cellStyle name="Note 4 2 22 2" xfId="29038"/>
    <cellStyle name="Note 4 2 22 2 2" xfId="29039"/>
    <cellStyle name="Note 4 2 22 2 2 2" xfId="29040"/>
    <cellStyle name="Note 4 2 22 2 2 3" xfId="29041"/>
    <cellStyle name="Note 4 2 22 2 3" xfId="29042"/>
    <cellStyle name="Note 4 2 22 2 3 2" xfId="33217"/>
    <cellStyle name="Note 4 2 22 2 4" xfId="29043"/>
    <cellStyle name="Note 4 2 22 2 5" xfId="29044"/>
    <cellStyle name="Note 4 2 22 3" xfId="29045"/>
    <cellStyle name="Note 4 2 22 3 2" xfId="29046"/>
    <cellStyle name="Note 4 2 22 3 3" xfId="29047"/>
    <cellStyle name="Note 4 2 22 4" xfId="29048"/>
    <cellStyle name="Note 4 2 22 4 2" xfId="33216"/>
    <cellStyle name="Note 4 2 22 5" xfId="29049"/>
    <cellStyle name="Note 4 2 22 6" xfId="29050"/>
    <cellStyle name="Note 4 2 23" xfId="29051"/>
    <cellStyle name="Note 4 2 23 2" xfId="29052"/>
    <cellStyle name="Note 4 2 23 2 2" xfId="29053"/>
    <cellStyle name="Note 4 2 23 2 3" xfId="29054"/>
    <cellStyle name="Note 4 2 23 3" xfId="29055"/>
    <cellStyle name="Note 4 2 23 3 2" xfId="34145"/>
    <cellStyle name="Note 4 2 23 4" xfId="29056"/>
    <cellStyle name="Note 4 2 23 5" xfId="29057"/>
    <cellStyle name="Note 4 2 24" xfId="29058"/>
    <cellStyle name="Note 4 2 24 2" xfId="29059"/>
    <cellStyle name="Note 4 2 24 2 2" xfId="29060"/>
    <cellStyle name="Note 4 2 24 2 3" xfId="29061"/>
    <cellStyle name="Note 4 2 24 3" xfId="29062"/>
    <cellStyle name="Note 4 2 24 3 2" xfId="34965"/>
    <cellStyle name="Note 4 2 24 4" xfId="29063"/>
    <cellStyle name="Note 4 2 24 5" xfId="29064"/>
    <cellStyle name="Note 4 2 25" xfId="29065"/>
    <cellStyle name="Note 4 2 25 2" xfId="33172"/>
    <cellStyle name="Note 4 2 26" xfId="29066"/>
    <cellStyle name="Note 4 2 27" xfId="29067"/>
    <cellStyle name="Note 4 2 3" xfId="29068"/>
    <cellStyle name="Note 4 2 3 2" xfId="29069"/>
    <cellStyle name="Note 4 2 3 2 2" xfId="29070"/>
    <cellStyle name="Note 4 2 3 2 3" xfId="29071"/>
    <cellStyle name="Note 4 2 3 3" xfId="29072"/>
    <cellStyle name="Note 4 2 3 3 2" xfId="33218"/>
    <cellStyle name="Note 4 2 3 4" xfId="29073"/>
    <cellStyle name="Note 4 2 3 5" xfId="29074"/>
    <cellStyle name="Note 4 2 4" xfId="29075"/>
    <cellStyle name="Note 4 2 4 2" xfId="29076"/>
    <cellStyle name="Note 4 2 4 2 2" xfId="29077"/>
    <cellStyle name="Note 4 2 4 2 3" xfId="29078"/>
    <cellStyle name="Note 4 2 4 3" xfId="29079"/>
    <cellStyle name="Note 4 2 4 3 2" xfId="33219"/>
    <cellStyle name="Note 4 2 4 4" xfId="29080"/>
    <cellStyle name="Note 4 2 4 5" xfId="29081"/>
    <cellStyle name="Note 4 2 5" xfId="29082"/>
    <cellStyle name="Note 4 2 5 2" xfId="29083"/>
    <cellStyle name="Note 4 2 5 2 2" xfId="29084"/>
    <cellStyle name="Note 4 2 5 2 3" xfId="29085"/>
    <cellStyle name="Note 4 2 5 3" xfId="29086"/>
    <cellStyle name="Note 4 2 5 3 2" xfId="33220"/>
    <cellStyle name="Note 4 2 5 4" xfId="29087"/>
    <cellStyle name="Note 4 2 5 5" xfId="29088"/>
    <cellStyle name="Note 4 2 6" xfId="29089"/>
    <cellStyle name="Note 4 2 6 2" xfId="29090"/>
    <cellStyle name="Note 4 2 6 2 2" xfId="29091"/>
    <cellStyle name="Note 4 2 6 2 3" xfId="29092"/>
    <cellStyle name="Note 4 2 6 3" xfId="29093"/>
    <cellStyle name="Note 4 2 6 3 2" xfId="33221"/>
    <cellStyle name="Note 4 2 6 4" xfId="29094"/>
    <cellStyle name="Note 4 2 6 5" xfId="29095"/>
    <cellStyle name="Note 4 2 7" xfId="29096"/>
    <cellStyle name="Note 4 2 7 2" xfId="29097"/>
    <cellStyle name="Note 4 2 7 2 2" xfId="29098"/>
    <cellStyle name="Note 4 2 7 2 3" xfId="29099"/>
    <cellStyle name="Note 4 2 7 3" xfId="29100"/>
    <cellStyle name="Note 4 2 7 3 2" xfId="33222"/>
    <cellStyle name="Note 4 2 7 4" xfId="29101"/>
    <cellStyle name="Note 4 2 7 5" xfId="29102"/>
    <cellStyle name="Note 4 2 8" xfId="29103"/>
    <cellStyle name="Note 4 2 8 2" xfId="29104"/>
    <cellStyle name="Note 4 2 8 2 2" xfId="29105"/>
    <cellStyle name="Note 4 2 8 2 2 2" xfId="29106"/>
    <cellStyle name="Note 4 2 8 2 2 3" xfId="29107"/>
    <cellStyle name="Note 4 2 8 2 3" xfId="29108"/>
    <cellStyle name="Note 4 2 8 2 3 2" xfId="33224"/>
    <cellStyle name="Note 4 2 8 2 4" xfId="29109"/>
    <cellStyle name="Note 4 2 8 2 5" xfId="29110"/>
    <cellStyle name="Note 4 2 8 3" xfId="29111"/>
    <cellStyle name="Note 4 2 8 3 2" xfId="29112"/>
    <cellStyle name="Note 4 2 8 3 3" xfId="29113"/>
    <cellStyle name="Note 4 2 8 4" xfId="29114"/>
    <cellStyle name="Note 4 2 8 4 2" xfId="33223"/>
    <cellStyle name="Note 4 2 8 5" xfId="29115"/>
    <cellStyle name="Note 4 2 8 6" xfId="29116"/>
    <cellStyle name="Note 4 2 9" xfId="29117"/>
    <cellStyle name="Note 4 2 9 2" xfId="29118"/>
    <cellStyle name="Note 4 2 9 2 2" xfId="29119"/>
    <cellStyle name="Note 4 2 9 2 2 2" xfId="29120"/>
    <cellStyle name="Note 4 2 9 2 2 3" xfId="29121"/>
    <cellStyle name="Note 4 2 9 2 3" xfId="29122"/>
    <cellStyle name="Note 4 2 9 2 3 2" xfId="33226"/>
    <cellStyle name="Note 4 2 9 2 4" xfId="29123"/>
    <cellStyle name="Note 4 2 9 2 5" xfId="29124"/>
    <cellStyle name="Note 4 2 9 3" xfId="29125"/>
    <cellStyle name="Note 4 2 9 3 2" xfId="29126"/>
    <cellStyle name="Note 4 2 9 3 3" xfId="29127"/>
    <cellStyle name="Note 4 2 9 4" xfId="29128"/>
    <cellStyle name="Note 4 2 9 4 2" xfId="33225"/>
    <cellStyle name="Note 4 2 9 5" xfId="29129"/>
    <cellStyle name="Note 4 2 9 6" xfId="29130"/>
    <cellStyle name="Note 4 3" xfId="29131"/>
    <cellStyle name="Note 4 3 2" xfId="29132"/>
    <cellStyle name="Note 4 3 2 2" xfId="29133"/>
    <cellStyle name="Note 4 3 2 2 2" xfId="29134"/>
    <cellStyle name="Note 4 3 2 2 3" xfId="29135"/>
    <cellStyle name="Note 4 3 2 3" xfId="29136"/>
    <cellStyle name="Note 4 3 2 3 2" xfId="34176"/>
    <cellStyle name="Note 4 3 2 4" xfId="29137"/>
    <cellStyle name="Note 4 3 2 5" xfId="29138"/>
    <cellStyle name="Note 4 3 3" xfId="29139"/>
    <cellStyle name="Note 4 3 3 2" xfId="29140"/>
    <cellStyle name="Note 4 3 3 2 2" xfId="29141"/>
    <cellStyle name="Note 4 3 3 2 3" xfId="29142"/>
    <cellStyle name="Note 4 3 3 3" xfId="29143"/>
    <cellStyle name="Note 4 3 3 3 2" xfId="34118"/>
    <cellStyle name="Note 4 3 3 4" xfId="29144"/>
    <cellStyle name="Note 4 3 3 5" xfId="29145"/>
    <cellStyle name="Note 4 3 4" xfId="29146"/>
    <cellStyle name="Note 4 3 4 2" xfId="29147"/>
    <cellStyle name="Note 4 3 4 3" xfId="29148"/>
    <cellStyle name="Note 4 3 5" xfId="29149"/>
    <cellStyle name="Note 4 3 6" xfId="29150"/>
    <cellStyle name="Note 4 4" xfId="29151"/>
    <cellStyle name="Note 4 4 2" xfId="29152"/>
    <cellStyle name="Note 4 4 2 2" xfId="29153"/>
    <cellStyle name="Note 4 4 2 2 2" xfId="29154"/>
    <cellStyle name="Note 4 4 2 2 3" xfId="29155"/>
    <cellStyle name="Note 4 4 2 3" xfId="29156"/>
    <cellStyle name="Note 4 4 2 3 2" xfId="34142"/>
    <cellStyle name="Note 4 4 2 4" xfId="29157"/>
    <cellStyle name="Note 4 4 2 5" xfId="29158"/>
    <cellStyle name="Note 4 4 3" xfId="29159"/>
    <cellStyle name="Note 4 4 3 2" xfId="29160"/>
    <cellStyle name="Note 4 4 3 3" xfId="29161"/>
    <cellStyle name="Note 4 4 4" xfId="29162"/>
    <cellStyle name="Note 4 4 4 2" xfId="34143"/>
    <cellStyle name="Note 4 4 5" xfId="29163"/>
    <cellStyle name="Note 4 4 6" xfId="29164"/>
    <cellStyle name="Note 4 5" xfId="29165"/>
    <cellStyle name="Note 4 5 2" xfId="29166"/>
    <cellStyle name="Note 4 5 2 2" xfId="29167"/>
    <cellStyle name="Note 4 5 2 3" xfId="29168"/>
    <cellStyle name="Note 4 5 3" xfId="29169"/>
    <cellStyle name="Note 4 5 3 2" xfId="34146"/>
    <cellStyle name="Note 4 5 4" xfId="29170"/>
    <cellStyle name="Note 4 5 5" xfId="29171"/>
    <cellStyle name="Note 4 6" xfId="29172"/>
    <cellStyle name="Note 4 6 2" xfId="29173"/>
    <cellStyle name="Note 4 6 2 2" xfId="29174"/>
    <cellStyle name="Note 4 6 2 3" xfId="29175"/>
    <cellStyle name="Note 4 6 3" xfId="29176"/>
    <cellStyle name="Note 4 6 3 2" xfId="34964"/>
    <cellStyle name="Note 4 6 4" xfId="29177"/>
    <cellStyle name="Note 4 6 5" xfId="29178"/>
    <cellStyle name="Note 4 7" xfId="29179"/>
    <cellStyle name="Note 4 7 2" xfId="33171"/>
    <cellStyle name="Note 4 8" xfId="29180"/>
    <cellStyle name="Note 4 9" xfId="29181"/>
    <cellStyle name="Note 5" xfId="29182"/>
    <cellStyle name="Note 5 2" xfId="29183"/>
    <cellStyle name="Note 5 2 2" xfId="29184"/>
    <cellStyle name="Note 5 2 2 2" xfId="29185"/>
    <cellStyle name="Note 5 2 2 2 2" xfId="29186"/>
    <cellStyle name="Note 5 2 2 2 3" xfId="29187"/>
    <cellStyle name="Note 5 2 2 3" xfId="29188"/>
    <cellStyle name="Note 5 2 2 3 2" xfId="34140"/>
    <cellStyle name="Note 5 2 2 4" xfId="29189"/>
    <cellStyle name="Note 5 2 2 5" xfId="29190"/>
    <cellStyle name="Note 5 2 3" xfId="29191"/>
    <cellStyle name="Note 5 2 3 2" xfId="29192"/>
    <cellStyle name="Note 5 2 3 3" xfId="29193"/>
    <cellStyle name="Note 5 2 4" xfId="29194"/>
    <cellStyle name="Note 5 2 4 2" xfId="34141"/>
    <cellStyle name="Note 5 2 5" xfId="29195"/>
    <cellStyle name="Note 5 2 6" xfId="29196"/>
    <cellStyle name="Note 5 3" xfId="29197"/>
    <cellStyle name="Note 5 3 2" xfId="29198"/>
    <cellStyle name="Note 5 3 2 2" xfId="29199"/>
    <cellStyle name="Note 5 3 2 3" xfId="29200"/>
    <cellStyle name="Note 5 3 3" xfId="29201"/>
    <cellStyle name="Note 5 3 3 2" xfId="34139"/>
    <cellStyle name="Note 5 3 4" xfId="29202"/>
    <cellStyle name="Note 5 3 5" xfId="29203"/>
    <cellStyle name="Note 5 4" xfId="29204"/>
    <cellStyle name="Note 5 4 2" xfId="29205"/>
    <cellStyle name="Note 5 4 3" xfId="29206"/>
    <cellStyle name="Note 5 5" xfId="29207"/>
    <cellStyle name="Note 5 5 2" xfId="34117"/>
    <cellStyle name="Note 5 6" xfId="29208"/>
    <cellStyle name="Note 5 7" xfId="29209"/>
    <cellStyle name="Note 5 8" xfId="29210"/>
    <cellStyle name="Note 6" xfId="29211"/>
    <cellStyle name="Note 6 2" xfId="29212"/>
    <cellStyle name="Note 6 2 2" xfId="29213"/>
    <cellStyle name="Note 6 2 2 2" xfId="29214"/>
    <cellStyle name="Note 6 2 2 3" xfId="29215"/>
    <cellStyle name="Note 6 2 3" xfId="29216"/>
    <cellStyle name="Note 6 2 3 2" xfId="34137"/>
    <cellStyle name="Note 6 2 4" xfId="29217"/>
    <cellStyle name="Note 6 2 5" xfId="29218"/>
    <cellStyle name="Note 6 3" xfId="29219"/>
    <cellStyle name="Note 6 3 2" xfId="29220"/>
    <cellStyle name="Note 6 3 3" xfId="29221"/>
    <cellStyle name="Note 6 4" xfId="29222"/>
    <cellStyle name="Note 6 4 2" xfId="34138"/>
    <cellStyle name="Note 6 5" xfId="29223"/>
    <cellStyle name="Note 6 6" xfId="29224"/>
    <cellStyle name="Note 7" xfId="29225"/>
    <cellStyle name="Note 7 2" xfId="29226"/>
    <cellStyle name="Note 7 2 2" xfId="29227"/>
    <cellStyle name="Note 7 2 2 2" xfId="29228"/>
    <cellStyle name="Note 7 2 2 3" xfId="29229"/>
    <cellStyle name="Note 7 2 3" xfId="29230"/>
    <cellStyle name="Note 7 2 3 2" xfId="34135"/>
    <cellStyle name="Note 7 2 4" xfId="29231"/>
    <cellStyle name="Note 7 2 5" xfId="29232"/>
    <cellStyle name="Note 7 3" xfId="29233"/>
    <cellStyle name="Note 7 3 2" xfId="29234"/>
    <cellStyle name="Note 7 3 3" xfId="29235"/>
    <cellStyle name="Note 7 4" xfId="29236"/>
    <cellStyle name="Note 7 4 2" xfId="34136"/>
    <cellStyle name="Note 7 5" xfId="29237"/>
    <cellStyle name="Note 7 6" xfId="29238"/>
    <cellStyle name="Note 8" xfId="29239"/>
    <cellStyle name="Note 8 2" xfId="29240"/>
    <cellStyle name="Note 8 2 2" xfId="29241"/>
    <cellStyle name="Note 8 2 2 2" xfId="29242"/>
    <cellStyle name="Note 8 2 2 3" xfId="29243"/>
    <cellStyle name="Note 8 2 3" xfId="29244"/>
    <cellStyle name="Note 8 2 3 2" xfId="34133"/>
    <cellStyle name="Note 8 2 4" xfId="29245"/>
    <cellStyle name="Note 8 2 5" xfId="29246"/>
    <cellStyle name="Note 8 3" xfId="29247"/>
    <cellStyle name="Note 8 3 2" xfId="29248"/>
    <cellStyle name="Note 8 3 3" xfId="29249"/>
    <cellStyle name="Note 8 4" xfId="29250"/>
    <cellStyle name="Note 8 4 2" xfId="34134"/>
    <cellStyle name="Note 8 5" xfId="29251"/>
    <cellStyle name="Note 8 6" xfId="29252"/>
    <cellStyle name="Note 9" xfId="29253"/>
    <cellStyle name="Note 9 2" xfId="29254"/>
    <cellStyle name="Note 9 2 2" xfId="29255"/>
    <cellStyle name="Note 9 2 3" xfId="29256"/>
    <cellStyle name="Note 9 3" xfId="29257"/>
    <cellStyle name="Note 9 3 2" xfId="34132"/>
    <cellStyle name="Note 9 4" xfId="29258"/>
    <cellStyle name="Note 9 5" xfId="29259"/>
    <cellStyle name="Output" xfId="11" builtinId="21" customBuiltin="1"/>
    <cellStyle name="Output 2" xfId="29260"/>
    <cellStyle name="Output 2 2" xfId="29261"/>
    <cellStyle name="Output 2 2 2" xfId="29262"/>
    <cellStyle name="Output 2 2 2 2" xfId="29263"/>
    <cellStyle name="Output 2 2 2 3" xfId="29264"/>
    <cellStyle name="Output 2 2 3" xfId="29265"/>
    <cellStyle name="Output 2 2 4" xfId="29266"/>
    <cellStyle name="Output 2 2 5" xfId="29267"/>
    <cellStyle name="Output 2 3" xfId="29268"/>
    <cellStyle name="Output 2 3 2" xfId="29269"/>
    <cellStyle name="Output 2 3 3" xfId="29270"/>
    <cellStyle name="Output 2 4" xfId="29271"/>
    <cellStyle name="Output 2 5" xfId="29272"/>
    <cellStyle name="Output 2 6" xfId="29273"/>
    <cellStyle name="Output 3" xfId="29274"/>
    <cellStyle name="Output 3 2" xfId="29275"/>
    <cellStyle name="Output 3 2 2" xfId="29276"/>
    <cellStyle name="Output 3 2 2 2" xfId="29277"/>
    <cellStyle name="Output 3 2 2 3" xfId="29278"/>
    <cellStyle name="Output 3 2 3" xfId="29279"/>
    <cellStyle name="Output 3 2 4" xfId="29280"/>
    <cellStyle name="Output 3 2 5" xfId="29281"/>
    <cellStyle name="Output 3 3" xfId="29282"/>
    <cellStyle name="Output 3 3 2" xfId="29283"/>
    <cellStyle name="Output 3 3 3" xfId="29284"/>
    <cellStyle name="Output 3 4" xfId="29285"/>
    <cellStyle name="Output 3 5" xfId="29286"/>
    <cellStyle name="Output 3 6" xfId="29287"/>
    <cellStyle name="Output 4" xfId="29288"/>
    <cellStyle name="Output 4 2" xfId="29289"/>
    <cellStyle name="Output 4 2 2" xfId="29290"/>
    <cellStyle name="Output 4 2 3" xfId="29291"/>
    <cellStyle name="Output 4 3" xfId="29292"/>
    <cellStyle name="Output 4 4" xfId="29293"/>
    <cellStyle name="Output 4 5" xfId="29294"/>
    <cellStyle name="Output 5" xfId="29295"/>
    <cellStyle name="Output 5 2" xfId="29296"/>
    <cellStyle name="Output 5 3" xfId="29297"/>
    <cellStyle name="Output 6" xfId="29298"/>
    <cellStyle name="Output 6 2" xfId="29299"/>
    <cellStyle name="Output 6 3" xfId="29300"/>
    <cellStyle name="Percent 2" xfId="29301"/>
    <cellStyle name="Percent 2 10" xfId="29302"/>
    <cellStyle name="Percent 2 11" xfId="29303"/>
    <cellStyle name="Percent 2 12" xfId="29304"/>
    <cellStyle name="Percent 2 2" xfId="29305"/>
    <cellStyle name="Percent 2 2 2" xfId="29306"/>
    <cellStyle name="Percent 2 2 2 2" xfId="29307"/>
    <cellStyle name="Percent 2 2 2 3" xfId="29308"/>
    <cellStyle name="Percent 2 2 3" xfId="29309"/>
    <cellStyle name="Percent 2 2 4" xfId="29310"/>
    <cellStyle name="Percent 2 2 5" xfId="29311"/>
    <cellStyle name="Percent 2 2 6" xfId="29312"/>
    <cellStyle name="Percent 2 3" xfId="29313"/>
    <cellStyle name="Percent 2 3 2" xfId="29314"/>
    <cellStyle name="Percent 2 3 2 2" xfId="29315"/>
    <cellStyle name="Percent 2 3 2 3" xfId="29316"/>
    <cellStyle name="Percent 2 3 3" xfId="29317"/>
    <cellStyle name="Percent 2 3 3 2" xfId="35204"/>
    <cellStyle name="Percent 2 3 4" xfId="29318"/>
    <cellStyle name="Percent 2 3 5" xfId="29319"/>
    <cellStyle name="Percent 2 3 6" xfId="29320"/>
    <cellStyle name="Percent 2 4" xfId="29321"/>
    <cellStyle name="Percent 2 4 2" xfId="29322"/>
    <cellStyle name="Percent 2 4 2 2" xfId="29323"/>
    <cellStyle name="Percent 2 4 2 3" xfId="29324"/>
    <cellStyle name="Percent 2 4 3" xfId="29325"/>
    <cellStyle name="Percent 2 4 3 2" xfId="35325"/>
    <cellStyle name="Percent 2 4 4" xfId="29326"/>
    <cellStyle name="Percent 2 4 5" xfId="29327"/>
    <cellStyle name="Percent 2 4 6" xfId="29328"/>
    <cellStyle name="Percent 2 5" xfId="29329"/>
    <cellStyle name="Percent 2 5 2" xfId="29330"/>
    <cellStyle name="Percent 2 5 2 2" xfId="29331"/>
    <cellStyle name="Percent 2 5 2 3" xfId="29332"/>
    <cellStyle name="Percent 2 5 3" xfId="29333"/>
    <cellStyle name="Percent 2 5 3 2" xfId="35069"/>
    <cellStyle name="Percent 2 5 4" xfId="29334"/>
    <cellStyle name="Percent 2 5 5" xfId="29335"/>
    <cellStyle name="Percent 2 5 6" xfId="29336"/>
    <cellStyle name="Percent 2 6" xfId="29337"/>
    <cellStyle name="Percent 2 6 2" xfId="29338"/>
    <cellStyle name="Percent 2 6 2 2" xfId="29339"/>
    <cellStyle name="Percent 2 6 2 3" xfId="29340"/>
    <cellStyle name="Percent 2 6 3" xfId="29341"/>
    <cellStyle name="Percent 2 6 3 2" xfId="29342"/>
    <cellStyle name="Percent 2 6 3 3" xfId="29343"/>
    <cellStyle name="Percent 2 6 4" xfId="29344"/>
    <cellStyle name="Percent 2 6 5" xfId="29345"/>
    <cellStyle name="Percent 2 6 6" xfId="29346"/>
    <cellStyle name="Percent 2 7" xfId="29347"/>
    <cellStyle name="Percent 2 7 2" xfId="29348"/>
    <cellStyle name="Percent 2 7 2 2" xfId="29349"/>
    <cellStyle name="Percent 2 7 2 3" xfId="29350"/>
    <cellStyle name="Percent 2 7 3" xfId="29351"/>
    <cellStyle name="Percent 2 7 3 2" xfId="35068"/>
    <cellStyle name="Percent 2 7 4" xfId="29352"/>
    <cellStyle name="Percent 2 7 5" xfId="29353"/>
    <cellStyle name="Percent 2 8" xfId="29354"/>
    <cellStyle name="Percent 2 8 2" xfId="29355"/>
    <cellStyle name="Percent 2 8 3" xfId="29356"/>
    <cellStyle name="Percent 2 9" xfId="29357"/>
    <cellStyle name="Title" xfId="2" builtinId="15" customBuiltin="1"/>
    <cellStyle name="Title 2" xfId="29358"/>
    <cellStyle name="Title 2 2" xfId="29359"/>
    <cellStyle name="Title 2 2 2" xfId="29360"/>
    <cellStyle name="Title 2 2 2 2" xfId="29361"/>
    <cellStyle name="Title 2 2 2 3" xfId="29362"/>
    <cellStyle name="Title 2 2 3" xfId="29363"/>
    <cellStyle name="Title 2 2 4" xfId="29364"/>
    <cellStyle name="Title 2 2 5" xfId="29365"/>
    <cellStyle name="Title 2 3" xfId="29366"/>
    <cellStyle name="Title 2 3 2" xfId="29367"/>
    <cellStyle name="Title 2 3 3" xfId="29368"/>
    <cellStyle name="Title 2 4" xfId="29369"/>
    <cellStyle name="Title 2 5" xfId="29370"/>
    <cellStyle name="Title 2 6" xfId="29371"/>
    <cellStyle name="Title 3" xfId="29372"/>
    <cellStyle name="Title 3 2" xfId="29373"/>
    <cellStyle name="Title 3 2 2" xfId="29374"/>
    <cellStyle name="Title 3 2 2 2" xfId="29375"/>
    <cellStyle name="Title 3 2 2 3" xfId="29376"/>
    <cellStyle name="Title 3 2 3" xfId="29377"/>
    <cellStyle name="Title 3 2 4" xfId="29378"/>
    <cellStyle name="Title 3 2 5" xfId="29379"/>
    <cellStyle name="Title 3 3" xfId="29380"/>
    <cellStyle name="Title 3 3 2" xfId="29381"/>
    <cellStyle name="Title 3 3 3" xfId="29382"/>
    <cellStyle name="Title 3 4" xfId="29383"/>
    <cellStyle name="Title 3 5" xfId="29384"/>
    <cellStyle name="Title 3 6" xfId="29385"/>
    <cellStyle name="Title 4" xfId="29386"/>
    <cellStyle name="Title 4 2" xfId="29387"/>
    <cellStyle name="Title 4 2 2" xfId="29388"/>
    <cellStyle name="Title 4 2 3" xfId="29389"/>
    <cellStyle name="Title 4 3" xfId="29390"/>
    <cellStyle name="Title 4 3 2" xfId="29391"/>
    <cellStyle name="Title 4 3 3" xfId="29392"/>
    <cellStyle name="Title 4 4" xfId="29393"/>
    <cellStyle name="Title 4 4 2" xfId="29394"/>
    <cellStyle name="Title 4 4 2 2" xfId="29395"/>
    <cellStyle name="Title 4 4 2 3" xfId="29396"/>
    <cellStyle name="Title 4 4 3" xfId="29397"/>
    <cellStyle name="Title 4 4 4" xfId="29398"/>
    <cellStyle name="Title 4 4 5" xfId="29399"/>
    <cellStyle name="Title 4 5" xfId="29400"/>
    <cellStyle name="Title 4 5 2" xfId="29401"/>
    <cellStyle name="Title 4 5 2 2" xfId="29402"/>
    <cellStyle name="Title 4 5 2 3" xfId="29403"/>
    <cellStyle name="Title 4 5 3" xfId="29404"/>
    <cellStyle name="Title 4 5 4" xfId="29405"/>
    <cellStyle name="Title 4 5 5" xfId="29406"/>
    <cellStyle name="Title 4 6" xfId="29407"/>
    <cellStyle name="Title 4 7" xfId="29408"/>
    <cellStyle name="Title 4 8" xfId="29409"/>
    <cellStyle name="Title 5" xfId="29410"/>
    <cellStyle name="Title 5 2" xfId="29411"/>
    <cellStyle name="Title 5 3" xfId="29412"/>
    <cellStyle name="Total" xfId="17" builtinId="25" customBuiltin="1"/>
    <cellStyle name="Total 2" xfId="29413"/>
    <cellStyle name="Total 2 2" xfId="29414"/>
    <cellStyle name="Total 2 2 2" xfId="29415"/>
    <cellStyle name="Total 2 2 2 2" xfId="29416"/>
    <cellStyle name="Total 2 2 2 3" xfId="29417"/>
    <cellStyle name="Total 2 2 3" xfId="29418"/>
    <cellStyle name="Total 2 2 4" xfId="29419"/>
    <cellStyle name="Total 2 2 5" xfId="29420"/>
    <cellStyle name="Total 2 3" xfId="29421"/>
    <cellStyle name="Total 2 3 2" xfId="29422"/>
    <cellStyle name="Total 2 3 3" xfId="29423"/>
    <cellStyle name="Total 2 4" xfId="29424"/>
    <cellStyle name="Total 2 5" xfId="29425"/>
    <cellStyle name="Total 2 6" xfId="29426"/>
    <cellStyle name="Total 3" xfId="29427"/>
    <cellStyle name="Total 3 2" xfId="29428"/>
    <cellStyle name="Total 3 2 2" xfId="29429"/>
    <cellStyle name="Total 3 2 2 2" xfId="29430"/>
    <cellStyle name="Total 3 2 2 3" xfId="29431"/>
    <cellStyle name="Total 3 2 3" xfId="29432"/>
    <cellStyle name="Total 3 2 4" xfId="29433"/>
    <cellStyle name="Total 3 2 5" xfId="29434"/>
    <cellStyle name="Total 3 3" xfId="29435"/>
    <cellStyle name="Total 3 3 2" xfId="29436"/>
    <cellStyle name="Total 3 3 3" xfId="29437"/>
    <cellStyle name="Total 3 4" xfId="29438"/>
    <cellStyle name="Total 3 5" xfId="29439"/>
    <cellStyle name="Total 3 6" xfId="29440"/>
    <cellStyle name="Total 4" xfId="29441"/>
    <cellStyle name="Total 4 2" xfId="29442"/>
    <cellStyle name="Total 4 2 2" xfId="29443"/>
    <cellStyle name="Total 4 2 3" xfId="29444"/>
    <cellStyle name="Total 4 3" xfId="29445"/>
    <cellStyle name="Total 4 3 2" xfId="29446"/>
    <cellStyle name="Total 4 3 3" xfId="29447"/>
    <cellStyle name="Total 4 4" xfId="29448"/>
    <cellStyle name="Total 4 4 2" xfId="29449"/>
    <cellStyle name="Total 4 4 2 2" xfId="29450"/>
    <cellStyle name="Total 4 4 2 3" xfId="29451"/>
    <cellStyle name="Total 4 4 3" xfId="29452"/>
    <cellStyle name="Total 4 4 4" xfId="29453"/>
    <cellStyle name="Total 4 4 5" xfId="29454"/>
    <cellStyle name="Total 4 5" xfId="29455"/>
    <cellStyle name="Total 4 5 2" xfId="29456"/>
    <cellStyle name="Total 4 5 2 2" xfId="29457"/>
    <cellStyle name="Total 4 5 2 3" xfId="29458"/>
    <cellStyle name="Total 4 5 3" xfId="29459"/>
    <cellStyle name="Total 4 5 4" xfId="29460"/>
    <cellStyle name="Total 4 5 5" xfId="29461"/>
    <cellStyle name="Total 4 6" xfId="29462"/>
    <cellStyle name="Total 4 7" xfId="29463"/>
    <cellStyle name="Total 4 8" xfId="29464"/>
    <cellStyle name="Total 5" xfId="29465"/>
    <cellStyle name="Total 5 2" xfId="29466"/>
    <cellStyle name="Total 5 3" xfId="29467"/>
    <cellStyle name="Warning Text" xfId="15" builtinId="11" customBuiltin="1"/>
    <cellStyle name="Warning Text 2" xfId="29468"/>
    <cellStyle name="Warning Text 2 2" xfId="29469"/>
    <cellStyle name="Warning Text 2 2 2" xfId="29470"/>
    <cellStyle name="Warning Text 2 2 2 2" xfId="29471"/>
    <cellStyle name="Warning Text 2 2 2 3" xfId="29472"/>
    <cellStyle name="Warning Text 2 2 3" xfId="29473"/>
    <cellStyle name="Warning Text 2 2 4" xfId="29474"/>
    <cellStyle name="Warning Text 2 2 5" xfId="29475"/>
    <cellStyle name="Warning Text 2 3" xfId="29476"/>
    <cellStyle name="Warning Text 2 3 2" xfId="29477"/>
    <cellStyle name="Warning Text 2 3 3" xfId="29478"/>
    <cellStyle name="Warning Text 2 4" xfId="29479"/>
    <cellStyle name="Warning Text 2 5" xfId="29480"/>
    <cellStyle name="Warning Text 2 6" xfId="29481"/>
    <cellStyle name="Warning Text 3" xfId="29482"/>
    <cellStyle name="Warning Text 3 2" xfId="29483"/>
    <cellStyle name="Warning Text 3 2 2" xfId="29484"/>
    <cellStyle name="Warning Text 3 2 2 2" xfId="29485"/>
    <cellStyle name="Warning Text 3 2 2 3" xfId="29486"/>
    <cellStyle name="Warning Text 3 2 3" xfId="29487"/>
    <cellStyle name="Warning Text 3 2 4" xfId="29488"/>
    <cellStyle name="Warning Text 3 2 5" xfId="29489"/>
    <cellStyle name="Warning Text 3 3" xfId="29490"/>
    <cellStyle name="Warning Text 3 3 2" xfId="29491"/>
    <cellStyle name="Warning Text 3 3 3" xfId="29492"/>
    <cellStyle name="Warning Text 3 4" xfId="29493"/>
    <cellStyle name="Warning Text 3 5" xfId="29494"/>
    <cellStyle name="Warning Text 3 6" xfId="29495"/>
    <cellStyle name="Warning Text 4" xfId="29496"/>
    <cellStyle name="Warning Text 4 2" xfId="29497"/>
    <cellStyle name="Warning Text 4 2 2" xfId="29498"/>
    <cellStyle name="Warning Text 4 2 3" xfId="29499"/>
    <cellStyle name="Warning Text 4 3" xfId="29500"/>
    <cellStyle name="Warning Text 4 3 2" xfId="29501"/>
    <cellStyle name="Warning Text 4 3 3" xfId="29502"/>
    <cellStyle name="Warning Text 4 4" xfId="29503"/>
    <cellStyle name="Warning Text 4 4 2" xfId="29504"/>
    <cellStyle name="Warning Text 4 4 2 2" xfId="29505"/>
    <cellStyle name="Warning Text 4 4 2 3" xfId="29506"/>
    <cellStyle name="Warning Text 4 4 3" xfId="29507"/>
    <cellStyle name="Warning Text 4 4 4" xfId="29508"/>
    <cellStyle name="Warning Text 4 4 5" xfId="29509"/>
    <cellStyle name="Warning Text 4 5" xfId="29510"/>
    <cellStyle name="Warning Text 4 5 2" xfId="29511"/>
    <cellStyle name="Warning Text 4 5 2 2" xfId="29512"/>
    <cellStyle name="Warning Text 4 5 2 3" xfId="29513"/>
    <cellStyle name="Warning Text 4 5 3" xfId="29514"/>
    <cellStyle name="Warning Text 4 5 4" xfId="29515"/>
    <cellStyle name="Warning Text 4 5 5" xfId="29516"/>
    <cellStyle name="Warning Text 4 6" xfId="29517"/>
    <cellStyle name="Warning Text 4 7" xfId="29518"/>
    <cellStyle name="Warning Text 4 8" xfId="29519"/>
    <cellStyle name="Warning Text 5" xfId="29520"/>
    <cellStyle name="Warning Text 5 2" xfId="29521"/>
    <cellStyle name="Warning Text 5 3" xfId="295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442"/>
  <sheetViews>
    <sheetView tabSelected="1" zoomScale="60" zoomScaleNormal="60" workbookViewId="0">
      <pane ySplit="2" topLeftCell="A3" activePane="bottomLeft" state="frozen"/>
      <selection activeCell="J4" sqref="J4"/>
      <selection pane="bottomLeft" activeCell="A3" sqref="A3"/>
    </sheetView>
  </sheetViews>
  <sheetFormatPr defaultColWidth="9.1796875" defaultRowHeight="14.5"/>
  <cols>
    <col min="1" max="1" width="15.453125" style="53" customWidth="1"/>
    <col min="2" max="2" width="22.1796875" style="53" customWidth="1"/>
    <col min="3" max="3" width="16.54296875" style="53" bestFit="1" customWidth="1"/>
    <col min="4" max="4" width="17" style="52" customWidth="1"/>
    <col min="5" max="6" width="16.54296875" style="4" customWidth="1"/>
    <col min="7" max="7" width="18.453125" style="4" customWidth="1"/>
    <col min="8" max="9" width="16.54296875" style="4" customWidth="1"/>
    <col min="10" max="10" width="17.54296875" style="4" customWidth="1"/>
    <col min="11" max="11" width="15.54296875" style="7" customWidth="1"/>
    <col min="12" max="12" width="25.1796875" style="7" customWidth="1"/>
    <col min="13" max="13" width="19.54296875" style="28" customWidth="1"/>
    <col min="14" max="14" width="17.453125" style="20" customWidth="1"/>
    <col min="15" max="15" width="22.7265625" style="8" customWidth="1"/>
    <col min="16" max="18" width="10.81640625" style="8" customWidth="1"/>
    <col min="19" max="19" width="16.54296875" style="8" customWidth="1"/>
    <col min="20" max="20" width="15.453125" style="8" customWidth="1"/>
    <col min="21" max="21" width="17.54296875" style="8" customWidth="1"/>
    <col min="22" max="22" width="18.6328125" style="10" customWidth="1"/>
    <col min="23" max="23" width="20.26953125" style="10" customWidth="1"/>
    <col min="24" max="24" width="23.6328125" style="10" customWidth="1"/>
    <col min="25" max="25" width="16.54296875" style="10" customWidth="1"/>
    <col min="26" max="30" width="14.54296875" style="4" customWidth="1"/>
    <col min="31" max="16384" width="9.1796875" style="4"/>
  </cols>
  <sheetData>
    <row r="1" spans="1:31" s="37" customFormat="1" ht="69" customHeight="1">
      <c r="A1" s="26"/>
      <c r="B1" s="26"/>
      <c r="C1" s="26"/>
      <c r="D1" s="48" t="s">
        <v>742</v>
      </c>
      <c r="E1" s="26"/>
      <c r="F1" s="29"/>
      <c r="G1" s="29"/>
      <c r="H1" s="30"/>
      <c r="I1" s="31" t="s">
        <v>750</v>
      </c>
      <c r="J1" s="32"/>
      <c r="K1" s="32"/>
      <c r="L1" s="32"/>
      <c r="M1" s="33"/>
      <c r="N1" s="34"/>
      <c r="O1" s="97" t="s">
        <v>757</v>
      </c>
      <c r="P1" s="32"/>
      <c r="Q1" s="98"/>
      <c r="R1" s="99"/>
      <c r="S1" s="108" t="s">
        <v>755</v>
      </c>
      <c r="T1" s="109"/>
      <c r="U1" s="110"/>
      <c r="V1" s="25" t="s">
        <v>765</v>
      </c>
      <c r="W1" s="32"/>
      <c r="X1" s="35"/>
      <c r="Y1" s="112" t="s">
        <v>756</v>
      </c>
      <c r="Z1" s="113"/>
      <c r="AA1" s="113"/>
      <c r="AB1" s="114"/>
      <c r="AC1" s="36"/>
      <c r="AD1" s="36"/>
    </row>
    <row r="2" spans="1:31" s="6" customFormat="1" ht="85.75" customHeight="1">
      <c r="A2" s="16" t="s">
        <v>0</v>
      </c>
      <c r="B2" s="54" t="s">
        <v>1</v>
      </c>
      <c r="C2" s="54" t="s">
        <v>526</v>
      </c>
      <c r="D2" s="21" t="s">
        <v>743</v>
      </c>
      <c r="E2" s="16" t="s">
        <v>744</v>
      </c>
      <c r="F2" s="16" t="s">
        <v>745</v>
      </c>
      <c r="G2" s="16" t="s">
        <v>746</v>
      </c>
      <c r="H2" s="22" t="s">
        <v>747</v>
      </c>
      <c r="I2" s="21" t="s">
        <v>751</v>
      </c>
      <c r="J2" s="106" t="s">
        <v>762</v>
      </c>
      <c r="K2" s="12" t="s">
        <v>748</v>
      </c>
      <c r="L2" s="12" t="s">
        <v>752</v>
      </c>
      <c r="M2" s="27" t="s">
        <v>753</v>
      </c>
      <c r="N2" s="22" t="s">
        <v>754</v>
      </c>
      <c r="O2" s="21" t="s">
        <v>763</v>
      </c>
      <c r="P2" s="16" t="s">
        <v>739</v>
      </c>
      <c r="Q2" s="16" t="s">
        <v>740</v>
      </c>
      <c r="R2" s="22" t="s">
        <v>741</v>
      </c>
      <c r="S2" s="21" t="s">
        <v>432</v>
      </c>
      <c r="T2" s="16" t="s">
        <v>433</v>
      </c>
      <c r="U2" s="22" t="s">
        <v>434</v>
      </c>
      <c r="V2" s="42" t="s">
        <v>432</v>
      </c>
      <c r="W2" s="43" t="s">
        <v>433</v>
      </c>
      <c r="X2" s="44" t="s">
        <v>434</v>
      </c>
      <c r="Y2" s="39" t="s">
        <v>432</v>
      </c>
      <c r="Z2" s="40" t="s">
        <v>433</v>
      </c>
      <c r="AA2" s="40" t="s">
        <v>434</v>
      </c>
      <c r="AB2" s="41" t="s">
        <v>749</v>
      </c>
      <c r="AC2" s="18"/>
      <c r="AD2" s="18"/>
    </row>
    <row r="3" spans="1:31" s="9" customFormat="1" ht="14.5" customHeight="1">
      <c r="A3" s="45">
        <v>100002</v>
      </c>
      <c r="B3" s="46" t="s">
        <v>2</v>
      </c>
      <c r="C3" s="47" t="s">
        <v>435</v>
      </c>
      <c r="D3" s="76">
        <v>502800</v>
      </c>
      <c r="E3" s="77">
        <v>0</v>
      </c>
      <c r="F3" s="77">
        <v>0</v>
      </c>
      <c r="G3" s="82">
        <v>0</v>
      </c>
      <c r="H3" s="83">
        <v>0</v>
      </c>
      <c r="I3" s="55">
        <f>SUM(D3:H3)</f>
        <v>502800</v>
      </c>
      <c r="J3" s="56">
        <f>(D3+E3+G3)*Factors!$B$3 +(F3+H3)*Factors!$B$4</f>
        <v>500959.17828459456</v>
      </c>
      <c r="K3" s="56">
        <f>VLOOKUP(A3,'NECA 5 year Projections'!$A$3:$H$656,4,FALSE)</f>
        <v>496851.84016930999</v>
      </c>
      <c r="L3" s="57">
        <f t="shared" ref="L3" si="0">MIN(I3,K3)</f>
        <v>496851.84016930999</v>
      </c>
      <c r="M3" s="57">
        <f t="shared" ref="M3" si="1">MAX(L3,J3)</f>
        <v>500959.17828459456</v>
      </c>
      <c r="N3" s="58">
        <f t="shared" ref="N3:N66" si="2">I3-M3</f>
        <v>1840.8217154054437</v>
      </c>
      <c r="O3" s="67">
        <f>IF(N3&gt;0,Factors!$B$6*(D3+E3+G3)+Factors!$B$7*(Main!F3+Main!H3),0)</f>
        <v>1840.8217154054298</v>
      </c>
      <c r="P3" s="70">
        <f>IF(O3&gt;0,(Factors!$B$6*Main!D3)/O3,0)</f>
        <v>1</v>
      </c>
      <c r="Q3" s="70">
        <f>IF(O3&gt;0,(Factors!$B$6*Main!E3+Factors!$B7*Main!F3)/O3,0)</f>
        <v>0</v>
      </c>
      <c r="R3" s="71">
        <f>IF(O3&gt;0,(Factors!$B$6*Main!G3+Factors!$B7*Main!H3)/O3,0)</f>
        <v>0</v>
      </c>
      <c r="S3" s="88">
        <f t="shared" ref="S3:S67" si="3">P3*N3</f>
        <v>1840.8217154054437</v>
      </c>
      <c r="T3" s="89">
        <f>Q3*N3</f>
        <v>0</v>
      </c>
      <c r="U3" s="89">
        <f>R3*N3</f>
        <v>0</v>
      </c>
      <c r="V3" s="88">
        <v>1841</v>
      </c>
      <c r="W3" s="89">
        <v>0</v>
      </c>
      <c r="X3" s="89">
        <v>0</v>
      </c>
      <c r="Y3" s="88">
        <f t="shared" ref="Y3:Y66" si="4">ROUND(V3-S3,0)</f>
        <v>0</v>
      </c>
      <c r="Z3" s="89">
        <f t="shared" ref="Z3:Z66" si="5">ROUND(W3-T3,0)</f>
        <v>0</v>
      </c>
      <c r="AA3" s="89">
        <f t="shared" ref="AA3:AA66" si="6">ROUND(X3-U3,0)</f>
        <v>0</v>
      </c>
      <c r="AB3" s="90">
        <f>ROUND(SUM(Y3:AA3),0)</f>
        <v>0</v>
      </c>
      <c r="AC3" s="17"/>
      <c r="AD3" s="17"/>
    </row>
    <row r="4" spans="1:31" ht="14.5" customHeight="1">
      <c r="A4" s="45">
        <v>100019</v>
      </c>
      <c r="B4" s="46" t="s">
        <v>3</v>
      </c>
      <c r="C4" s="47" t="s">
        <v>435</v>
      </c>
      <c r="D4" s="76">
        <v>1196232</v>
      </c>
      <c r="E4" s="77">
        <v>136707</v>
      </c>
      <c r="F4" s="77">
        <v>167211</v>
      </c>
      <c r="G4" s="82">
        <v>0</v>
      </c>
      <c r="H4" s="83">
        <v>0</v>
      </c>
      <c r="I4" s="55">
        <f t="shared" ref="I4:I67" si="7">SUM(D4:H4)</f>
        <v>1500150</v>
      </c>
      <c r="J4" s="56">
        <f>(D4+E4+G4)*Factors!$B$3 +(F4+H4)*Factors!$B$4</f>
        <v>1495269.9223219752</v>
      </c>
      <c r="K4" s="56">
        <f>VLOOKUP(A4,'NECA 5 year Projections'!$A$3:$H$656,4,FALSE)</f>
        <v>1599254.7351862499</v>
      </c>
      <c r="L4" s="57">
        <f t="shared" ref="L4:L67" si="8">MIN(I4,K4)</f>
        <v>1500150</v>
      </c>
      <c r="M4" s="57">
        <f t="shared" ref="M4:M67" si="9">MAX(L4,J4)</f>
        <v>1500150</v>
      </c>
      <c r="N4" s="58">
        <f t="shared" si="2"/>
        <v>0</v>
      </c>
      <c r="O4" s="67">
        <f>IF(N4&gt;0,Factors!$B$6*(D4+E4+G4)+Factors!$B$7*(Main!F4+Main!H4),0)</f>
        <v>0</v>
      </c>
      <c r="P4" s="72">
        <f>IF(O4&gt;0,(Factors!$B$6*Main!D4)/O4,0)</f>
        <v>0</v>
      </c>
      <c r="Q4" s="70">
        <f>IF(O4&gt;0,(Factors!$B$6*Main!E4+Factors!$B8*Main!F4)/O4,0)</f>
        <v>0</v>
      </c>
      <c r="R4" s="71">
        <f>IF(O4&gt;0,(Factors!$B$6*Main!G4+Factors!$B8*Main!H4)/O4,0)</f>
        <v>0</v>
      </c>
      <c r="S4" s="88">
        <f t="shared" si="3"/>
        <v>0</v>
      </c>
      <c r="T4" s="89">
        <f t="shared" ref="T4:T67" si="10">Q4*N4</f>
        <v>0</v>
      </c>
      <c r="U4" s="89">
        <f t="shared" ref="U4:U67" si="11">R4*N4</f>
        <v>0</v>
      </c>
      <c r="V4" s="88">
        <v>0</v>
      </c>
      <c r="W4" s="89">
        <v>0</v>
      </c>
      <c r="X4" s="89">
        <v>0</v>
      </c>
      <c r="Y4" s="88">
        <f t="shared" si="4"/>
        <v>0</v>
      </c>
      <c r="Z4" s="89">
        <f t="shared" si="5"/>
        <v>0</v>
      </c>
      <c r="AA4" s="89">
        <f t="shared" si="6"/>
        <v>0</v>
      </c>
      <c r="AB4" s="90">
        <f t="shared" ref="AB4:AB67" si="12">ROUND(SUM(Y4:AA4),0)</f>
        <v>0</v>
      </c>
      <c r="AC4" s="17"/>
      <c r="AD4" s="17"/>
    </row>
    <row r="5" spans="1:31" ht="14.5" customHeight="1">
      <c r="A5" s="45">
        <v>100029</v>
      </c>
      <c r="B5" s="46" t="s">
        <v>436</v>
      </c>
      <c r="C5" s="47" t="s">
        <v>435</v>
      </c>
      <c r="D5" s="76">
        <v>815100</v>
      </c>
      <c r="E5" s="77">
        <v>155163</v>
      </c>
      <c r="F5" s="77">
        <v>153825</v>
      </c>
      <c r="G5" s="82">
        <v>0</v>
      </c>
      <c r="H5" s="83">
        <v>0</v>
      </c>
      <c r="I5" s="55">
        <f t="shared" si="7"/>
        <v>1124088</v>
      </c>
      <c r="J5" s="56">
        <f>(D5+E5+G5)*Factors!$B$3 +(F5+H5)*Factors!$B$4</f>
        <v>1120535.7303101541</v>
      </c>
      <c r="K5" s="56">
        <f>VLOOKUP(A5,'NECA 5 year Projections'!$A$3:$H$656,4,FALSE)</f>
        <v>908413.92610989802</v>
      </c>
      <c r="L5" s="57">
        <f t="shared" si="8"/>
        <v>908413.92610989802</v>
      </c>
      <c r="M5" s="57">
        <f t="shared" si="9"/>
        <v>1120535.7303101541</v>
      </c>
      <c r="N5" s="58">
        <f t="shared" si="2"/>
        <v>3552.2696898458526</v>
      </c>
      <c r="O5" s="67">
        <f>IF(N5&gt;0,Factors!$B$6*(D5+E5+G5)+Factors!$B$7*(Main!F5+Main!H5),0)</f>
        <v>3552.2696898457011</v>
      </c>
      <c r="P5" s="72">
        <f>IF(O5&gt;0,(Factors!$B$6*Main!D5)/O5,0)</f>
        <v>0.84008150367477685</v>
      </c>
      <c r="Q5" s="70">
        <f>IF(O5&gt;0,(Factors!$B$6*Main!E5+Factors!$B9*Main!F5)/O5,0)</f>
        <v>0.15991849632522318</v>
      </c>
      <c r="R5" s="71">
        <f>IF(O5&gt;0,(Factors!$B$6*Main!G5+Factors!$B9*Main!H5)/O5,0)</f>
        <v>0</v>
      </c>
      <c r="S5" s="88">
        <f t="shared" si="3"/>
        <v>2984.1960625040369</v>
      </c>
      <c r="T5" s="89">
        <f t="shared" si="10"/>
        <v>568.07362734181561</v>
      </c>
      <c r="U5" s="89">
        <f t="shared" si="11"/>
        <v>0</v>
      </c>
      <c r="V5" s="88">
        <v>2984</v>
      </c>
      <c r="W5" s="89">
        <v>567</v>
      </c>
      <c r="X5" s="89">
        <v>0</v>
      </c>
      <c r="Y5" s="88">
        <f t="shared" si="4"/>
        <v>0</v>
      </c>
      <c r="Z5" s="89">
        <f t="shared" si="5"/>
        <v>-1</v>
      </c>
      <c r="AA5" s="89">
        <f t="shared" si="6"/>
        <v>0</v>
      </c>
      <c r="AB5" s="90">
        <f t="shared" si="12"/>
        <v>-1</v>
      </c>
      <c r="AC5" s="17"/>
      <c r="AD5" s="17"/>
      <c r="AE5" s="107"/>
    </row>
    <row r="6" spans="1:31" ht="14.5" customHeight="1">
      <c r="A6" s="45">
        <v>120039</v>
      </c>
      <c r="B6" s="46" t="s">
        <v>4</v>
      </c>
      <c r="C6" s="47" t="s">
        <v>437</v>
      </c>
      <c r="D6" s="76">
        <v>1222032</v>
      </c>
      <c r="E6" s="77">
        <v>0</v>
      </c>
      <c r="F6" s="77">
        <v>0</v>
      </c>
      <c r="G6" s="82">
        <v>0</v>
      </c>
      <c r="H6" s="83">
        <v>0</v>
      </c>
      <c r="I6" s="55">
        <f t="shared" si="7"/>
        <v>1222032</v>
      </c>
      <c r="J6" s="56">
        <f>(D6+E6+G6)*Factors!$B$3 +(F6+H6)*Factors!$B$4</f>
        <v>1217557.9684914076</v>
      </c>
      <c r="K6" s="56">
        <f>VLOOKUP(A6,'NECA 5 year Projections'!$A$3:$H$656,4,FALSE)</f>
        <v>722916.98467260494</v>
      </c>
      <c r="L6" s="57">
        <f t="shared" si="8"/>
        <v>722916.98467260494</v>
      </c>
      <c r="M6" s="57">
        <f t="shared" si="9"/>
        <v>1217557.9684914076</v>
      </c>
      <c r="N6" s="58">
        <f t="shared" si="2"/>
        <v>4474.0315085924231</v>
      </c>
      <c r="O6" s="67">
        <f>IF(N6&gt;0,Factors!$B$6*(D6+E6+G6)+Factors!$B$7*(Main!F6+Main!H6),0)</f>
        <v>4474.0315085925376</v>
      </c>
      <c r="P6" s="72">
        <f>IF(O6&gt;0,(Factors!$B$6*Main!D6)/O6,0)</f>
        <v>1</v>
      </c>
      <c r="Q6" s="70">
        <f>IF(O6&gt;0,(Factors!$B$6*Main!E6+Factors!$B10*Main!F6)/O6,0)</f>
        <v>0</v>
      </c>
      <c r="R6" s="71">
        <f>IF(O6&gt;0,(Factors!$B$6*Main!G6+Factors!$B10*Main!H6)/O6,0)</f>
        <v>0</v>
      </c>
      <c r="S6" s="88">
        <f t="shared" si="3"/>
        <v>4474.0315085924231</v>
      </c>
      <c r="T6" s="89">
        <f t="shared" si="10"/>
        <v>0</v>
      </c>
      <c r="U6" s="89">
        <f t="shared" si="11"/>
        <v>0</v>
      </c>
      <c r="V6" s="88">
        <v>4474</v>
      </c>
      <c r="W6" s="89">
        <v>0</v>
      </c>
      <c r="X6" s="89">
        <v>0</v>
      </c>
      <c r="Y6" s="88">
        <f t="shared" si="4"/>
        <v>0</v>
      </c>
      <c r="Z6" s="89">
        <f t="shared" si="5"/>
        <v>0</v>
      </c>
      <c r="AA6" s="89">
        <f t="shared" si="6"/>
        <v>0</v>
      </c>
      <c r="AB6" s="90">
        <f t="shared" si="12"/>
        <v>0</v>
      </c>
      <c r="AC6" s="17"/>
      <c r="AD6" s="17"/>
    </row>
    <row r="7" spans="1:31" ht="14.5" customHeight="1">
      <c r="A7" s="45">
        <v>120043</v>
      </c>
      <c r="B7" s="46" t="s">
        <v>5</v>
      </c>
      <c r="C7" s="47" t="s">
        <v>437</v>
      </c>
      <c r="D7" s="76">
        <v>330540</v>
      </c>
      <c r="E7" s="77">
        <v>0</v>
      </c>
      <c r="F7" s="77">
        <v>0</v>
      </c>
      <c r="G7" s="82">
        <v>0</v>
      </c>
      <c r="H7" s="83">
        <v>0</v>
      </c>
      <c r="I7" s="55">
        <f t="shared" si="7"/>
        <v>330540</v>
      </c>
      <c r="J7" s="56">
        <f>(D7+E7+G7)*Factors!$B$3 +(F7+H7)*Factors!$B$4</f>
        <v>329329.84644031402</v>
      </c>
      <c r="K7" s="56">
        <f>VLOOKUP(A7,'NECA 5 year Projections'!$A$3:$H$656,4,FALSE)</f>
        <v>346470.92406036198</v>
      </c>
      <c r="L7" s="57">
        <f t="shared" si="8"/>
        <v>330540</v>
      </c>
      <c r="M7" s="57">
        <f t="shared" si="9"/>
        <v>330540</v>
      </c>
      <c r="N7" s="58">
        <f t="shared" si="2"/>
        <v>0</v>
      </c>
      <c r="O7" s="67">
        <f>IF(N7&gt;0,Factors!$B$6*(D7+E7+G7)+Factors!$B$7*(Main!F7+Main!H7),0)</f>
        <v>0</v>
      </c>
      <c r="P7" s="72">
        <f>IF(O7&gt;0,(Factors!$B$6*Main!D7)/O7,0)</f>
        <v>0</v>
      </c>
      <c r="Q7" s="70">
        <f>IF(O7&gt;0,(Factors!$B$6*Main!E7+Factors!$B11*Main!F7)/O7,0)</f>
        <v>0</v>
      </c>
      <c r="R7" s="71">
        <f>IF(O7&gt;0,(Factors!$B$6*Main!G7+Factors!$B11*Main!H7)/O7,0)</f>
        <v>0</v>
      </c>
      <c r="S7" s="88">
        <f t="shared" si="3"/>
        <v>0</v>
      </c>
      <c r="T7" s="89">
        <f t="shared" si="10"/>
        <v>0</v>
      </c>
      <c r="U7" s="89">
        <f t="shared" si="11"/>
        <v>0</v>
      </c>
      <c r="V7" s="88">
        <v>0</v>
      </c>
      <c r="W7" s="89">
        <v>0</v>
      </c>
      <c r="X7" s="89">
        <v>0</v>
      </c>
      <c r="Y7" s="88">
        <f t="shared" si="4"/>
        <v>0</v>
      </c>
      <c r="Z7" s="89">
        <f t="shared" si="5"/>
        <v>0</v>
      </c>
      <c r="AA7" s="89">
        <f t="shared" si="6"/>
        <v>0</v>
      </c>
      <c r="AB7" s="90">
        <f t="shared" si="12"/>
        <v>0</v>
      </c>
      <c r="AC7" s="17"/>
      <c r="AD7" s="17"/>
    </row>
    <row r="8" spans="1:31" ht="14.5" customHeight="1">
      <c r="A8" s="45">
        <v>140053</v>
      </c>
      <c r="B8" s="46" t="s">
        <v>6</v>
      </c>
      <c r="C8" s="47" t="s">
        <v>438</v>
      </c>
      <c r="D8" s="76">
        <v>200184</v>
      </c>
      <c r="E8" s="77">
        <v>1530</v>
      </c>
      <c r="F8" s="77">
        <v>6564</v>
      </c>
      <c r="G8" s="82">
        <v>0</v>
      </c>
      <c r="H8" s="83">
        <v>0</v>
      </c>
      <c r="I8" s="55">
        <f t="shared" si="7"/>
        <v>208278</v>
      </c>
      <c r="J8" s="56">
        <f>(D8+E8+G8)*Factors!$B$3 +(F8+H8)*Factors!$B$4</f>
        <v>207539.49659605947</v>
      </c>
      <c r="K8" s="56">
        <f>VLOOKUP(A8,'NECA 5 year Projections'!$A$3:$H$656,4,FALSE)</f>
        <v>215489.009426534</v>
      </c>
      <c r="L8" s="57">
        <f t="shared" si="8"/>
        <v>208278</v>
      </c>
      <c r="M8" s="57">
        <f t="shared" si="9"/>
        <v>208278</v>
      </c>
      <c r="N8" s="58">
        <f t="shared" si="2"/>
        <v>0</v>
      </c>
      <c r="O8" s="67">
        <f>IF(N8&gt;0,Factors!$B$6*(D8+E8+G8)+Factors!$B$7*(Main!F8+Main!H8),0)</f>
        <v>0</v>
      </c>
      <c r="P8" s="72">
        <f>IF(O8&gt;0,(Factors!$B$6*Main!D8)/O8,0)</f>
        <v>0</v>
      </c>
      <c r="Q8" s="70">
        <f>IF(O8&gt;0,(Factors!$B$6*Main!E8+Factors!$B12*Main!F8)/O8,0)</f>
        <v>0</v>
      </c>
      <c r="R8" s="71">
        <f>IF(O8&gt;0,(Factors!$B$6*Main!G8+Factors!$B12*Main!H8)/O8,0)</f>
        <v>0</v>
      </c>
      <c r="S8" s="88">
        <f t="shared" si="3"/>
        <v>0</v>
      </c>
      <c r="T8" s="89">
        <f t="shared" si="10"/>
        <v>0</v>
      </c>
      <c r="U8" s="89">
        <f t="shared" si="11"/>
        <v>0</v>
      </c>
      <c r="V8" s="88">
        <v>0</v>
      </c>
      <c r="W8" s="89">
        <v>0</v>
      </c>
      <c r="X8" s="89">
        <v>0</v>
      </c>
      <c r="Y8" s="88">
        <f t="shared" si="4"/>
        <v>0</v>
      </c>
      <c r="Z8" s="89">
        <f t="shared" si="5"/>
        <v>0</v>
      </c>
      <c r="AA8" s="89">
        <f t="shared" si="6"/>
        <v>0</v>
      </c>
      <c r="AB8" s="90">
        <f t="shared" si="12"/>
        <v>0</v>
      </c>
      <c r="AC8" s="17"/>
      <c r="AD8" s="17"/>
    </row>
    <row r="9" spans="1:31" ht="14.5" customHeight="1">
      <c r="A9" s="45">
        <v>140068</v>
      </c>
      <c r="B9" s="46" t="s">
        <v>7</v>
      </c>
      <c r="C9" s="47" t="s">
        <v>438</v>
      </c>
      <c r="D9" s="76">
        <v>455784</v>
      </c>
      <c r="E9" s="77">
        <v>199278</v>
      </c>
      <c r="F9" s="77">
        <v>119901</v>
      </c>
      <c r="G9" s="82">
        <v>0</v>
      </c>
      <c r="H9" s="83">
        <v>0</v>
      </c>
      <c r="I9" s="55">
        <f t="shared" si="7"/>
        <v>774963</v>
      </c>
      <c r="J9" s="56">
        <f>(D9+E9+G9)*Factors!$B$3 +(F9+H9)*Factors!$B$4</f>
        <v>772564.72562741267</v>
      </c>
      <c r="K9" s="56">
        <f>VLOOKUP(A9,'NECA 5 year Projections'!$A$3:$H$656,4,FALSE)</f>
        <v>547690.41682811501</v>
      </c>
      <c r="L9" s="57">
        <f t="shared" si="8"/>
        <v>547690.41682811501</v>
      </c>
      <c r="M9" s="57">
        <f t="shared" si="9"/>
        <v>772564.72562741267</v>
      </c>
      <c r="N9" s="58">
        <f t="shared" si="2"/>
        <v>2398.2743725873297</v>
      </c>
      <c r="O9" s="67">
        <f>IF(N9&gt;0,Factors!$B$6*(D9+E9+G9)+Factors!$B$7*(Main!F9+Main!H9),0)</f>
        <v>2398.2743725873343</v>
      </c>
      <c r="P9" s="72">
        <f>IF(O9&gt;0,(Factors!$B$6*Main!D9)/O9,0)</f>
        <v>0.69578757430594351</v>
      </c>
      <c r="Q9" s="70">
        <f>IF(O9&gt;0,(Factors!$B$6*Main!E9+Factors!$B13*Main!F9)/O9,0)</f>
        <v>0.30421242569405643</v>
      </c>
      <c r="R9" s="71">
        <f>IF(O9&gt;0,(Factors!$B$6*Main!G9+Factors!$B13*Main!H9)/O9,0)</f>
        <v>0</v>
      </c>
      <c r="S9" s="88">
        <f t="shared" si="3"/>
        <v>1668.6895082226467</v>
      </c>
      <c r="T9" s="89">
        <f t="shared" si="10"/>
        <v>729.58486436468286</v>
      </c>
      <c r="U9" s="89">
        <f t="shared" si="11"/>
        <v>0</v>
      </c>
      <c r="V9" s="88">
        <v>1669</v>
      </c>
      <c r="W9" s="89">
        <v>730</v>
      </c>
      <c r="X9" s="89">
        <v>0</v>
      </c>
      <c r="Y9" s="88">
        <f t="shared" si="4"/>
        <v>0</v>
      </c>
      <c r="Z9" s="89">
        <f t="shared" si="5"/>
        <v>0</v>
      </c>
      <c r="AA9" s="89">
        <f t="shared" si="6"/>
        <v>0</v>
      </c>
      <c r="AB9" s="90">
        <f t="shared" si="12"/>
        <v>0</v>
      </c>
      <c r="AC9" s="17"/>
      <c r="AD9" s="17"/>
      <c r="AE9" s="107"/>
    </row>
    <row r="10" spans="1:31" ht="14.5" customHeight="1">
      <c r="A10" s="45">
        <v>140069</v>
      </c>
      <c r="B10" s="46" t="s">
        <v>8</v>
      </c>
      <c r="C10" s="47" t="s">
        <v>438</v>
      </c>
      <c r="D10" s="76">
        <v>2891340</v>
      </c>
      <c r="E10" s="77">
        <v>0</v>
      </c>
      <c r="F10" s="77">
        <v>0</v>
      </c>
      <c r="G10" s="82">
        <v>0</v>
      </c>
      <c r="H10" s="83">
        <v>0</v>
      </c>
      <c r="I10" s="55">
        <f t="shared" si="7"/>
        <v>2891340</v>
      </c>
      <c r="J10" s="56">
        <f>(D10+E10+G10)*Factors!$B$3 +(F10+H10)*Factors!$B$4</f>
        <v>2880754.396462569</v>
      </c>
      <c r="K10" s="56">
        <f>VLOOKUP(A10,'NECA 5 year Projections'!$A$3:$H$656,4,FALSE)</f>
        <v>2384361.79019923</v>
      </c>
      <c r="L10" s="57">
        <f t="shared" si="8"/>
        <v>2384361.79019923</v>
      </c>
      <c r="M10" s="57">
        <f t="shared" si="9"/>
        <v>2880754.396462569</v>
      </c>
      <c r="N10" s="58">
        <f t="shared" si="2"/>
        <v>10585.603537430987</v>
      </c>
      <c r="O10" s="67">
        <f>IF(N10&gt;0,Factors!$B$6*(D10+E10+G10)+Factors!$B$7*(Main!F10+Main!H10),0)</f>
        <v>10585.603537431056</v>
      </c>
      <c r="P10" s="72">
        <f>IF(O10&gt;0,(Factors!$B$6*Main!D10)/O10,0)</f>
        <v>1</v>
      </c>
      <c r="Q10" s="70">
        <f>IF(O10&gt;0,(Factors!$B$6*Main!E10+Factors!$B14*Main!F10)/O10,0)</f>
        <v>0</v>
      </c>
      <c r="R10" s="71">
        <f>IF(O10&gt;0,(Factors!$B$6*Main!G10+Factors!$B14*Main!H10)/O10,0)</f>
        <v>0</v>
      </c>
      <c r="S10" s="88">
        <f t="shared" si="3"/>
        <v>10585.603537430987</v>
      </c>
      <c r="T10" s="89">
        <f t="shared" si="10"/>
        <v>0</v>
      </c>
      <c r="U10" s="89">
        <f t="shared" si="11"/>
        <v>0</v>
      </c>
      <c r="V10" s="88">
        <v>10586</v>
      </c>
      <c r="W10" s="89">
        <v>0</v>
      </c>
      <c r="X10" s="89">
        <v>0</v>
      </c>
      <c r="Y10" s="88">
        <f t="shared" si="4"/>
        <v>0</v>
      </c>
      <c r="Z10" s="89">
        <f t="shared" si="5"/>
        <v>0</v>
      </c>
      <c r="AA10" s="89">
        <f t="shared" si="6"/>
        <v>0</v>
      </c>
      <c r="AB10" s="90">
        <f t="shared" si="12"/>
        <v>0</v>
      </c>
      <c r="AC10" s="17"/>
      <c r="AD10" s="17"/>
    </row>
    <row r="11" spans="1:31" ht="14.5" customHeight="1">
      <c r="A11" s="45">
        <v>147332</v>
      </c>
      <c r="B11" s="46" t="s">
        <v>9</v>
      </c>
      <c r="C11" s="47" t="s">
        <v>438</v>
      </c>
      <c r="D11" s="76">
        <v>2380200</v>
      </c>
      <c r="E11" s="77">
        <v>0</v>
      </c>
      <c r="F11" s="77">
        <v>177525</v>
      </c>
      <c r="G11" s="82">
        <v>0</v>
      </c>
      <c r="H11" s="83">
        <v>0</v>
      </c>
      <c r="I11" s="55">
        <f t="shared" si="7"/>
        <v>2557725</v>
      </c>
      <c r="J11" s="56">
        <f>(D11+E11+G11)*Factors!$B$3 +(F11+H11)*Factors!$B$4</f>
        <v>2549010.7520942562</v>
      </c>
      <c r="K11" s="56">
        <f>VLOOKUP(A11,'NECA 5 year Projections'!$A$3:$H$656,4,FALSE)</f>
        <v>2653680.1774522001</v>
      </c>
      <c r="L11" s="57">
        <f t="shared" si="8"/>
        <v>2557725</v>
      </c>
      <c r="M11" s="57">
        <f t="shared" si="9"/>
        <v>2557725</v>
      </c>
      <c r="N11" s="58">
        <f t="shared" si="2"/>
        <v>0</v>
      </c>
      <c r="O11" s="67">
        <f>IF(N11&gt;0,Factors!$B$6*(D11+E11+G11)+Factors!$B$7*(Main!F11+Main!H11),0)</f>
        <v>0</v>
      </c>
      <c r="P11" s="72">
        <f>IF(O11&gt;0,(Factors!$B$6*Main!D11)/O11,0)</f>
        <v>0</v>
      </c>
      <c r="Q11" s="70">
        <f>IF(O11&gt;0,(Factors!$B$6*Main!E11+Factors!$B15*Main!F11)/O11,0)</f>
        <v>0</v>
      </c>
      <c r="R11" s="71">
        <f>IF(O11&gt;0,(Factors!$B$6*Main!G11+Factors!$B15*Main!H11)/O11,0)</f>
        <v>0</v>
      </c>
      <c r="S11" s="88">
        <f t="shared" si="3"/>
        <v>0</v>
      </c>
      <c r="T11" s="89">
        <f t="shared" si="10"/>
        <v>0</v>
      </c>
      <c r="U11" s="89">
        <f t="shared" si="11"/>
        <v>0</v>
      </c>
      <c r="V11" s="88">
        <v>0</v>
      </c>
      <c r="W11" s="89">
        <v>0</v>
      </c>
      <c r="X11" s="89">
        <v>0</v>
      </c>
      <c r="Y11" s="88">
        <f t="shared" si="4"/>
        <v>0</v>
      </c>
      <c r="Z11" s="89">
        <f t="shared" si="5"/>
        <v>0</v>
      </c>
      <c r="AA11" s="89">
        <f t="shared" si="6"/>
        <v>0</v>
      </c>
      <c r="AB11" s="90">
        <f t="shared" si="12"/>
        <v>0</v>
      </c>
      <c r="AC11" s="17"/>
      <c r="AD11" s="17"/>
    </row>
    <row r="12" spans="1:31" ht="14.5" customHeight="1">
      <c r="A12" s="45">
        <v>150076</v>
      </c>
      <c r="B12" s="46" t="s">
        <v>10</v>
      </c>
      <c r="C12" s="47" t="s">
        <v>439</v>
      </c>
      <c r="D12" s="76">
        <v>163032</v>
      </c>
      <c r="E12" s="77">
        <v>9258</v>
      </c>
      <c r="F12" s="77">
        <v>15657</v>
      </c>
      <c r="G12" s="82">
        <v>0</v>
      </c>
      <c r="H12" s="83">
        <v>0</v>
      </c>
      <c r="I12" s="55">
        <f t="shared" si="7"/>
        <v>187947</v>
      </c>
      <c r="J12" s="56">
        <f>(D12+E12+G12)*Factors!$B$3 +(F12+H12)*Factors!$B$4</f>
        <v>187316.22201004933</v>
      </c>
      <c r="K12" s="56">
        <f>VLOOKUP(A12,'NECA 5 year Projections'!$A$3:$H$656,4,FALSE)</f>
        <v>194953.78473390799</v>
      </c>
      <c r="L12" s="57">
        <f t="shared" si="8"/>
        <v>187947</v>
      </c>
      <c r="M12" s="57">
        <f t="shared" si="9"/>
        <v>187947</v>
      </c>
      <c r="N12" s="58">
        <f t="shared" si="2"/>
        <v>0</v>
      </c>
      <c r="O12" s="67">
        <f>IF(N12&gt;0,Factors!$B$6*(D12+E12+G12)+Factors!$B$7*(Main!F12+Main!H12),0)</f>
        <v>0</v>
      </c>
      <c r="P12" s="72">
        <f>IF(O12&gt;0,(Factors!$B$6*Main!D12)/O12,0)</f>
        <v>0</v>
      </c>
      <c r="Q12" s="70">
        <f>IF(O12&gt;0,(Factors!$B$6*Main!E12+Factors!$B16*Main!F12)/O12,0)</f>
        <v>0</v>
      </c>
      <c r="R12" s="71">
        <f>IF(O12&gt;0,(Factors!$B$6*Main!G12+Factors!$B16*Main!H12)/O12,0)</f>
        <v>0</v>
      </c>
      <c r="S12" s="88">
        <f t="shared" si="3"/>
        <v>0</v>
      </c>
      <c r="T12" s="89">
        <f t="shared" si="10"/>
        <v>0</v>
      </c>
      <c r="U12" s="89">
        <f t="shared" si="11"/>
        <v>0</v>
      </c>
      <c r="V12" s="88">
        <v>0</v>
      </c>
      <c r="W12" s="89">
        <v>0</v>
      </c>
      <c r="X12" s="89">
        <v>0</v>
      </c>
      <c r="Y12" s="88">
        <f t="shared" si="4"/>
        <v>0</v>
      </c>
      <c r="Z12" s="89">
        <f t="shared" si="5"/>
        <v>0</v>
      </c>
      <c r="AA12" s="89">
        <f t="shared" si="6"/>
        <v>0</v>
      </c>
      <c r="AB12" s="90">
        <f t="shared" si="12"/>
        <v>0</v>
      </c>
      <c r="AC12" s="17"/>
      <c r="AD12" s="17"/>
    </row>
    <row r="13" spans="1:31" ht="14.5" customHeight="1">
      <c r="A13" s="45">
        <v>150077</v>
      </c>
      <c r="B13" s="46" t="s">
        <v>11</v>
      </c>
      <c r="C13" s="47" t="s">
        <v>439</v>
      </c>
      <c r="D13" s="76">
        <v>563304</v>
      </c>
      <c r="E13" s="77">
        <v>0</v>
      </c>
      <c r="F13" s="77">
        <v>0</v>
      </c>
      <c r="G13" s="82">
        <v>0</v>
      </c>
      <c r="H13" s="83">
        <v>0</v>
      </c>
      <c r="I13" s="55">
        <f t="shared" si="7"/>
        <v>563304</v>
      </c>
      <c r="J13" s="56">
        <f>(D13+E13+G13)*Factors!$B$3 +(F13+H13)*Factors!$B$4</f>
        <v>561241.66460705106</v>
      </c>
      <c r="K13" s="56">
        <f>VLOOKUP(A13,'NECA 5 year Projections'!$A$3:$H$656,4,FALSE)</f>
        <v>556276.40450910095</v>
      </c>
      <c r="L13" s="57">
        <f t="shared" si="8"/>
        <v>556276.40450910095</v>
      </c>
      <c r="M13" s="57">
        <f t="shared" si="9"/>
        <v>561241.66460705106</v>
      </c>
      <c r="N13" s="58">
        <f t="shared" si="2"/>
        <v>2062.3353929489385</v>
      </c>
      <c r="O13" s="67">
        <f>IF(N13&gt;0,Factors!$B$6*(D13+E13+G13)+Factors!$B$7*(Main!F13+Main!H13),0)</f>
        <v>2062.3353929489663</v>
      </c>
      <c r="P13" s="72">
        <f>IF(O13&gt;0,(Factors!$B$6*Main!D13)/O13,0)</f>
        <v>1</v>
      </c>
      <c r="Q13" s="70">
        <f>IF(O13&gt;0,(Factors!$B$6*Main!E13+Factors!$B17*Main!F13)/O13,0)</f>
        <v>0</v>
      </c>
      <c r="R13" s="71">
        <f>IF(O13&gt;0,(Factors!$B$6*Main!G13+Factors!$B17*Main!H13)/O13,0)</f>
        <v>0</v>
      </c>
      <c r="S13" s="88">
        <f t="shared" si="3"/>
        <v>2062.3353929489385</v>
      </c>
      <c r="T13" s="89">
        <f t="shared" si="10"/>
        <v>0</v>
      </c>
      <c r="U13" s="89">
        <f t="shared" si="11"/>
        <v>0</v>
      </c>
      <c r="V13" s="88">
        <v>2062</v>
      </c>
      <c r="W13" s="89">
        <v>0</v>
      </c>
      <c r="X13" s="89">
        <v>0</v>
      </c>
      <c r="Y13" s="88">
        <f t="shared" si="4"/>
        <v>0</v>
      </c>
      <c r="Z13" s="89">
        <f t="shared" si="5"/>
        <v>0</v>
      </c>
      <c r="AA13" s="89">
        <f t="shared" si="6"/>
        <v>0</v>
      </c>
      <c r="AB13" s="90">
        <f t="shared" si="12"/>
        <v>0</v>
      </c>
      <c r="AC13" s="17"/>
      <c r="AD13" s="17"/>
    </row>
    <row r="14" spans="1:31" ht="14.5" customHeight="1">
      <c r="A14" s="45">
        <v>150085</v>
      </c>
      <c r="B14" s="46" t="s">
        <v>12</v>
      </c>
      <c r="C14" s="47" t="s">
        <v>439</v>
      </c>
      <c r="D14" s="76">
        <v>203004</v>
      </c>
      <c r="E14" s="77">
        <v>37473</v>
      </c>
      <c r="F14" s="77">
        <v>68283</v>
      </c>
      <c r="G14" s="82">
        <v>0</v>
      </c>
      <c r="H14" s="83">
        <v>0</v>
      </c>
      <c r="I14" s="55">
        <f t="shared" si="7"/>
        <v>308760</v>
      </c>
      <c r="J14" s="56">
        <f>(D14+E14+G14)*Factors!$B$3 +(F14+H14)*Factors!$B$4</f>
        <v>307879.57978588797</v>
      </c>
      <c r="K14" s="56">
        <f>VLOOKUP(A14,'NECA 5 year Projections'!$A$3:$H$656,4,FALSE)</f>
        <v>213588.32562932899</v>
      </c>
      <c r="L14" s="57">
        <f t="shared" si="8"/>
        <v>213588.32562932899</v>
      </c>
      <c r="M14" s="57">
        <f t="shared" si="9"/>
        <v>307879.57978588797</v>
      </c>
      <c r="N14" s="58">
        <f t="shared" si="2"/>
        <v>880.42021411203314</v>
      </c>
      <c r="O14" s="67">
        <f>IF(N14&gt;0,Factors!$B$6*(D14+E14+G14)+Factors!$B$7*(Main!F14+Main!H14),0)</f>
        <v>880.42021411207543</v>
      </c>
      <c r="P14" s="72">
        <f>IF(O14&gt;0,(Factors!$B$6*Main!D14)/O14,0)</f>
        <v>0.84417220773712254</v>
      </c>
      <c r="Q14" s="70">
        <f>IF(O14&gt;0,(Factors!$B$6*Main!E14+Factors!$B18*Main!F14)/O14,0)</f>
        <v>0.15582779226287752</v>
      </c>
      <c r="R14" s="71">
        <f>IF(O14&gt;0,(Factors!$B$6*Main!G14+Factors!$B18*Main!H14)/O14,0)</f>
        <v>0</v>
      </c>
      <c r="S14" s="88">
        <f t="shared" si="3"/>
        <v>743.22627588334512</v>
      </c>
      <c r="T14" s="89">
        <f t="shared" si="10"/>
        <v>137.19393822868804</v>
      </c>
      <c r="U14" s="89">
        <f t="shared" si="11"/>
        <v>0</v>
      </c>
      <c r="V14" s="88">
        <v>743</v>
      </c>
      <c r="W14" s="89">
        <v>137</v>
      </c>
      <c r="X14" s="89">
        <v>0</v>
      </c>
      <c r="Y14" s="88">
        <f t="shared" si="4"/>
        <v>0</v>
      </c>
      <c r="Z14" s="89">
        <f t="shared" si="5"/>
        <v>0</v>
      </c>
      <c r="AA14" s="89">
        <f t="shared" si="6"/>
        <v>0</v>
      </c>
      <c r="AB14" s="90">
        <f t="shared" si="12"/>
        <v>0</v>
      </c>
      <c r="AC14" s="17"/>
      <c r="AD14" s="17"/>
    </row>
    <row r="15" spans="1:31" ht="14.5" customHeight="1">
      <c r="A15" s="45">
        <v>150091</v>
      </c>
      <c r="B15" s="46" t="s">
        <v>13</v>
      </c>
      <c r="C15" s="47" t="s">
        <v>439</v>
      </c>
      <c r="D15" s="76">
        <v>474948</v>
      </c>
      <c r="E15" s="77">
        <v>0</v>
      </c>
      <c r="F15" s="77">
        <v>0</v>
      </c>
      <c r="G15" s="82">
        <v>0</v>
      </c>
      <c r="H15" s="83">
        <v>0</v>
      </c>
      <c r="I15" s="55">
        <f t="shared" si="7"/>
        <v>474948</v>
      </c>
      <c r="J15" s="56">
        <f>(D15+E15+G15)*Factors!$B$3 +(F15+H15)*Factors!$B$4</f>
        <v>473209.14838486799</v>
      </c>
      <c r="K15" s="56">
        <f>VLOOKUP(A15,'NECA 5 year Projections'!$A$3:$H$656,4,FALSE)</f>
        <v>539541.71949638799</v>
      </c>
      <c r="L15" s="57">
        <f t="shared" si="8"/>
        <v>474948</v>
      </c>
      <c r="M15" s="57">
        <f t="shared" si="9"/>
        <v>474948</v>
      </c>
      <c r="N15" s="58">
        <f t="shared" si="2"/>
        <v>0</v>
      </c>
      <c r="O15" s="67">
        <f>IF(N15&gt;0,Factors!$B$6*(D15+E15+G15)+Factors!$B$7*(Main!F15+Main!H15),0)</f>
        <v>0</v>
      </c>
      <c r="P15" s="72">
        <f>IF(O15&gt;0,(Factors!$B$6*Main!D15)/O15,0)</f>
        <v>0</v>
      </c>
      <c r="Q15" s="70">
        <f>IF(O15&gt;0,(Factors!$B$6*Main!E15+Factors!$B19*Main!F15)/O15,0)</f>
        <v>0</v>
      </c>
      <c r="R15" s="71">
        <f>IF(O15&gt;0,(Factors!$B$6*Main!G15+Factors!$B19*Main!H15)/O15,0)</f>
        <v>0</v>
      </c>
      <c r="S15" s="88">
        <f t="shared" si="3"/>
        <v>0</v>
      </c>
      <c r="T15" s="89">
        <f t="shared" si="10"/>
        <v>0</v>
      </c>
      <c r="U15" s="89">
        <f t="shared" si="11"/>
        <v>0</v>
      </c>
      <c r="V15" s="88">
        <v>0</v>
      </c>
      <c r="W15" s="89">
        <v>0</v>
      </c>
      <c r="X15" s="89">
        <v>0</v>
      </c>
      <c r="Y15" s="88">
        <f t="shared" si="4"/>
        <v>0</v>
      </c>
      <c r="Z15" s="89">
        <f t="shared" si="5"/>
        <v>0</v>
      </c>
      <c r="AA15" s="89">
        <f t="shared" si="6"/>
        <v>0</v>
      </c>
      <c r="AB15" s="90">
        <f t="shared" si="12"/>
        <v>0</v>
      </c>
      <c r="AC15" s="17"/>
      <c r="AD15" s="17"/>
    </row>
    <row r="16" spans="1:31" ht="14.5" customHeight="1">
      <c r="A16" s="45">
        <v>150097</v>
      </c>
      <c r="B16" s="46" t="s">
        <v>14</v>
      </c>
      <c r="C16" s="47" t="s">
        <v>439</v>
      </c>
      <c r="D16" s="76">
        <v>520296</v>
      </c>
      <c r="E16" s="77">
        <v>0</v>
      </c>
      <c r="F16" s="77">
        <v>111753</v>
      </c>
      <c r="G16" s="82">
        <v>0</v>
      </c>
      <c r="H16" s="83">
        <v>0</v>
      </c>
      <c r="I16" s="55">
        <f t="shared" si="7"/>
        <v>632049</v>
      </c>
      <c r="J16" s="56">
        <f>(D16+E16+G16)*Factors!$B$3 +(F16+H16)*Factors!$B$4</f>
        <v>630144.12296094163</v>
      </c>
      <c r="K16" s="56">
        <f>VLOOKUP(A16,'NECA 5 year Projections'!$A$3:$H$656,4,FALSE)</f>
        <v>493551.02166193997</v>
      </c>
      <c r="L16" s="57">
        <f t="shared" si="8"/>
        <v>493551.02166193997</v>
      </c>
      <c r="M16" s="57">
        <f t="shared" si="9"/>
        <v>630144.12296094163</v>
      </c>
      <c r="N16" s="58">
        <f t="shared" si="2"/>
        <v>1904.8770390583668</v>
      </c>
      <c r="O16" s="67">
        <f>IF(N16&gt;0,Factors!$B$6*(D16+E16+G16)+Factors!$B$7*(Main!F16+Main!H16),0)</f>
        <v>1904.8770390584398</v>
      </c>
      <c r="P16" s="72">
        <f>IF(O16&gt;0,(Factors!$B$6*Main!D16)/O16,0)</f>
        <v>1</v>
      </c>
      <c r="Q16" s="70">
        <f>IF(O16&gt;0,(Factors!$B$6*Main!E16+Factors!$B20*Main!F16)/O16,0)</f>
        <v>0</v>
      </c>
      <c r="R16" s="71">
        <f>IF(O16&gt;0,(Factors!$B$6*Main!G16+Factors!$B20*Main!H16)/O16,0)</f>
        <v>0</v>
      </c>
      <c r="S16" s="88">
        <f t="shared" si="3"/>
        <v>1904.8770390583668</v>
      </c>
      <c r="T16" s="89">
        <f t="shared" si="10"/>
        <v>0</v>
      </c>
      <c r="U16" s="89">
        <f t="shared" si="11"/>
        <v>0</v>
      </c>
      <c r="V16" s="88">
        <v>1905</v>
      </c>
      <c r="W16" s="89">
        <v>0</v>
      </c>
      <c r="X16" s="89">
        <v>0</v>
      </c>
      <c r="Y16" s="88">
        <f t="shared" si="4"/>
        <v>0</v>
      </c>
      <c r="Z16" s="89">
        <f t="shared" si="5"/>
        <v>0</v>
      </c>
      <c r="AA16" s="89">
        <f t="shared" si="6"/>
        <v>0</v>
      </c>
      <c r="AB16" s="90">
        <f t="shared" si="12"/>
        <v>0</v>
      </c>
      <c r="AC16" s="17"/>
      <c r="AD16" s="17"/>
    </row>
    <row r="17" spans="1:31" ht="14.5" customHeight="1">
      <c r="A17" s="45">
        <v>150111</v>
      </c>
      <c r="B17" s="46" t="s">
        <v>15</v>
      </c>
      <c r="C17" s="47" t="s">
        <v>439</v>
      </c>
      <c r="D17" s="76">
        <v>518964</v>
      </c>
      <c r="E17" s="77">
        <v>6921</v>
      </c>
      <c r="F17" s="77">
        <v>0</v>
      </c>
      <c r="G17" s="82">
        <v>0</v>
      </c>
      <c r="H17" s="83">
        <v>0</v>
      </c>
      <c r="I17" s="55">
        <f t="shared" si="7"/>
        <v>525885</v>
      </c>
      <c r="J17" s="56">
        <f>(D17+E17+G17)*Factors!$B$3 +(F17+H17)*Factors!$B$4</f>
        <v>523959.6608436635</v>
      </c>
      <c r="K17" s="56">
        <f>VLOOKUP(A17,'NECA 5 year Projections'!$A$3:$H$656,4,FALSE)</f>
        <v>571328.33380852605</v>
      </c>
      <c r="L17" s="57">
        <f t="shared" si="8"/>
        <v>525885</v>
      </c>
      <c r="M17" s="57">
        <f t="shared" si="9"/>
        <v>525885</v>
      </c>
      <c r="N17" s="58">
        <f t="shared" si="2"/>
        <v>0</v>
      </c>
      <c r="O17" s="67">
        <f>IF(N17&gt;0,Factors!$B$6*(D17+E17+G17)+Factors!$B$7*(Main!F17+Main!H17),0)</f>
        <v>0</v>
      </c>
      <c r="P17" s="72">
        <f>IF(O17&gt;0,(Factors!$B$6*Main!D17)/O17,0)</f>
        <v>0</v>
      </c>
      <c r="Q17" s="70">
        <f>IF(O17&gt;0,(Factors!$B$6*Main!E17+Factors!$B21*Main!F17)/O17,0)</f>
        <v>0</v>
      </c>
      <c r="R17" s="71">
        <f>IF(O17&gt;0,(Factors!$B$6*Main!G17+Factors!$B21*Main!H17)/O17,0)</f>
        <v>0</v>
      </c>
      <c r="S17" s="88">
        <f t="shared" si="3"/>
        <v>0</v>
      </c>
      <c r="T17" s="89">
        <f t="shared" si="10"/>
        <v>0</v>
      </c>
      <c r="U17" s="89">
        <f t="shared" si="11"/>
        <v>0</v>
      </c>
      <c r="V17" s="88">
        <v>0</v>
      </c>
      <c r="W17" s="89">
        <v>0</v>
      </c>
      <c r="X17" s="89">
        <v>0</v>
      </c>
      <c r="Y17" s="88">
        <f t="shared" si="4"/>
        <v>0</v>
      </c>
      <c r="Z17" s="89">
        <f t="shared" si="5"/>
        <v>0</v>
      </c>
      <c r="AA17" s="89">
        <f t="shared" si="6"/>
        <v>0</v>
      </c>
      <c r="AB17" s="90">
        <f t="shared" si="12"/>
        <v>0</v>
      </c>
      <c r="AC17" s="17"/>
      <c r="AD17" s="17"/>
    </row>
    <row r="18" spans="1:31" ht="14.5" customHeight="1">
      <c r="A18" s="45">
        <v>150112</v>
      </c>
      <c r="B18" s="46" t="s">
        <v>16</v>
      </c>
      <c r="C18" s="47" t="s">
        <v>439</v>
      </c>
      <c r="D18" s="76">
        <v>852276</v>
      </c>
      <c r="E18" s="77">
        <v>152097</v>
      </c>
      <c r="F18" s="77">
        <v>156369</v>
      </c>
      <c r="G18" s="82">
        <v>0</v>
      </c>
      <c r="H18" s="83">
        <v>0</v>
      </c>
      <c r="I18" s="55">
        <f t="shared" si="7"/>
        <v>1160742</v>
      </c>
      <c r="J18" s="56">
        <f>(D18+E18+G18)*Factors!$B$3 +(F18+H18)*Factors!$B$4</f>
        <v>1157064.8487892463</v>
      </c>
      <c r="K18" s="56">
        <f>VLOOKUP(A18,'NECA 5 year Projections'!$A$3:$H$656,4,FALSE)</f>
        <v>805530.89376266696</v>
      </c>
      <c r="L18" s="57">
        <f t="shared" si="8"/>
        <v>805530.89376266696</v>
      </c>
      <c r="M18" s="57">
        <f t="shared" si="9"/>
        <v>1157064.8487892463</v>
      </c>
      <c r="N18" s="58">
        <f t="shared" si="2"/>
        <v>3677.1512107537128</v>
      </c>
      <c r="O18" s="67">
        <f>IF(N18&gt;0,Factors!$B$6*(D18+E18+G18)+Factors!$B$7*(Main!F18+Main!H18),0)</f>
        <v>3677.1512107535755</v>
      </c>
      <c r="P18" s="72">
        <f>IF(O18&gt;0,(Factors!$B$6*Main!D18)/O18,0)</f>
        <v>0.84856522427424874</v>
      </c>
      <c r="Q18" s="70">
        <f>IF(O18&gt;0,(Factors!$B$6*Main!E18+Factors!$B22*Main!F18)/O18,0)</f>
        <v>0.15143477572575129</v>
      </c>
      <c r="R18" s="71">
        <f>IF(O18&gt;0,(Factors!$B$6*Main!G18+Factors!$B22*Main!H18)/O18,0)</f>
        <v>0</v>
      </c>
      <c r="S18" s="88">
        <f t="shared" si="3"/>
        <v>3120.3026418435497</v>
      </c>
      <c r="T18" s="89">
        <f t="shared" si="10"/>
        <v>556.84856891016329</v>
      </c>
      <c r="U18" s="89">
        <f t="shared" si="11"/>
        <v>0</v>
      </c>
      <c r="V18" s="88">
        <v>3120</v>
      </c>
      <c r="W18" s="89">
        <v>556</v>
      </c>
      <c r="X18" s="89">
        <v>0</v>
      </c>
      <c r="Y18" s="88">
        <f t="shared" si="4"/>
        <v>0</v>
      </c>
      <c r="Z18" s="89">
        <f t="shared" si="5"/>
        <v>-1</v>
      </c>
      <c r="AA18" s="89">
        <f t="shared" si="6"/>
        <v>0</v>
      </c>
      <c r="AB18" s="90">
        <f t="shared" si="12"/>
        <v>-1</v>
      </c>
      <c r="AC18" s="17"/>
      <c r="AD18" s="17"/>
    </row>
    <row r="19" spans="1:31" ht="14.5" customHeight="1">
      <c r="A19" s="49">
        <v>150125</v>
      </c>
      <c r="B19" s="50" t="s">
        <v>17</v>
      </c>
      <c r="C19" s="51" t="s">
        <v>439</v>
      </c>
      <c r="D19" s="78">
        <v>717000</v>
      </c>
      <c r="E19" s="79">
        <v>0</v>
      </c>
      <c r="F19" s="79">
        <v>0</v>
      </c>
      <c r="G19" s="84">
        <v>0</v>
      </c>
      <c r="H19" s="85">
        <v>0</v>
      </c>
      <c r="I19" s="59">
        <f t="shared" si="7"/>
        <v>717000</v>
      </c>
      <c r="J19" s="60">
        <f>(D19+E19+G19)*Factors!$B$3 +(F19+H19)*Factors!$B$4</f>
        <v>714374.96187361632</v>
      </c>
      <c r="K19" s="60">
        <f>VLOOKUP(A19,'NECA 5 year Projections'!$A$3:$H$656,4,FALSE)</f>
        <v>1368921.19452423</v>
      </c>
      <c r="L19" s="61">
        <f t="shared" si="8"/>
        <v>717000</v>
      </c>
      <c r="M19" s="61">
        <f t="shared" si="9"/>
        <v>717000</v>
      </c>
      <c r="N19" s="62">
        <f t="shared" si="2"/>
        <v>0</v>
      </c>
      <c r="O19" s="68">
        <f>IF(N19&gt;0,Factors!$B$6*(D19+E19+G19)+Factors!$B$7*(Main!F19+Main!H19),0)</f>
        <v>0</v>
      </c>
      <c r="P19" s="73">
        <f>IF(O19&gt;0,(Factors!$B$6*Main!D19)/O19,0)</f>
        <v>0</v>
      </c>
      <c r="Q19" s="74">
        <f>IF(O19&gt;0,(Factors!$B$6*Main!E19+Factors!$B23*Main!F19)/O19,0)</f>
        <v>0</v>
      </c>
      <c r="R19" s="75">
        <f>IF(O19&gt;0,(Factors!$B$6*Main!G19+Factors!$B23*Main!H19)/O19,0)</f>
        <v>0</v>
      </c>
      <c r="S19" s="91">
        <f t="shared" si="3"/>
        <v>0</v>
      </c>
      <c r="T19" s="92">
        <f t="shared" si="10"/>
        <v>0</v>
      </c>
      <c r="U19" s="92">
        <f t="shared" si="11"/>
        <v>0</v>
      </c>
      <c r="V19" s="88">
        <v>2622</v>
      </c>
      <c r="W19" s="89">
        <v>0</v>
      </c>
      <c r="X19" s="89">
        <v>0</v>
      </c>
      <c r="Y19" s="91">
        <f t="shared" si="4"/>
        <v>2622</v>
      </c>
      <c r="Z19" s="92">
        <f t="shared" si="5"/>
        <v>0</v>
      </c>
      <c r="AA19" s="92">
        <f t="shared" si="6"/>
        <v>0</v>
      </c>
      <c r="AB19" s="93">
        <f t="shared" si="12"/>
        <v>2622</v>
      </c>
      <c r="AC19" s="17"/>
      <c r="AD19" s="17"/>
    </row>
    <row r="20" spans="1:31" ht="14.5" customHeight="1">
      <c r="A20" s="45">
        <v>150131</v>
      </c>
      <c r="B20" s="46" t="s">
        <v>18</v>
      </c>
      <c r="C20" s="47" t="s">
        <v>439</v>
      </c>
      <c r="D20" s="76">
        <v>1181460</v>
      </c>
      <c r="E20" s="77">
        <v>110802</v>
      </c>
      <c r="F20" s="77">
        <v>126837</v>
      </c>
      <c r="G20" s="82">
        <v>0</v>
      </c>
      <c r="H20" s="83">
        <v>0</v>
      </c>
      <c r="I20" s="55">
        <f t="shared" si="7"/>
        <v>1419099</v>
      </c>
      <c r="J20" s="56">
        <f>(D20+E20+G20)*Factors!$B$3 +(F20+H20)*Factors!$B$4</f>
        <v>1414367.8465560994</v>
      </c>
      <c r="K20" s="56">
        <f>VLOOKUP(A20,'NECA 5 year Projections'!$A$3:$H$656,4,FALSE)</f>
        <v>1185351.6986281001</v>
      </c>
      <c r="L20" s="57">
        <f t="shared" si="8"/>
        <v>1185351.6986281001</v>
      </c>
      <c r="M20" s="57">
        <f t="shared" si="9"/>
        <v>1414367.8465560994</v>
      </c>
      <c r="N20" s="58">
        <f t="shared" si="2"/>
        <v>4731.1534439006355</v>
      </c>
      <c r="O20" s="67">
        <f>IF(N20&gt;0,Factors!$B$6*(D20+E20+G20)+Factors!$B$7*(Main!F20+Main!H20),0)</f>
        <v>4731.1534439006591</v>
      </c>
      <c r="P20" s="72">
        <f>IF(O20&gt;0,(Factors!$B$6*Main!D20)/O20,0)</f>
        <v>0.91425732552686678</v>
      </c>
      <c r="Q20" s="70">
        <f>IF(O20&gt;0,(Factors!$B$6*Main!E20+Factors!$B24*Main!F20)/O20,0)</f>
        <v>8.5742674473133162E-2</v>
      </c>
      <c r="R20" s="71">
        <f>IF(O20&gt;0,(Factors!$B$6*Main!G20+Factors!$B24*Main!H20)/O20,0)</f>
        <v>0</v>
      </c>
      <c r="S20" s="88">
        <f t="shared" si="3"/>
        <v>4325.49169427782</v>
      </c>
      <c r="T20" s="89">
        <f t="shared" si="10"/>
        <v>405.66174962281508</v>
      </c>
      <c r="U20" s="89">
        <f t="shared" si="11"/>
        <v>0</v>
      </c>
      <c r="V20" s="88">
        <v>4325</v>
      </c>
      <c r="W20" s="89">
        <v>406</v>
      </c>
      <c r="X20" s="89">
        <v>0</v>
      </c>
      <c r="Y20" s="88">
        <f t="shared" si="4"/>
        <v>0</v>
      </c>
      <c r="Z20" s="89">
        <f t="shared" si="5"/>
        <v>0</v>
      </c>
      <c r="AA20" s="89">
        <f t="shared" si="6"/>
        <v>0</v>
      </c>
      <c r="AB20" s="90">
        <f t="shared" si="12"/>
        <v>0</v>
      </c>
      <c r="AC20" s="17"/>
      <c r="AD20" s="17"/>
      <c r="AE20" s="107"/>
    </row>
    <row r="21" spans="1:31" ht="14.5" customHeight="1">
      <c r="A21" s="45">
        <v>160135</v>
      </c>
      <c r="B21" s="46" t="s">
        <v>440</v>
      </c>
      <c r="C21" s="47" t="s">
        <v>441</v>
      </c>
      <c r="D21" s="76">
        <v>168840</v>
      </c>
      <c r="E21" s="77">
        <v>0</v>
      </c>
      <c r="F21" s="77">
        <v>0</v>
      </c>
      <c r="G21" s="82">
        <v>0</v>
      </c>
      <c r="H21" s="83">
        <v>0</v>
      </c>
      <c r="I21" s="55">
        <f t="shared" si="7"/>
        <v>168840</v>
      </c>
      <c r="J21" s="56">
        <f>(D21+E21+G21)*Factors!$B$3 +(F21+H21)*Factors!$B$4</f>
        <v>168221.85294664072</v>
      </c>
      <c r="K21" s="56">
        <f>VLOOKUP(A21,'NECA 5 year Projections'!$A$3:$H$656,4,FALSE)</f>
        <v>217316</v>
      </c>
      <c r="L21" s="57">
        <f t="shared" si="8"/>
        <v>168840</v>
      </c>
      <c r="M21" s="57">
        <f t="shared" si="9"/>
        <v>168840</v>
      </c>
      <c r="N21" s="58">
        <f t="shared" si="2"/>
        <v>0</v>
      </c>
      <c r="O21" s="67">
        <f>IF(N21&gt;0,Factors!$B$6*(D21+E21+G21)+Factors!$B$7*(Main!F21+Main!H21),0)</f>
        <v>0</v>
      </c>
      <c r="P21" s="72">
        <f>IF(O21&gt;0,(Factors!$B$6*Main!D21)/O21,0)</f>
        <v>0</v>
      </c>
      <c r="Q21" s="70">
        <f>IF(O21&gt;0,(Factors!$B$6*Main!E21+Factors!$B25*Main!F21)/O21,0)</f>
        <v>0</v>
      </c>
      <c r="R21" s="71">
        <f>IF(O21&gt;0,(Factors!$B$6*Main!G21+Factors!$B25*Main!H21)/O21,0)</f>
        <v>0</v>
      </c>
      <c r="S21" s="88">
        <f t="shared" si="3"/>
        <v>0</v>
      </c>
      <c r="T21" s="89">
        <f t="shared" si="10"/>
        <v>0</v>
      </c>
      <c r="U21" s="89">
        <f t="shared" si="11"/>
        <v>0</v>
      </c>
      <c r="V21" s="88">
        <v>0</v>
      </c>
      <c r="W21" s="89">
        <v>0</v>
      </c>
      <c r="X21" s="89">
        <v>0</v>
      </c>
      <c r="Y21" s="88">
        <f t="shared" si="4"/>
        <v>0</v>
      </c>
      <c r="Z21" s="89">
        <f t="shared" si="5"/>
        <v>0</v>
      </c>
      <c r="AA21" s="89">
        <f t="shared" si="6"/>
        <v>0</v>
      </c>
      <c r="AB21" s="90">
        <f t="shared" si="12"/>
        <v>0</v>
      </c>
      <c r="AC21" s="17"/>
      <c r="AD21" s="17"/>
    </row>
    <row r="22" spans="1:31" ht="14.5" customHeight="1">
      <c r="A22" s="45">
        <v>170156</v>
      </c>
      <c r="B22" s="46" t="s">
        <v>19</v>
      </c>
      <c r="C22" s="47" t="s">
        <v>442</v>
      </c>
      <c r="D22" s="76">
        <v>534396</v>
      </c>
      <c r="E22" s="77">
        <v>0</v>
      </c>
      <c r="F22" s="77">
        <v>0</v>
      </c>
      <c r="G22" s="82">
        <v>0</v>
      </c>
      <c r="H22" s="83">
        <v>0</v>
      </c>
      <c r="I22" s="55">
        <f t="shared" si="7"/>
        <v>534396</v>
      </c>
      <c r="J22" s="56">
        <f>(D22+E22+G22)*Factors!$B$3 +(F22+H22)*Factors!$B$4</f>
        <v>532439.50087226368</v>
      </c>
      <c r="K22" s="56">
        <f>VLOOKUP(A22,'NECA 5 year Projections'!$A$3:$H$656,4,FALSE)</f>
        <v>538815.77008750895</v>
      </c>
      <c r="L22" s="57">
        <f t="shared" si="8"/>
        <v>534396</v>
      </c>
      <c r="M22" s="57">
        <f t="shared" si="9"/>
        <v>534396</v>
      </c>
      <c r="N22" s="58">
        <f t="shared" si="2"/>
        <v>0</v>
      </c>
      <c r="O22" s="67">
        <f>IF(N22&gt;0,Factors!$B$6*(D22+E22+G22)+Factors!$B$7*(Main!F22+Main!H22),0)</f>
        <v>0</v>
      </c>
      <c r="P22" s="72">
        <f>IF(O22&gt;0,(Factors!$B$6*Main!D22)/O22,0)</f>
        <v>0</v>
      </c>
      <c r="Q22" s="70">
        <f>IF(O22&gt;0,(Factors!$B$6*Main!E22+Factors!$B26*Main!F22)/O22,0)</f>
        <v>0</v>
      </c>
      <c r="R22" s="71">
        <f>IF(O22&gt;0,(Factors!$B$6*Main!G22+Factors!$B26*Main!H22)/O22,0)</f>
        <v>0</v>
      </c>
      <c r="S22" s="88">
        <f t="shared" si="3"/>
        <v>0</v>
      </c>
      <c r="T22" s="89">
        <f t="shared" si="10"/>
        <v>0</v>
      </c>
      <c r="U22" s="89">
        <f t="shared" si="11"/>
        <v>0</v>
      </c>
      <c r="V22" s="88">
        <v>1962</v>
      </c>
      <c r="W22" s="89">
        <v>0</v>
      </c>
      <c r="X22" s="89">
        <v>0</v>
      </c>
      <c r="Y22" s="88">
        <f t="shared" si="4"/>
        <v>1962</v>
      </c>
      <c r="Z22" s="89">
        <f t="shared" si="5"/>
        <v>0</v>
      </c>
      <c r="AA22" s="89">
        <f t="shared" si="6"/>
        <v>0</v>
      </c>
      <c r="AB22" s="90">
        <f t="shared" si="12"/>
        <v>1962</v>
      </c>
      <c r="AC22" s="17"/>
      <c r="AD22" s="17"/>
    </row>
    <row r="23" spans="1:31" ht="14.5" customHeight="1">
      <c r="A23" s="45">
        <v>170171</v>
      </c>
      <c r="B23" s="46" t="s">
        <v>20</v>
      </c>
      <c r="C23" s="47" t="s">
        <v>442</v>
      </c>
      <c r="D23" s="76">
        <v>216552</v>
      </c>
      <c r="E23" s="77">
        <v>0</v>
      </c>
      <c r="F23" s="77">
        <v>5244</v>
      </c>
      <c r="G23" s="82">
        <v>0</v>
      </c>
      <c r="H23" s="83">
        <v>0</v>
      </c>
      <c r="I23" s="55">
        <f t="shared" si="7"/>
        <v>221796</v>
      </c>
      <c r="J23" s="56">
        <f>(D23+E23+G23)*Factors!$B$3 +(F23+H23)*Factors!$B$4</f>
        <v>221003.17258529342</v>
      </c>
      <c r="K23" s="56">
        <f>VLOOKUP(A23,'NECA 5 year Projections'!$A$3:$H$656,4,FALSE)</f>
        <v>321627.34085011901</v>
      </c>
      <c r="L23" s="57">
        <f t="shared" si="8"/>
        <v>221796</v>
      </c>
      <c r="M23" s="57">
        <f t="shared" si="9"/>
        <v>221796</v>
      </c>
      <c r="N23" s="58">
        <f t="shared" si="2"/>
        <v>0</v>
      </c>
      <c r="O23" s="67">
        <f>IF(N23&gt;0,Factors!$B$6*(D23+E23+G23)+Factors!$B$7*(Main!F23+Main!H23),0)</f>
        <v>0</v>
      </c>
      <c r="P23" s="72">
        <f>IF(O23&gt;0,(Factors!$B$6*Main!D23)/O23,0)</f>
        <v>0</v>
      </c>
      <c r="Q23" s="70">
        <f>IF(O23&gt;0,(Factors!$B$6*Main!E23+Factors!$B27*Main!F23)/O23,0)</f>
        <v>0</v>
      </c>
      <c r="R23" s="71">
        <f>IF(O23&gt;0,(Factors!$B$6*Main!G23+Factors!$B27*Main!H23)/O23,0)</f>
        <v>0</v>
      </c>
      <c r="S23" s="88">
        <f t="shared" si="3"/>
        <v>0</v>
      </c>
      <c r="T23" s="89">
        <f t="shared" si="10"/>
        <v>0</v>
      </c>
      <c r="U23" s="89">
        <f t="shared" si="11"/>
        <v>0</v>
      </c>
      <c r="V23" s="88">
        <v>0</v>
      </c>
      <c r="W23" s="89">
        <v>0</v>
      </c>
      <c r="X23" s="89">
        <v>0</v>
      </c>
      <c r="Y23" s="88">
        <f t="shared" si="4"/>
        <v>0</v>
      </c>
      <c r="Z23" s="89">
        <f t="shared" si="5"/>
        <v>0</v>
      </c>
      <c r="AA23" s="89">
        <f t="shared" si="6"/>
        <v>0</v>
      </c>
      <c r="AB23" s="90">
        <f t="shared" si="12"/>
        <v>0</v>
      </c>
      <c r="AC23" s="17"/>
      <c r="AD23" s="17"/>
    </row>
    <row r="24" spans="1:31" ht="14.5" customHeight="1">
      <c r="A24" s="45">
        <v>170175</v>
      </c>
      <c r="B24" s="46" t="s">
        <v>21</v>
      </c>
      <c r="C24" s="47" t="s">
        <v>442</v>
      </c>
      <c r="D24" s="76">
        <v>589740</v>
      </c>
      <c r="E24" s="77">
        <v>0</v>
      </c>
      <c r="F24" s="77">
        <v>0</v>
      </c>
      <c r="G24" s="82">
        <v>0</v>
      </c>
      <c r="H24" s="83">
        <v>0</v>
      </c>
      <c r="I24" s="55">
        <f t="shared" si="7"/>
        <v>589740</v>
      </c>
      <c r="J24" s="56">
        <f>(D24+E24+G24)*Factors!$B$3 +(F24+H24)*Factors!$B$4</f>
        <v>587580.8786824916</v>
      </c>
      <c r="K24" s="56">
        <f>VLOOKUP(A24,'NECA 5 year Projections'!$A$3:$H$656,4,FALSE)</f>
        <v>622526.59680976497</v>
      </c>
      <c r="L24" s="57">
        <f t="shared" si="8"/>
        <v>589740</v>
      </c>
      <c r="M24" s="57">
        <f t="shared" si="9"/>
        <v>589740</v>
      </c>
      <c r="N24" s="58">
        <f t="shared" si="2"/>
        <v>0</v>
      </c>
      <c r="O24" s="67">
        <f>IF(N24&gt;0,Factors!$B$6*(D24+E24+G24)+Factors!$B$7*(Main!F24+Main!H24),0)</f>
        <v>0</v>
      </c>
      <c r="P24" s="72">
        <f>IF(O24&gt;0,(Factors!$B$6*Main!D24)/O24,0)</f>
        <v>0</v>
      </c>
      <c r="Q24" s="70">
        <f>IF(O24&gt;0,(Factors!$B$6*Main!E24+Factors!$B28*Main!F24)/O24,0)</f>
        <v>0</v>
      </c>
      <c r="R24" s="71">
        <f>IF(O24&gt;0,(Factors!$B$6*Main!G24+Factors!$B28*Main!H24)/O24,0)</f>
        <v>0</v>
      </c>
      <c r="S24" s="88">
        <f t="shared" si="3"/>
        <v>0</v>
      </c>
      <c r="T24" s="89">
        <f t="shared" si="10"/>
        <v>0</v>
      </c>
      <c r="U24" s="89">
        <f t="shared" si="11"/>
        <v>0</v>
      </c>
      <c r="V24" s="88">
        <v>0</v>
      </c>
      <c r="W24" s="89">
        <v>0</v>
      </c>
      <c r="X24" s="89">
        <v>0</v>
      </c>
      <c r="Y24" s="88">
        <f t="shared" si="4"/>
        <v>0</v>
      </c>
      <c r="Z24" s="89">
        <f t="shared" si="5"/>
        <v>0</v>
      </c>
      <c r="AA24" s="89">
        <f t="shared" si="6"/>
        <v>0</v>
      </c>
      <c r="AB24" s="90">
        <f t="shared" si="12"/>
        <v>0</v>
      </c>
      <c r="AC24" s="17"/>
      <c r="AD24" s="17"/>
    </row>
    <row r="25" spans="1:31" ht="14.5" customHeight="1">
      <c r="A25" s="45">
        <v>170177</v>
      </c>
      <c r="B25" s="46" t="s">
        <v>22</v>
      </c>
      <c r="C25" s="47" t="s">
        <v>442</v>
      </c>
      <c r="D25" s="76">
        <v>285888</v>
      </c>
      <c r="E25" s="77">
        <v>0</v>
      </c>
      <c r="F25" s="77">
        <v>13839</v>
      </c>
      <c r="G25" s="82">
        <v>0</v>
      </c>
      <c r="H25" s="83">
        <v>0</v>
      </c>
      <c r="I25" s="55">
        <f t="shared" si="7"/>
        <v>299727</v>
      </c>
      <c r="J25" s="56">
        <f>(D25+E25+G25)*Factors!$B$3 +(F25+H25)*Factors!$B$4</f>
        <v>298680.32371007593</v>
      </c>
      <c r="K25" s="56">
        <f>VLOOKUP(A25,'NECA 5 year Projections'!$A$3:$H$656,4,FALSE)</f>
        <v>384582.11738845601</v>
      </c>
      <c r="L25" s="57">
        <f t="shared" si="8"/>
        <v>299727</v>
      </c>
      <c r="M25" s="57">
        <f t="shared" si="9"/>
        <v>299727</v>
      </c>
      <c r="N25" s="58">
        <f t="shared" si="2"/>
        <v>0</v>
      </c>
      <c r="O25" s="67">
        <f>IF(N25&gt;0,Factors!$B$6*(D25+E25+G25)+Factors!$B$7*(Main!F25+Main!H25),0)</f>
        <v>0</v>
      </c>
      <c r="P25" s="72">
        <f>IF(O25&gt;0,(Factors!$B$6*Main!D25)/O25,0)</f>
        <v>0</v>
      </c>
      <c r="Q25" s="70">
        <f>IF(O25&gt;0,(Factors!$B$6*Main!E25+Factors!$B29*Main!F25)/O25,0)</f>
        <v>0</v>
      </c>
      <c r="R25" s="71">
        <f>IF(O25&gt;0,(Factors!$B$6*Main!G25+Factors!$B29*Main!H25)/O25,0)</f>
        <v>0</v>
      </c>
      <c r="S25" s="88">
        <f t="shared" si="3"/>
        <v>0</v>
      </c>
      <c r="T25" s="89">
        <f t="shared" si="10"/>
        <v>0</v>
      </c>
      <c r="U25" s="89">
        <f t="shared" si="11"/>
        <v>0</v>
      </c>
      <c r="V25" s="88">
        <v>0</v>
      </c>
      <c r="W25" s="89">
        <v>0</v>
      </c>
      <c r="X25" s="89">
        <v>0</v>
      </c>
      <c r="Y25" s="88">
        <f t="shared" si="4"/>
        <v>0</v>
      </c>
      <c r="Z25" s="89">
        <f t="shared" si="5"/>
        <v>0</v>
      </c>
      <c r="AA25" s="89">
        <f t="shared" si="6"/>
        <v>0</v>
      </c>
      <c r="AB25" s="90">
        <f t="shared" si="12"/>
        <v>0</v>
      </c>
      <c r="AC25" s="17"/>
      <c r="AD25" s="17"/>
    </row>
    <row r="26" spans="1:31" ht="14.5" customHeight="1">
      <c r="A26" s="45">
        <v>170179</v>
      </c>
      <c r="B26" s="46" t="s">
        <v>23</v>
      </c>
      <c r="C26" s="47" t="s">
        <v>442</v>
      </c>
      <c r="D26" s="76">
        <v>784188</v>
      </c>
      <c r="E26" s="77">
        <v>0</v>
      </c>
      <c r="F26" s="77">
        <v>0</v>
      </c>
      <c r="G26" s="82">
        <v>0</v>
      </c>
      <c r="H26" s="83">
        <v>0</v>
      </c>
      <c r="I26" s="55">
        <f t="shared" si="7"/>
        <v>784188</v>
      </c>
      <c r="J26" s="56">
        <f>(D26+E26+G26)*Factors!$B$3 +(F26+H26)*Factors!$B$4</f>
        <v>781316.97712935496</v>
      </c>
      <c r="K26" s="56">
        <f>VLOOKUP(A26,'NECA 5 year Projections'!$A$3:$H$656,4,FALSE)</f>
        <v>831624.58172923594</v>
      </c>
      <c r="L26" s="57">
        <f t="shared" si="8"/>
        <v>784188</v>
      </c>
      <c r="M26" s="57">
        <f t="shared" si="9"/>
        <v>784188</v>
      </c>
      <c r="N26" s="58">
        <f t="shared" si="2"/>
        <v>0</v>
      </c>
      <c r="O26" s="67">
        <f>IF(N26&gt;0,Factors!$B$6*(D26+E26+G26)+Factors!$B$7*(Main!F26+Main!H26),0)</f>
        <v>0</v>
      </c>
      <c r="P26" s="72">
        <f>IF(O26&gt;0,(Factors!$B$6*Main!D26)/O26,0)</f>
        <v>0</v>
      </c>
      <c r="Q26" s="70">
        <f>IF(O26&gt;0,(Factors!$B$6*Main!E26+Factors!$B30*Main!F26)/O26,0)</f>
        <v>0</v>
      </c>
      <c r="R26" s="71">
        <f>IF(O26&gt;0,(Factors!$B$6*Main!G26+Factors!$B30*Main!H26)/O26,0)</f>
        <v>0</v>
      </c>
      <c r="S26" s="88">
        <f t="shared" si="3"/>
        <v>0</v>
      </c>
      <c r="T26" s="89">
        <f t="shared" si="10"/>
        <v>0</v>
      </c>
      <c r="U26" s="89">
        <f t="shared" si="11"/>
        <v>0</v>
      </c>
      <c r="V26" s="88">
        <v>0</v>
      </c>
      <c r="W26" s="89">
        <v>0</v>
      </c>
      <c r="X26" s="89">
        <v>0</v>
      </c>
      <c r="Y26" s="88">
        <f t="shared" si="4"/>
        <v>0</v>
      </c>
      <c r="Z26" s="89">
        <f t="shared" si="5"/>
        <v>0</v>
      </c>
      <c r="AA26" s="89">
        <f t="shared" si="6"/>
        <v>0</v>
      </c>
      <c r="AB26" s="90">
        <f t="shared" si="12"/>
        <v>0</v>
      </c>
      <c r="AC26" s="17"/>
      <c r="AD26" s="17"/>
    </row>
    <row r="27" spans="1:31" ht="14.5" customHeight="1">
      <c r="A27" s="45">
        <v>170189</v>
      </c>
      <c r="B27" s="46" t="s">
        <v>24</v>
      </c>
      <c r="C27" s="47" t="s">
        <v>442</v>
      </c>
      <c r="D27" s="76">
        <v>653424</v>
      </c>
      <c r="E27" s="77">
        <v>114510</v>
      </c>
      <c r="F27" s="77">
        <v>108285</v>
      </c>
      <c r="G27" s="82">
        <v>0</v>
      </c>
      <c r="H27" s="83">
        <v>0</v>
      </c>
      <c r="I27" s="55">
        <f t="shared" si="7"/>
        <v>876219</v>
      </c>
      <c r="J27" s="56">
        <f>(D27+E27+G27)*Factors!$B$3 +(F27+H27)*Factors!$B$4</f>
        <v>873407.48531583499</v>
      </c>
      <c r="K27" s="56">
        <f>VLOOKUP(A27,'NECA 5 year Projections'!$A$3:$H$656,4,FALSE)</f>
        <v>597107.26435510197</v>
      </c>
      <c r="L27" s="57">
        <f t="shared" si="8"/>
        <v>597107.26435510197</v>
      </c>
      <c r="M27" s="57">
        <f t="shared" si="9"/>
        <v>873407.48531583499</v>
      </c>
      <c r="N27" s="58">
        <f t="shared" si="2"/>
        <v>2811.514684165013</v>
      </c>
      <c r="O27" s="67">
        <f>IF(N27&gt;0,Factors!$B$6*(D27+E27+G27)+Factors!$B$7*(Main!F27+Main!H27),0)</f>
        <v>2811.5146841649826</v>
      </c>
      <c r="P27" s="72">
        <f>IF(O27&gt;0,(Factors!$B$6*Main!D27)/O27,0)</f>
        <v>0.85088562298322523</v>
      </c>
      <c r="Q27" s="70">
        <f>IF(O27&gt;0,(Factors!$B$6*Main!E27+Factors!$B31*Main!F27)/O27,0)</f>
        <v>0.14911437701677488</v>
      </c>
      <c r="R27" s="71">
        <f>IF(O27&gt;0,(Factors!$B$6*Main!G27+Factors!$B31*Main!H27)/O27,0)</f>
        <v>0</v>
      </c>
      <c r="S27" s="88">
        <f t="shared" si="3"/>
        <v>2392.2774235622328</v>
      </c>
      <c r="T27" s="89">
        <f t="shared" si="10"/>
        <v>419.23726060278051</v>
      </c>
      <c r="U27" s="89">
        <f t="shared" si="11"/>
        <v>0</v>
      </c>
      <c r="V27" s="88">
        <v>2392</v>
      </c>
      <c r="W27" s="89">
        <v>405</v>
      </c>
      <c r="X27" s="89">
        <v>0</v>
      </c>
      <c r="Y27" s="88">
        <f t="shared" si="4"/>
        <v>0</v>
      </c>
      <c r="Z27" s="89">
        <f t="shared" si="5"/>
        <v>-14</v>
      </c>
      <c r="AA27" s="89">
        <f t="shared" si="6"/>
        <v>0</v>
      </c>
      <c r="AB27" s="90">
        <f t="shared" si="12"/>
        <v>-14</v>
      </c>
      <c r="AC27" s="17"/>
      <c r="AD27" s="17"/>
      <c r="AE27" s="107"/>
    </row>
    <row r="28" spans="1:31" ht="14.5" customHeight="1">
      <c r="A28" s="45">
        <v>170195</v>
      </c>
      <c r="B28" s="46" t="s">
        <v>25</v>
      </c>
      <c r="C28" s="47" t="s">
        <v>442</v>
      </c>
      <c r="D28" s="76">
        <v>115488</v>
      </c>
      <c r="E28" s="77">
        <v>23094</v>
      </c>
      <c r="F28" s="77">
        <v>27561</v>
      </c>
      <c r="G28" s="82">
        <v>0</v>
      </c>
      <c r="H28" s="83">
        <v>0</v>
      </c>
      <c r="I28" s="55">
        <f t="shared" si="7"/>
        <v>166143</v>
      </c>
      <c r="J28" s="56">
        <f>(D28+E28+G28)*Factors!$B$3 +(F28+H28)*Factors!$B$4</f>
        <v>165635.63175225872</v>
      </c>
      <c r="K28" s="56">
        <f>VLOOKUP(A28,'NECA 5 year Projections'!$A$3:$H$656,4,FALSE)</f>
        <v>146666.11797712499</v>
      </c>
      <c r="L28" s="57">
        <f t="shared" si="8"/>
        <v>146666.11797712499</v>
      </c>
      <c r="M28" s="57">
        <f t="shared" si="9"/>
        <v>165635.63175225872</v>
      </c>
      <c r="N28" s="58">
        <f t="shared" si="2"/>
        <v>507.36824774128036</v>
      </c>
      <c r="O28" s="67">
        <f>IF(N28&gt;0,Factors!$B$6*(D28+E28+G28)+Factors!$B$7*(Main!F28+Main!H28),0)</f>
        <v>507.36824774127939</v>
      </c>
      <c r="P28" s="72">
        <f>IF(O28&gt;0,(Factors!$B$6*Main!D28)/O28,0)</f>
        <v>0.83335498116638518</v>
      </c>
      <c r="Q28" s="70">
        <f>IF(O28&gt;0,(Factors!$B$6*Main!E28+Factors!$B32*Main!F28)/O28,0)</f>
        <v>0.16664501883361474</v>
      </c>
      <c r="R28" s="71">
        <f>IF(O28&gt;0,(Factors!$B$6*Main!G28+Factors!$B32*Main!H28)/O28,0)</f>
        <v>0</v>
      </c>
      <c r="S28" s="88">
        <f t="shared" si="3"/>
        <v>422.81785654085655</v>
      </c>
      <c r="T28" s="89">
        <f t="shared" si="10"/>
        <v>84.550391200423775</v>
      </c>
      <c r="U28" s="89">
        <f t="shared" si="11"/>
        <v>0</v>
      </c>
      <c r="V28" s="88">
        <v>423</v>
      </c>
      <c r="W28" s="89">
        <v>85</v>
      </c>
      <c r="X28" s="89">
        <v>0</v>
      </c>
      <c r="Y28" s="88">
        <f t="shared" si="4"/>
        <v>0</v>
      </c>
      <c r="Z28" s="89">
        <f t="shared" si="5"/>
        <v>0</v>
      </c>
      <c r="AA28" s="89">
        <f t="shared" si="6"/>
        <v>0</v>
      </c>
      <c r="AB28" s="90">
        <f t="shared" si="12"/>
        <v>0</v>
      </c>
      <c r="AC28" s="17"/>
      <c r="AD28" s="17"/>
      <c r="AE28" s="107"/>
    </row>
    <row r="29" spans="1:31" ht="14.5" customHeight="1">
      <c r="A29" s="45">
        <v>170196</v>
      </c>
      <c r="B29" s="46" t="s">
        <v>26</v>
      </c>
      <c r="C29" s="47" t="s">
        <v>442</v>
      </c>
      <c r="D29" s="76">
        <v>897900</v>
      </c>
      <c r="E29" s="77">
        <v>0</v>
      </c>
      <c r="F29" s="77">
        <v>20781</v>
      </c>
      <c r="G29" s="82">
        <v>0</v>
      </c>
      <c r="H29" s="83">
        <v>0</v>
      </c>
      <c r="I29" s="55">
        <f t="shared" si="7"/>
        <v>918681</v>
      </c>
      <c r="J29" s="56">
        <f>(D29+E29+G29)*Factors!$B$3 +(F29+H29)*Factors!$B$4</f>
        <v>915393.66145930288</v>
      </c>
      <c r="K29" s="56">
        <f>VLOOKUP(A29,'NECA 5 year Projections'!$A$3:$H$656,4,FALSE)</f>
        <v>1141182.6178749499</v>
      </c>
      <c r="L29" s="57">
        <f t="shared" si="8"/>
        <v>918681</v>
      </c>
      <c r="M29" s="57">
        <f t="shared" si="9"/>
        <v>918681</v>
      </c>
      <c r="N29" s="58">
        <f t="shared" si="2"/>
        <v>0</v>
      </c>
      <c r="O29" s="67">
        <f>IF(N29&gt;0,Factors!$B$6*(D29+E29+G29)+Factors!$B$7*(Main!F29+Main!H29),0)</f>
        <v>0</v>
      </c>
      <c r="P29" s="72">
        <f>IF(O29&gt;0,(Factors!$B$6*Main!D29)/O29,0)</f>
        <v>0</v>
      </c>
      <c r="Q29" s="70">
        <f>IF(O29&gt;0,(Factors!$B$6*Main!E29+Factors!$B33*Main!F29)/O29,0)</f>
        <v>0</v>
      </c>
      <c r="R29" s="71">
        <f>IF(O29&gt;0,(Factors!$B$6*Main!G29+Factors!$B33*Main!H29)/O29,0)</f>
        <v>0</v>
      </c>
      <c r="S29" s="88">
        <f t="shared" si="3"/>
        <v>0</v>
      </c>
      <c r="T29" s="89">
        <f t="shared" si="10"/>
        <v>0</v>
      </c>
      <c r="U29" s="89">
        <f t="shared" si="11"/>
        <v>0</v>
      </c>
      <c r="V29" s="88">
        <v>0</v>
      </c>
      <c r="W29" s="89">
        <v>0</v>
      </c>
      <c r="X29" s="89">
        <v>0</v>
      </c>
      <c r="Y29" s="88">
        <f t="shared" si="4"/>
        <v>0</v>
      </c>
      <c r="Z29" s="89">
        <f t="shared" si="5"/>
        <v>0</v>
      </c>
      <c r="AA29" s="89">
        <f t="shared" si="6"/>
        <v>0</v>
      </c>
      <c r="AB29" s="90">
        <f t="shared" si="12"/>
        <v>0</v>
      </c>
      <c r="AC29" s="17"/>
      <c r="AD29" s="17"/>
    </row>
    <row r="30" spans="1:31">
      <c r="A30" s="45">
        <v>170197</v>
      </c>
      <c r="B30" s="46" t="s">
        <v>27</v>
      </c>
      <c r="C30" s="47" t="s">
        <v>442</v>
      </c>
      <c r="D30" s="76">
        <v>258576</v>
      </c>
      <c r="E30" s="77">
        <v>0</v>
      </c>
      <c r="F30" s="77">
        <v>6162</v>
      </c>
      <c r="G30" s="82">
        <v>0</v>
      </c>
      <c r="H30" s="83">
        <v>0</v>
      </c>
      <c r="I30" s="55">
        <f t="shared" si="7"/>
        <v>264738</v>
      </c>
      <c r="J30" s="56">
        <f>(D30+E30+G30)*Factors!$B$3 +(F30+H30)*Factors!$B$4</f>
        <v>263791.31679418718</v>
      </c>
      <c r="K30" s="56">
        <f>VLOOKUP(A30,'NECA 5 year Projections'!$A$3:$H$656,4,FALSE)</f>
        <v>295222.55541456601</v>
      </c>
      <c r="L30" s="57">
        <f t="shared" si="8"/>
        <v>264738</v>
      </c>
      <c r="M30" s="57">
        <f t="shared" si="9"/>
        <v>264738</v>
      </c>
      <c r="N30" s="58">
        <f t="shared" si="2"/>
        <v>0</v>
      </c>
      <c r="O30" s="67">
        <f>IF(N30&gt;0,Factors!$B$6*(D30+E30+G30)+Factors!$B$7*(Main!F30+Main!H30),0)</f>
        <v>0</v>
      </c>
      <c r="P30" s="72">
        <f>IF(O30&gt;0,(Factors!$B$6*Main!D30)/O30,0)</f>
        <v>0</v>
      </c>
      <c r="Q30" s="70">
        <f>IF(O30&gt;0,(Factors!$B$6*Main!E30+Factors!$B34*Main!F30)/O30,0)</f>
        <v>0</v>
      </c>
      <c r="R30" s="71">
        <f>IF(O30&gt;0,(Factors!$B$6*Main!G30+Factors!$B34*Main!H30)/O30,0)</f>
        <v>0</v>
      </c>
      <c r="S30" s="88">
        <f t="shared" si="3"/>
        <v>0</v>
      </c>
      <c r="T30" s="89">
        <f t="shared" si="10"/>
        <v>0</v>
      </c>
      <c r="U30" s="89">
        <f t="shared" si="11"/>
        <v>0</v>
      </c>
      <c r="V30" s="88">
        <v>0</v>
      </c>
      <c r="W30" s="89">
        <v>0</v>
      </c>
      <c r="X30" s="89">
        <v>0</v>
      </c>
      <c r="Y30" s="88">
        <f t="shared" si="4"/>
        <v>0</v>
      </c>
      <c r="Z30" s="89">
        <f t="shared" si="5"/>
        <v>0</v>
      </c>
      <c r="AA30" s="89">
        <f t="shared" si="6"/>
        <v>0</v>
      </c>
      <c r="AB30" s="90">
        <f t="shared" si="12"/>
        <v>0</v>
      </c>
      <c r="AC30" s="17"/>
      <c r="AD30" s="17"/>
    </row>
    <row r="31" spans="1:31" ht="14.5" customHeight="1">
      <c r="A31" s="45">
        <v>170205</v>
      </c>
      <c r="B31" s="46" t="s">
        <v>28</v>
      </c>
      <c r="C31" s="47" t="s">
        <v>442</v>
      </c>
      <c r="D31" s="76">
        <v>392040</v>
      </c>
      <c r="E31" s="77">
        <v>5970</v>
      </c>
      <c r="F31" s="77">
        <v>20544</v>
      </c>
      <c r="G31" s="82">
        <v>0</v>
      </c>
      <c r="H31" s="83">
        <v>0</v>
      </c>
      <c r="I31" s="55">
        <f t="shared" si="7"/>
        <v>418554</v>
      </c>
      <c r="J31" s="56">
        <f>(D31+E31+G31)*Factors!$B$3 +(F31+H31)*Factors!$B$4</f>
        <v>417096.82925427903</v>
      </c>
      <c r="K31" s="56">
        <f>VLOOKUP(A31,'NECA 5 year Projections'!$A$3:$H$656,4,FALSE)</f>
        <v>520900.27420510398</v>
      </c>
      <c r="L31" s="57">
        <f t="shared" si="8"/>
        <v>418554</v>
      </c>
      <c r="M31" s="57">
        <f t="shared" si="9"/>
        <v>418554</v>
      </c>
      <c r="N31" s="58">
        <f t="shared" si="2"/>
        <v>0</v>
      </c>
      <c r="O31" s="67">
        <f>IF(N31&gt;0,Factors!$B$6*(D31+E31+G31)+Factors!$B$7*(Main!F31+Main!H31),0)</f>
        <v>0</v>
      </c>
      <c r="P31" s="72">
        <f>IF(O31&gt;0,(Factors!$B$6*Main!D31)/O31,0)</f>
        <v>0</v>
      </c>
      <c r="Q31" s="70">
        <f>IF(O31&gt;0,(Factors!$B$6*Main!E31+Factors!$B35*Main!F31)/O31,0)</f>
        <v>0</v>
      </c>
      <c r="R31" s="71">
        <f>IF(O31&gt;0,(Factors!$B$6*Main!G31+Factors!$B35*Main!H31)/O31,0)</f>
        <v>0</v>
      </c>
      <c r="S31" s="88">
        <f t="shared" si="3"/>
        <v>0</v>
      </c>
      <c r="T31" s="89">
        <f t="shared" si="10"/>
        <v>0</v>
      </c>
      <c r="U31" s="89">
        <f t="shared" si="11"/>
        <v>0</v>
      </c>
      <c r="V31" s="88">
        <v>0</v>
      </c>
      <c r="W31" s="89">
        <v>0</v>
      </c>
      <c r="X31" s="89">
        <v>0</v>
      </c>
      <c r="Y31" s="88">
        <f t="shared" si="4"/>
        <v>0</v>
      </c>
      <c r="Z31" s="89">
        <f t="shared" si="5"/>
        <v>0</v>
      </c>
      <c r="AA31" s="89">
        <f t="shared" si="6"/>
        <v>0</v>
      </c>
      <c r="AB31" s="90">
        <f t="shared" si="12"/>
        <v>0</v>
      </c>
      <c r="AC31" s="17"/>
      <c r="AD31" s="17"/>
    </row>
    <row r="32" spans="1:31" ht="14.5" customHeight="1">
      <c r="A32" s="45">
        <v>170215</v>
      </c>
      <c r="B32" s="46" t="s">
        <v>29</v>
      </c>
      <c r="C32" s="47" t="s">
        <v>442</v>
      </c>
      <c r="D32" s="76">
        <v>173580</v>
      </c>
      <c r="E32" s="77">
        <v>0</v>
      </c>
      <c r="F32" s="77">
        <v>0</v>
      </c>
      <c r="G32" s="82">
        <v>0</v>
      </c>
      <c r="H32" s="83">
        <v>0</v>
      </c>
      <c r="I32" s="55">
        <f t="shared" si="7"/>
        <v>173580</v>
      </c>
      <c r="J32" s="56">
        <f>(D32+E32+G32)*Factors!$B$3 +(F32+H32)*Factors!$B$4</f>
        <v>172944.49913810645</v>
      </c>
      <c r="K32" s="56">
        <f>VLOOKUP(A32,'NECA 5 year Projections'!$A$3:$H$656,4,FALSE)</f>
        <v>166167.65164073501</v>
      </c>
      <c r="L32" s="57">
        <f t="shared" si="8"/>
        <v>166167.65164073501</v>
      </c>
      <c r="M32" s="57">
        <f t="shared" si="9"/>
        <v>172944.49913810645</v>
      </c>
      <c r="N32" s="58">
        <f t="shared" si="2"/>
        <v>635.50086189355352</v>
      </c>
      <c r="O32" s="67">
        <f>IF(N32&gt;0,Factors!$B$6*(D32+E32+G32)+Factors!$B$7*(Main!F32+Main!H32),0)</f>
        <v>635.50086189354511</v>
      </c>
      <c r="P32" s="72">
        <f>IF(O32&gt;0,(Factors!$B$6*Main!D32)/O32,0)</f>
        <v>1</v>
      </c>
      <c r="Q32" s="70">
        <f>IF(O32&gt;0,(Factors!$B$6*Main!E32+Factors!$B36*Main!F32)/O32,0)</f>
        <v>0</v>
      </c>
      <c r="R32" s="71">
        <f>IF(O32&gt;0,(Factors!$B$6*Main!G32+Factors!$B36*Main!H32)/O32,0)</f>
        <v>0</v>
      </c>
      <c r="S32" s="88">
        <f t="shared" si="3"/>
        <v>635.50086189355352</v>
      </c>
      <c r="T32" s="89">
        <f t="shared" si="10"/>
        <v>0</v>
      </c>
      <c r="U32" s="89">
        <f t="shared" si="11"/>
        <v>0</v>
      </c>
      <c r="V32" s="88">
        <v>636</v>
      </c>
      <c r="W32" s="89">
        <v>0</v>
      </c>
      <c r="X32" s="89">
        <v>0</v>
      </c>
      <c r="Y32" s="88">
        <f t="shared" si="4"/>
        <v>0</v>
      </c>
      <c r="Z32" s="89">
        <f t="shared" si="5"/>
        <v>0</v>
      </c>
      <c r="AA32" s="89">
        <f t="shared" si="6"/>
        <v>0</v>
      </c>
      <c r="AB32" s="90">
        <f t="shared" si="12"/>
        <v>0</v>
      </c>
      <c r="AC32" s="17"/>
      <c r="AD32" s="17"/>
    </row>
    <row r="33" spans="1:31" ht="14.5" customHeight="1">
      <c r="A33" s="45">
        <v>180216</v>
      </c>
      <c r="B33" s="46" t="s">
        <v>30</v>
      </c>
      <c r="C33" s="47" t="s">
        <v>443</v>
      </c>
      <c r="D33" s="76">
        <v>922476</v>
      </c>
      <c r="E33" s="77">
        <v>0</v>
      </c>
      <c r="F33" s="77">
        <v>43461</v>
      </c>
      <c r="G33" s="82">
        <v>0</v>
      </c>
      <c r="H33" s="83">
        <v>0</v>
      </c>
      <c r="I33" s="55">
        <f t="shared" si="7"/>
        <v>965937</v>
      </c>
      <c r="J33" s="56">
        <f>(D33+E33+G33)*Factors!$B$3 +(F33+H33)*Factors!$B$4</f>
        <v>962559.68525707966</v>
      </c>
      <c r="K33" s="56">
        <f>VLOOKUP(A33,'NECA 5 year Projections'!$A$3:$H$656,4,FALSE)</f>
        <v>1101013.9769238399</v>
      </c>
      <c r="L33" s="57">
        <f t="shared" si="8"/>
        <v>965937</v>
      </c>
      <c r="M33" s="57">
        <f t="shared" si="9"/>
        <v>965937</v>
      </c>
      <c r="N33" s="58">
        <f t="shared" si="2"/>
        <v>0</v>
      </c>
      <c r="O33" s="67">
        <f>IF(N33&gt;0,Factors!$B$6*(D33+E33+G33)+Factors!$B$7*(Main!F33+Main!H33),0)</f>
        <v>0</v>
      </c>
      <c r="P33" s="72">
        <f>IF(O33&gt;0,(Factors!$B$6*Main!D33)/O33,0)</f>
        <v>0</v>
      </c>
      <c r="Q33" s="70">
        <f>IF(O33&gt;0,(Factors!$B$6*Main!E33+Factors!$B37*Main!F33)/O33,0)</f>
        <v>0</v>
      </c>
      <c r="R33" s="71">
        <f>IF(O33&gt;0,(Factors!$B$6*Main!G33+Factors!$B37*Main!H33)/O33,0)</f>
        <v>0</v>
      </c>
      <c r="S33" s="88">
        <f t="shared" si="3"/>
        <v>0</v>
      </c>
      <c r="T33" s="89">
        <f t="shared" si="10"/>
        <v>0</v>
      </c>
      <c r="U33" s="89">
        <f t="shared" si="11"/>
        <v>0</v>
      </c>
      <c r="V33" s="88">
        <v>0</v>
      </c>
      <c r="W33" s="89">
        <v>0</v>
      </c>
      <c r="X33" s="89">
        <v>0</v>
      </c>
      <c r="Y33" s="88">
        <f t="shared" si="4"/>
        <v>0</v>
      </c>
      <c r="Z33" s="89">
        <f t="shared" si="5"/>
        <v>0</v>
      </c>
      <c r="AA33" s="89">
        <f t="shared" si="6"/>
        <v>0</v>
      </c>
      <c r="AB33" s="90">
        <f t="shared" si="12"/>
        <v>0</v>
      </c>
      <c r="AC33" s="17"/>
      <c r="AD33" s="17"/>
    </row>
    <row r="34" spans="1:31" ht="14.5" customHeight="1">
      <c r="A34" s="45">
        <v>190219</v>
      </c>
      <c r="B34" s="46" t="s">
        <v>31</v>
      </c>
      <c r="C34" s="47" t="s">
        <v>444</v>
      </c>
      <c r="D34" s="76">
        <v>226056</v>
      </c>
      <c r="E34" s="77">
        <v>0</v>
      </c>
      <c r="F34" s="77">
        <v>0</v>
      </c>
      <c r="G34" s="82">
        <v>0</v>
      </c>
      <c r="H34" s="83">
        <v>0</v>
      </c>
      <c r="I34" s="55">
        <f t="shared" si="7"/>
        <v>226056</v>
      </c>
      <c r="J34" s="56">
        <f>(D34+E34+G34)*Factors!$B$3 +(F34+H34)*Factors!$B$4</f>
        <v>225228.37710083992</v>
      </c>
      <c r="K34" s="56">
        <f>VLOOKUP(A34,'NECA 5 year Projections'!$A$3:$H$656,4,FALSE)</f>
        <v>243568.61479895801</v>
      </c>
      <c r="L34" s="57">
        <f t="shared" si="8"/>
        <v>226056</v>
      </c>
      <c r="M34" s="57">
        <f t="shared" si="9"/>
        <v>226056</v>
      </c>
      <c r="N34" s="58">
        <f t="shared" si="2"/>
        <v>0</v>
      </c>
      <c r="O34" s="67">
        <f>IF(N34&gt;0,Factors!$B$6*(D34+E34+G34)+Factors!$B$7*(Main!F34+Main!H34),0)</f>
        <v>0</v>
      </c>
      <c r="P34" s="72">
        <f>IF(O34&gt;0,(Factors!$B$6*Main!D34)/O34,0)</f>
        <v>0</v>
      </c>
      <c r="Q34" s="70">
        <f>IF(O34&gt;0,(Factors!$B$6*Main!E34+Factors!$B38*Main!F34)/O34,0)</f>
        <v>0</v>
      </c>
      <c r="R34" s="71">
        <f>IF(O34&gt;0,(Factors!$B$6*Main!G34+Factors!$B38*Main!H34)/O34,0)</f>
        <v>0</v>
      </c>
      <c r="S34" s="88">
        <f t="shared" si="3"/>
        <v>0</v>
      </c>
      <c r="T34" s="89">
        <f t="shared" si="10"/>
        <v>0</v>
      </c>
      <c r="U34" s="89">
        <f t="shared" si="11"/>
        <v>0</v>
      </c>
      <c r="V34" s="88">
        <v>0</v>
      </c>
      <c r="W34" s="89">
        <v>0</v>
      </c>
      <c r="X34" s="89">
        <v>0</v>
      </c>
      <c r="Y34" s="88">
        <f t="shared" si="4"/>
        <v>0</v>
      </c>
      <c r="Z34" s="89">
        <f t="shared" si="5"/>
        <v>0</v>
      </c>
      <c r="AA34" s="89">
        <f t="shared" si="6"/>
        <v>0</v>
      </c>
      <c r="AB34" s="90">
        <f t="shared" si="12"/>
        <v>0</v>
      </c>
      <c r="AC34" s="17"/>
      <c r="AD34" s="17"/>
    </row>
    <row r="35" spans="1:31" ht="14.5" customHeight="1">
      <c r="A35" s="45">
        <v>190220</v>
      </c>
      <c r="B35" s="46" t="s">
        <v>32</v>
      </c>
      <c r="C35" s="47" t="s">
        <v>444</v>
      </c>
      <c r="D35" s="76">
        <v>64320</v>
      </c>
      <c r="E35" s="77">
        <v>15846</v>
      </c>
      <c r="F35" s="77">
        <v>18429</v>
      </c>
      <c r="G35" s="82">
        <v>0</v>
      </c>
      <c r="H35" s="83">
        <v>0</v>
      </c>
      <c r="I35" s="55">
        <f t="shared" si="7"/>
        <v>98595</v>
      </c>
      <c r="J35" s="56">
        <f>(D35+E35+G35)*Factors!$B$3 +(F35+H35)*Factors!$B$4</f>
        <v>98301.50096730869</v>
      </c>
      <c r="K35" s="56">
        <f>VLOOKUP(A35,'NECA 5 year Projections'!$A$3:$H$656,4,FALSE)</f>
        <v>72488.444754151598</v>
      </c>
      <c r="L35" s="57">
        <f t="shared" si="8"/>
        <v>72488.444754151598</v>
      </c>
      <c r="M35" s="57">
        <f t="shared" si="9"/>
        <v>98301.50096730869</v>
      </c>
      <c r="N35" s="58">
        <f t="shared" si="2"/>
        <v>293.49903269131028</v>
      </c>
      <c r="O35" s="67">
        <f>IF(N35&gt;0,Factors!$B$6*(D35+E35+G35)+Factors!$B$7*(Main!F35+Main!H35),0)</f>
        <v>293.49903269131204</v>
      </c>
      <c r="P35" s="72">
        <f>IF(O35&gt;0,(Factors!$B$6*Main!D35)/O35,0)</f>
        <v>0.80233515455429971</v>
      </c>
      <c r="Q35" s="70">
        <f>IF(O35&gt;0,(Factors!$B$6*Main!E35+Factors!$B39*Main!F35)/O35,0)</f>
        <v>0.19766484544570015</v>
      </c>
      <c r="R35" s="71">
        <f>IF(O35&gt;0,(Factors!$B$6*Main!G35+Factors!$B39*Main!H35)/O35,0)</f>
        <v>0</v>
      </c>
      <c r="S35" s="88">
        <f t="shared" si="3"/>
        <v>235.48459175591989</v>
      </c>
      <c r="T35" s="89">
        <f t="shared" si="10"/>
        <v>58.01444093539034</v>
      </c>
      <c r="U35" s="89">
        <f t="shared" si="11"/>
        <v>0</v>
      </c>
      <c r="V35" s="88">
        <v>235</v>
      </c>
      <c r="W35" s="89">
        <v>58</v>
      </c>
      <c r="X35" s="89">
        <v>0</v>
      </c>
      <c r="Y35" s="88">
        <f t="shared" si="4"/>
        <v>0</v>
      </c>
      <c r="Z35" s="89">
        <f t="shared" si="5"/>
        <v>0</v>
      </c>
      <c r="AA35" s="89">
        <f t="shared" si="6"/>
        <v>0</v>
      </c>
      <c r="AB35" s="90">
        <f t="shared" si="12"/>
        <v>0</v>
      </c>
      <c r="AC35" s="17"/>
      <c r="AD35" s="17"/>
    </row>
    <row r="36" spans="1:31" ht="14.5" customHeight="1">
      <c r="A36" s="45">
        <v>190239</v>
      </c>
      <c r="B36" s="46" t="s">
        <v>33</v>
      </c>
      <c r="C36" s="47" t="s">
        <v>444</v>
      </c>
      <c r="D36" s="76">
        <v>263772</v>
      </c>
      <c r="E36" s="77">
        <v>14085</v>
      </c>
      <c r="F36" s="77">
        <v>19776</v>
      </c>
      <c r="G36" s="82">
        <v>0</v>
      </c>
      <c r="H36" s="83">
        <v>0</v>
      </c>
      <c r="I36" s="55">
        <f t="shared" si="7"/>
        <v>297633</v>
      </c>
      <c r="J36" s="56">
        <f>(D36+E36+G36)*Factors!$B$3 +(F36+H36)*Factors!$B$4</f>
        <v>296615.72633377602</v>
      </c>
      <c r="K36" s="56">
        <f>VLOOKUP(A36,'NECA 5 year Projections'!$A$3:$H$656,4,FALSE)</f>
        <v>178506.83509547001</v>
      </c>
      <c r="L36" s="57">
        <f t="shared" si="8"/>
        <v>178506.83509547001</v>
      </c>
      <c r="M36" s="57">
        <f t="shared" si="9"/>
        <v>296615.72633377602</v>
      </c>
      <c r="N36" s="58">
        <f t="shared" si="2"/>
        <v>1017.2736662239768</v>
      </c>
      <c r="O36" s="67">
        <f>IF(N36&gt;0,Factors!$B$6*(D36+E36+G36)+Factors!$B$7*(Main!F36+Main!H36),0)</f>
        <v>1017.2736662239588</v>
      </c>
      <c r="P36" s="72">
        <f>IF(O36&gt;0,(Factors!$B$6*Main!D36)/O36,0)</f>
        <v>0.94930845722799861</v>
      </c>
      <c r="Q36" s="70">
        <f>IF(O36&gt;0,(Factors!$B$6*Main!E36+Factors!$B40*Main!F36)/O36,0)</f>
        <v>5.0691542772001427E-2</v>
      </c>
      <c r="R36" s="71">
        <f>IF(O36&gt;0,(Factors!$B$6*Main!G36+Factors!$B40*Main!H36)/O36,0)</f>
        <v>0</v>
      </c>
      <c r="S36" s="88">
        <f t="shared" si="3"/>
        <v>965.70649466175337</v>
      </c>
      <c r="T36" s="89">
        <f t="shared" si="10"/>
        <v>51.567171562223422</v>
      </c>
      <c r="U36" s="89">
        <f t="shared" si="11"/>
        <v>0</v>
      </c>
      <c r="V36" s="88">
        <v>966</v>
      </c>
      <c r="W36" s="89">
        <v>52</v>
      </c>
      <c r="X36" s="89">
        <v>0</v>
      </c>
      <c r="Y36" s="88">
        <f t="shared" si="4"/>
        <v>0</v>
      </c>
      <c r="Z36" s="89">
        <f t="shared" si="5"/>
        <v>0</v>
      </c>
      <c r="AA36" s="89">
        <f t="shared" si="6"/>
        <v>0</v>
      </c>
      <c r="AB36" s="90">
        <f t="shared" si="12"/>
        <v>0</v>
      </c>
      <c r="AC36" s="17"/>
      <c r="AD36" s="17"/>
      <c r="AE36" s="107"/>
    </row>
    <row r="37" spans="1:31" ht="14.5" customHeight="1">
      <c r="A37" s="45">
        <v>190250</v>
      </c>
      <c r="B37" s="46" t="s">
        <v>34</v>
      </c>
      <c r="C37" s="47" t="s">
        <v>444</v>
      </c>
      <c r="D37" s="76">
        <v>3822396</v>
      </c>
      <c r="E37" s="77">
        <v>0</v>
      </c>
      <c r="F37" s="77">
        <v>0</v>
      </c>
      <c r="G37" s="82">
        <v>0</v>
      </c>
      <c r="H37" s="83">
        <v>0</v>
      </c>
      <c r="I37" s="55">
        <f t="shared" si="7"/>
        <v>3822396</v>
      </c>
      <c r="J37" s="56">
        <f>(D37+E37+G37)*Factors!$B$3 +(F37+H37)*Factors!$B$4</f>
        <v>3808401.6691295169</v>
      </c>
      <c r="K37" s="56">
        <f>VLOOKUP(A37,'NECA 5 year Projections'!$A$3:$H$656,4,FALSE)</f>
        <v>5025864.9600474397</v>
      </c>
      <c r="L37" s="57">
        <f t="shared" si="8"/>
        <v>3822396</v>
      </c>
      <c r="M37" s="57">
        <f t="shared" si="9"/>
        <v>3822396</v>
      </c>
      <c r="N37" s="58">
        <f t="shared" si="2"/>
        <v>0</v>
      </c>
      <c r="O37" s="67">
        <f>IF(N37&gt;0,Factors!$B$6*(D37+E37+G37)+Factors!$B$7*(Main!F37+Main!H37),0)</f>
        <v>0</v>
      </c>
      <c r="P37" s="72">
        <f>IF(O37&gt;0,(Factors!$B$6*Main!D37)/O37,0)</f>
        <v>0</v>
      </c>
      <c r="Q37" s="70">
        <f>IF(O37&gt;0,(Factors!$B$6*Main!E37+Factors!$B41*Main!F37)/O37,0)</f>
        <v>0</v>
      </c>
      <c r="R37" s="71">
        <f>IF(O37&gt;0,(Factors!$B$6*Main!G37+Factors!$B41*Main!H37)/O37,0)</f>
        <v>0</v>
      </c>
      <c r="S37" s="88">
        <f t="shared" si="3"/>
        <v>0</v>
      </c>
      <c r="T37" s="89">
        <f t="shared" si="10"/>
        <v>0</v>
      </c>
      <c r="U37" s="89">
        <f t="shared" si="11"/>
        <v>0</v>
      </c>
      <c r="V37" s="88">
        <v>0</v>
      </c>
      <c r="W37" s="89">
        <v>0</v>
      </c>
      <c r="X37" s="89">
        <v>0</v>
      </c>
      <c r="Y37" s="88">
        <f t="shared" si="4"/>
        <v>0</v>
      </c>
      <c r="Z37" s="89">
        <f t="shared" si="5"/>
        <v>0</v>
      </c>
      <c r="AA37" s="89">
        <f t="shared" si="6"/>
        <v>0</v>
      </c>
      <c r="AB37" s="90">
        <f t="shared" si="12"/>
        <v>0</v>
      </c>
      <c r="AC37" s="17"/>
      <c r="AD37" s="17"/>
    </row>
    <row r="38" spans="1:31" ht="14.5" customHeight="1">
      <c r="A38" s="45">
        <v>197251</v>
      </c>
      <c r="B38" s="46" t="s">
        <v>445</v>
      </c>
      <c r="C38" s="47" t="s">
        <v>444</v>
      </c>
      <c r="D38" s="76">
        <v>234240</v>
      </c>
      <c r="E38" s="77">
        <v>19092</v>
      </c>
      <c r="F38" s="77">
        <v>24651</v>
      </c>
      <c r="G38" s="82">
        <v>0</v>
      </c>
      <c r="H38" s="83">
        <v>0</v>
      </c>
      <c r="I38" s="55">
        <f t="shared" si="7"/>
        <v>277983</v>
      </c>
      <c r="J38" s="56">
        <f>(D38+E38+G38)*Factors!$B$3 +(F38+H38)*Factors!$B$4</f>
        <v>277055.51581780612</v>
      </c>
      <c r="K38" s="56">
        <f>VLOOKUP(A38,'NECA 5 year Projections'!$A$3:$H$656,4,FALSE)</f>
        <v>258886.26037094399</v>
      </c>
      <c r="L38" s="57">
        <f t="shared" si="8"/>
        <v>258886.26037094399</v>
      </c>
      <c r="M38" s="57">
        <f t="shared" si="9"/>
        <v>277055.51581780612</v>
      </c>
      <c r="N38" s="58">
        <f t="shared" si="2"/>
        <v>927.48418219387531</v>
      </c>
      <c r="O38" s="67">
        <f>IF(N38&gt;0,Factors!$B$6*(D38+E38+G38)+Factors!$B$7*(Main!F38+Main!H38),0)</f>
        <v>927.48418219389089</v>
      </c>
      <c r="P38" s="72">
        <f>IF(O38&gt;0,(Factors!$B$6*Main!D38)/O38,0)</f>
        <v>0.92463644545497603</v>
      </c>
      <c r="Q38" s="70">
        <f>IF(O38&gt;0,(Factors!$B$6*Main!E38+Factors!$B42*Main!F38)/O38,0)</f>
        <v>7.5363554545023914E-2</v>
      </c>
      <c r="R38" s="71">
        <f>IF(O38&gt;0,(Factors!$B$6*Main!G38+Factors!$B42*Main!H38)/O38,0)</f>
        <v>0</v>
      </c>
      <c r="S38" s="88">
        <f t="shared" si="3"/>
        <v>857.58567743946026</v>
      </c>
      <c r="T38" s="89">
        <f t="shared" si="10"/>
        <v>69.898504754415015</v>
      </c>
      <c r="U38" s="89">
        <f t="shared" si="11"/>
        <v>0</v>
      </c>
      <c r="V38" s="88">
        <v>858</v>
      </c>
      <c r="W38" s="89">
        <v>70</v>
      </c>
      <c r="X38" s="89">
        <v>0</v>
      </c>
      <c r="Y38" s="88">
        <f t="shared" si="4"/>
        <v>0</v>
      </c>
      <c r="Z38" s="89">
        <f t="shared" si="5"/>
        <v>0</v>
      </c>
      <c r="AA38" s="89">
        <f t="shared" si="6"/>
        <v>0</v>
      </c>
      <c r="AB38" s="90">
        <f t="shared" si="12"/>
        <v>0</v>
      </c>
      <c r="AC38" s="17"/>
      <c r="AD38" s="17"/>
      <c r="AE38" s="107"/>
    </row>
    <row r="39" spans="1:31" ht="14.5" customHeight="1">
      <c r="A39" s="45">
        <v>210331</v>
      </c>
      <c r="B39" s="46" t="s">
        <v>35</v>
      </c>
      <c r="C39" s="47" t="s">
        <v>446</v>
      </c>
      <c r="D39" s="76">
        <v>1002060</v>
      </c>
      <c r="E39" s="77">
        <v>508776</v>
      </c>
      <c r="F39" s="77">
        <v>398427</v>
      </c>
      <c r="G39" s="82">
        <v>0</v>
      </c>
      <c r="H39" s="83">
        <v>0</v>
      </c>
      <c r="I39" s="55">
        <f t="shared" si="7"/>
        <v>1909263</v>
      </c>
      <c r="J39" s="56">
        <f>(D39+E39+G39)*Factors!$B$3 +(F39+H39)*Factors!$B$4</f>
        <v>1903731.6163142079</v>
      </c>
      <c r="K39" s="56">
        <f>VLOOKUP(A39,'NECA 5 year Projections'!$A$3:$H$656,4,FALSE)</f>
        <v>1119735.65834906</v>
      </c>
      <c r="L39" s="57">
        <f t="shared" si="8"/>
        <v>1119735.65834906</v>
      </c>
      <c r="M39" s="57">
        <f t="shared" si="9"/>
        <v>1903731.6163142079</v>
      </c>
      <c r="N39" s="58">
        <f t="shared" si="2"/>
        <v>5531.3836857920978</v>
      </c>
      <c r="O39" s="67">
        <f>IF(N39&gt;0,Factors!$B$6*(D39+E39+G39)+Factors!$B$7*(Main!F39+Main!H39),0)</f>
        <v>5531.3836857921196</v>
      </c>
      <c r="P39" s="72">
        <f>IF(O39&gt;0,(Factors!$B$6*Main!D39)/O39,0)</f>
        <v>0.66324869145294396</v>
      </c>
      <c r="Q39" s="70">
        <f>IF(O39&gt;0,(Factors!$B$6*Main!E39+Factors!$B43*Main!F39)/O39,0)</f>
        <v>0.33675130854705604</v>
      </c>
      <c r="R39" s="71">
        <f>IF(O39&gt;0,(Factors!$B$6*Main!G39+Factors!$B43*Main!H39)/O39,0)</f>
        <v>0</v>
      </c>
      <c r="S39" s="88">
        <f t="shared" si="3"/>
        <v>3668.6829915257708</v>
      </c>
      <c r="T39" s="89">
        <f t="shared" si="10"/>
        <v>1862.7006942663268</v>
      </c>
      <c r="U39" s="89">
        <f t="shared" si="11"/>
        <v>0</v>
      </c>
      <c r="V39" s="88">
        <v>3669</v>
      </c>
      <c r="W39" s="89">
        <v>1874</v>
      </c>
      <c r="X39" s="89">
        <v>0</v>
      </c>
      <c r="Y39" s="88">
        <f t="shared" si="4"/>
        <v>0</v>
      </c>
      <c r="Z39" s="89">
        <f t="shared" si="5"/>
        <v>11</v>
      </c>
      <c r="AA39" s="89">
        <f t="shared" si="6"/>
        <v>0</v>
      </c>
      <c r="AB39" s="90">
        <f t="shared" si="12"/>
        <v>11</v>
      </c>
      <c r="AC39" s="17"/>
      <c r="AD39" s="17"/>
    </row>
    <row r="40" spans="1:31" ht="14.5" customHeight="1">
      <c r="A40" s="45">
        <v>220324</v>
      </c>
      <c r="B40" s="46" t="s">
        <v>36</v>
      </c>
      <c r="C40" s="47" t="s">
        <v>447</v>
      </c>
      <c r="D40" s="76">
        <v>229368</v>
      </c>
      <c r="E40" s="77">
        <v>0</v>
      </c>
      <c r="F40" s="77">
        <v>6330</v>
      </c>
      <c r="G40" s="82">
        <v>0</v>
      </c>
      <c r="H40" s="83">
        <v>0</v>
      </c>
      <c r="I40" s="55">
        <f t="shared" si="7"/>
        <v>235698</v>
      </c>
      <c r="J40" s="56">
        <f>(D40+E40+G40)*Factors!$B$3 +(F40+H40)*Factors!$B$4</f>
        <v>234858.25140171219</v>
      </c>
      <c r="K40" s="56">
        <f>VLOOKUP(A40,'NECA 5 year Projections'!$A$3:$H$656,4,FALSE)</f>
        <v>310376.01351273898</v>
      </c>
      <c r="L40" s="57">
        <f t="shared" si="8"/>
        <v>235698</v>
      </c>
      <c r="M40" s="57">
        <f t="shared" si="9"/>
        <v>235698</v>
      </c>
      <c r="N40" s="58">
        <f t="shared" si="2"/>
        <v>0</v>
      </c>
      <c r="O40" s="67">
        <f>IF(N40&gt;0,Factors!$B$6*(D40+E40+G40)+Factors!$B$7*(Main!F40+Main!H40),0)</f>
        <v>0</v>
      </c>
      <c r="P40" s="72">
        <f>IF(O40&gt;0,(Factors!$B$6*Main!D40)/O40,0)</f>
        <v>0</v>
      </c>
      <c r="Q40" s="70">
        <f>IF(O40&gt;0,(Factors!$B$6*Main!E40+Factors!$B44*Main!F40)/O40,0)</f>
        <v>0</v>
      </c>
      <c r="R40" s="71">
        <f>IF(O40&gt;0,(Factors!$B$6*Main!G40+Factors!$B44*Main!H40)/O40,0)</f>
        <v>0</v>
      </c>
      <c r="S40" s="88">
        <f t="shared" si="3"/>
        <v>0</v>
      </c>
      <c r="T40" s="89">
        <f t="shared" si="10"/>
        <v>0</v>
      </c>
      <c r="U40" s="89">
        <f t="shared" si="11"/>
        <v>0</v>
      </c>
      <c r="V40" s="88">
        <v>0</v>
      </c>
      <c r="W40" s="89">
        <v>0</v>
      </c>
      <c r="X40" s="89">
        <v>0</v>
      </c>
      <c r="Y40" s="88">
        <f t="shared" si="4"/>
        <v>0</v>
      </c>
      <c r="Z40" s="89">
        <f t="shared" si="5"/>
        <v>0</v>
      </c>
      <c r="AA40" s="89">
        <f t="shared" si="6"/>
        <v>0</v>
      </c>
      <c r="AB40" s="90">
        <f t="shared" si="12"/>
        <v>0</v>
      </c>
      <c r="AC40" s="17"/>
      <c r="AD40" s="17"/>
    </row>
    <row r="41" spans="1:31" ht="14.5" customHeight="1">
      <c r="A41" s="45">
        <v>220347</v>
      </c>
      <c r="B41" s="46" t="s">
        <v>37</v>
      </c>
      <c r="C41" s="47" t="s">
        <v>447</v>
      </c>
      <c r="D41" s="76">
        <v>2231304</v>
      </c>
      <c r="E41" s="77">
        <v>807342</v>
      </c>
      <c r="F41" s="77">
        <v>799968</v>
      </c>
      <c r="G41" s="82">
        <v>0</v>
      </c>
      <c r="H41" s="83">
        <v>0</v>
      </c>
      <c r="I41" s="55">
        <f t="shared" si="7"/>
        <v>3838614</v>
      </c>
      <c r="J41" s="56">
        <f>(D41+E41+G41)*Factors!$B$3 +(F41+H41)*Factors!$B$4</f>
        <v>3827489.088420386</v>
      </c>
      <c r="K41" s="56">
        <f>VLOOKUP(A41,'NECA 5 year Projections'!$A$3:$H$656,4,FALSE)</f>
        <v>1973104.1988630199</v>
      </c>
      <c r="L41" s="57">
        <f t="shared" si="8"/>
        <v>1973104.1988630199</v>
      </c>
      <c r="M41" s="57">
        <f t="shared" si="9"/>
        <v>3827489.088420386</v>
      </c>
      <c r="N41" s="58">
        <f t="shared" si="2"/>
        <v>11124.91157961404</v>
      </c>
      <c r="O41" s="67">
        <f>IF(N41&gt;0,Factors!$B$6*(D41+E41+G41)+Factors!$B$7*(Main!F41+Main!H41),0)</f>
        <v>11124.911579613858</v>
      </c>
      <c r="P41" s="72">
        <f>IF(O41&gt;0,(Factors!$B$6*Main!D41)/O41,0)</f>
        <v>0.73430863614912689</v>
      </c>
      <c r="Q41" s="70">
        <f>IF(O41&gt;0,(Factors!$B$6*Main!E41+Factors!$B45*Main!F41)/O41,0)</f>
        <v>0.26569136385087305</v>
      </c>
      <c r="R41" s="71">
        <f>IF(O41&gt;0,(Factors!$B$6*Main!G41+Factors!$B45*Main!H41)/O41,0)</f>
        <v>0</v>
      </c>
      <c r="S41" s="88">
        <f t="shared" si="3"/>
        <v>8169.118649306014</v>
      </c>
      <c r="T41" s="89">
        <f t="shared" si="10"/>
        <v>2955.7929303080246</v>
      </c>
      <c r="U41" s="89">
        <f t="shared" si="11"/>
        <v>0</v>
      </c>
      <c r="V41" s="88">
        <v>8169</v>
      </c>
      <c r="W41" s="89">
        <v>2954</v>
      </c>
      <c r="X41" s="89">
        <v>0</v>
      </c>
      <c r="Y41" s="88">
        <f t="shared" si="4"/>
        <v>0</v>
      </c>
      <c r="Z41" s="89">
        <f t="shared" si="5"/>
        <v>-2</v>
      </c>
      <c r="AA41" s="89">
        <f t="shared" si="6"/>
        <v>0</v>
      </c>
      <c r="AB41" s="90">
        <f t="shared" si="12"/>
        <v>-2</v>
      </c>
      <c r="AC41" s="17"/>
      <c r="AD41" s="17"/>
      <c r="AE41" s="107"/>
    </row>
    <row r="42" spans="1:31" ht="14.5" customHeight="1">
      <c r="A42" s="45">
        <v>220348</v>
      </c>
      <c r="B42" s="46" t="s">
        <v>38</v>
      </c>
      <c r="C42" s="47" t="s">
        <v>447</v>
      </c>
      <c r="D42" s="76">
        <v>2897040</v>
      </c>
      <c r="E42" s="77">
        <v>320115</v>
      </c>
      <c r="F42" s="77">
        <v>564288</v>
      </c>
      <c r="G42" s="82">
        <v>0</v>
      </c>
      <c r="H42" s="83">
        <v>0</v>
      </c>
      <c r="I42" s="55">
        <f t="shared" si="7"/>
        <v>3781443</v>
      </c>
      <c r="J42" s="56">
        <f>(D42+E42+G42)*Factors!$B$3 +(F42+H42)*Factors!$B$4</f>
        <v>3769664.5417943015</v>
      </c>
      <c r="K42" s="56">
        <f>VLOOKUP(A42,'NECA 5 year Projections'!$A$3:$H$656,4,FALSE)</f>
        <v>1767033.5327494401</v>
      </c>
      <c r="L42" s="57">
        <f t="shared" si="8"/>
        <v>1767033.5327494401</v>
      </c>
      <c r="M42" s="57">
        <f t="shared" si="9"/>
        <v>3769664.5417943015</v>
      </c>
      <c r="N42" s="58">
        <f t="shared" si="2"/>
        <v>11778.458205698524</v>
      </c>
      <c r="O42" s="67">
        <f>IF(N42&gt;0,Factors!$B$6*(D42+E42+G42)+Factors!$B$7*(Main!F42+Main!H42),0)</f>
        <v>11778.4582056984</v>
      </c>
      <c r="P42" s="72">
        <f>IF(O42&gt;0,(Factors!$B$6*Main!D42)/O42,0)</f>
        <v>0.9004974892412706</v>
      </c>
      <c r="Q42" s="70">
        <f>IF(O42&gt;0,(Factors!$B$6*Main!E42+Factors!$B46*Main!F42)/O42,0)</f>
        <v>9.9502510758729359E-2</v>
      </c>
      <c r="R42" s="71">
        <f>IF(O42&gt;0,(Factors!$B$6*Main!G42+Factors!$B46*Main!H42)/O42,0)</f>
        <v>0</v>
      </c>
      <c r="S42" s="88">
        <f t="shared" si="3"/>
        <v>10606.472041364761</v>
      </c>
      <c r="T42" s="89">
        <f t="shared" si="10"/>
        <v>1171.9861643337615</v>
      </c>
      <c r="U42" s="89">
        <f t="shared" si="11"/>
        <v>0</v>
      </c>
      <c r="V42" s="88">
        <v>10606</v>
      </c>
      <c r="W42" s="89">
        <v>1172</v>
      </c>
      <c r="X42" s="89">
        <v>0</v>
      </c>
      <c r="Y42" s="88">
        <f t="shared" si="4"/>
        <v>0</v>
      </c>
      <c r="Z42" s="89">
        <f t="shared" si="5"/>
        <v>0</v>
      </c>
      <c r="AA42" s="89">
        <f t="shared" si="6"/>
        <v>0</v>
      </c>
      <c r="AB42" s="90">
        <f t="shared" si="12"/>
        <v>0</v>
      </c>
      <c r="AC42" s="17"/>
      <c r="AD42" s="17"/>
      <c r="AE42" s="107"/>
    </row>
    <row r="43" spans="1:31" ht="14.5" customHeight="1">
      <c r="A43" s="45">
        <v>220358</v>
      </c>
      <c r="B43" s="46" t="s">
        <v>39</v>
      </c>
      <c r="C43" s="47" t="s">
        <v>447</v>
      </c>
      <c r="D43" s="76">
        <v>1531380</v>
      </c>
      <c r="E43" s="77">
        <v>575865</v>
      </c>
      <c r="F43" s="77">
        <v>549408</v>
      </c>
      <c r="G43" s="82">
        <v>0</v>
      </c>
      <c r="H43" s="83">
        <v>0</v>
      </c>
      <c r="I43" s="55">
        <f t="shared" si="7"/>
        <v>2656653</v>
      </c>
      <c r="J43" s="56">
        <f>(D43+E43+G43)*Factors!$B$3 +(F43+H43)*Factors!$B$4</f>
        <v>2648938.0788470972</v>
      </c>
      <c r="K43" s="56">
        <f>VLOOKUP(A43,'NECA 5 year Projections'!$A$3:$H$656,4,FALSE)</f>
        <v>1872062.8378492801</v>
      </c>
      <c r="L43" s="57">
        <f t="shared" si="8"/>
        <v>1872062.8378492801</v>
      </c>
      <c r="M43" s="57">
        <f t="shared" si="9"/>
        <v>2648938.0788470972</v>
      </c>
      <c r="N43" s="58">
        <f t="shared" si="2"/>
        <v>7714.9211529027671</v>
      </c>
      <c r="O43" s="67">
        <f>IF(N43&gt;0,Factors!$B$6*(D43+E43+G43)+Factors!$B$7*(Main!F43+Main!H43),0)</f>
        <v>7714.9211529027743</v>
      </c>
      <c r="P43" s="72">
        <f>IF(O43&gt;0,(Factors!$B$6*Main!D43)/O43,0)</f>
        <v>0.72672138265839992</v>
      </c>
      <c r="Q43" s="70">
        <f>IF(O43&gt;0,(Factors!$B$6*Main!E43+Factors!$B47*Main!F43)/O43,0)</f>
        <v>0.27327861734160008</v>
      </c>
      <c r="R43" s="71">
        <f>IF(O43&gt;0,(Factors!$B$6*Main!G43+Factors!$B47*Main!H43)/O43,0)</f>
        <v>0</v>
      </c>
      <c r="S43" s="88">
        <f t="shared" si="3"/>
        <v>5606.5981673380356</v>
      </c>
      <c r="T43" s="89">
        <f t="shared" si="10"/>
        <v>2108.3229855647314</v>
      </c>
      <c r="U43" s="89">
        <f t="shared" si="11"/>
        <v>0</v>
      </c>
      <c r="V43" s="88">
        <v>5607</v>
      </c>
      <c r="W43" s="89">
        <v>1983</v>
      </c>
      <c r="X43" s="89">
        <v>0</v>
      </c>
      <c r="Y43" s="88">
        <f t="shared" si="4"/>
        <v>0</v>
      </c>
      <c r="Z43" s="89">
        <f t="shared" si="5"/>
        <v>-125</v>
      </c>
      <c r="AA43" s="89">
        <f t="shared" si="6"/>
        <v>0</v>
      </c>
      <c r="AB43" s="90">
        <f t="shared" si="12"/>
        <v>-125</v>
      </c>
      <c r="AC43" s="17"/>
      <c r="AD43" s="17"/>
      <c r="AE43" s="107"/>
    </row>
    <row r="44" spans="1:31" ht="14.5" customHeight="1">
      <c r="A44" s="45">
        <v>220360</v>
      </c>
      <c r="B44" s="46" t="s">
        <v>40</v>
      </c>
      <c r="C44" s="47" t="s">
        <v>447</v>
      </c>
      <c r="D44" s="76">
        <v>2269368</v>
      </c>
      <c r="E44" s="77">
        <v>335058</v>
      </c>
      <c r="F44" s="77">
        <v>455283</v>
      </c>
      <c r="G44" s="82">
        <v>0</v>
      </c>
      <c r="H44" s="83">
        <v>0</v>
      </c>
      <c r="I44" s="55">
        <f t="shared" si="7"/>
        <v>3059709</v>
      </c>
      <c r="J44" s="56">
        <f>(D44+E44+G44)*Factors!$B$3 +(F44+H44)*Factors!$B$4</f>
        <v>3050173.829083201</v>
      </c>
      <c r="K44" s="56">
        <f>VLOOKUP(A44,'NECA 5 year Projections'!$A$3:$H$656,4,FALSE)</f>
        <v>2845672.8829406099</v>
      </c>
      <c r="L44" s="57">
        <f t="shared" si="8"/>
        <v>2845672.8829406099</v>
      </c>
      <c r="M44" s="57">
        <f t="shared" si="9"/>
        <v>3050173.829083201</v>
      </c>
      <c r="N44" s="58">
        <f t="shared" si="2"/>
        <v>9535.1709167989902</v>
      </c>
      <c r="O44" s="67">
        <f>IF(N44&gt;0,Factors!$B$6*(D44+E44+G44)+Factors!$B$7*(Main!F44+Main!H44),0)</f>
        <v>9535.1709167989302</v>
      </c>
      <c r="P44" s="72">
        <f>IF(O44&gt;0,(Factors!$B$6*Main!D44)/O44,0)</f>
        <v>0.87135053942788154</v>
      </c>
      <c r="Q44" s="70">
        <f>IF(O44&gt;0,(Factors!$B$6*Main!E44+Factors!$B48*Main!F44)/O44,0)</f>
        <v>0.1286494605721184</v>
      </c>
      <c r="R44" s="71">
        <f>IF(O44&gt;0,(Factors!$B$6*Main!G44+Factors!$B48*Main!H44)/O44,0)</f>
        <v>0</v>
      </c>
      <c r="S44" s="88">
        <f t="shared" si="3"/>
        <v>8308.4763218898479</v>
      </c>
      <c r="T44" s="89">
        <f t="shared" si="10"/>
        <v>1226.6945949091419</v>
      </c>
      <c r="U44" s="89">
        <f t="shared" si="11"/>
        <v>0</v>
      </c>
      <c r="V44" s="88">
        <v>8308</v>
      </c>
      <c r="W44" s="89">
        <v>1226</v>
      </c>
      <c r="X44" s="89">
        <v>0</v>
      </c>
      <c r="Y44" s="88">
        <f t="shared" si="4"/>
        <v>0</v>
      </c>
      <c r="Z44" s="89">
        <f t="shared" si="5"/>
        <v>-1</v>
      </c>
      <c r="AA44" s="89">
        <f t="shared" si="6"/>
        <v>0</v>
      </c>
      <c r="AB44" s="90">
        <f t="shared" si="12"/>
        <v>-1</v>
      </c>
      <c r="AC44" s="17"/>
      <c r="AD44" s="17"/>
    </row>
    <row r="45" spans="1:31" ht="14.5" customHeight="1">
      <c r="A45" s="45">
        <v>220365</v>
      </c>
      <c r="B45" s="46" t="s">
        <v>41</v>
      </c>
      <c r="C45" s="47" t="s">
        <v>447</v>
      </c>
      <c r="D45" s="76">
        <v>238632</v>
      </c>
      <c r="E45" s="77">
        <v>107205</v>
      </c>
      <c r="F45" s="77">
        <v>123255</v>
      </c>
      <c r="G45" s="82">
        <v>0</v>
      </c>
      <c r="H45" s="83">
        <v>0</v>
      </c>
      <c r="I45" s="55">
        <f t="shared" si="7"/>
        <v>469092</v>
      </c>
      <c r="J45" s="56">
        <f>(D45+E45+G45)*Factors!$B$3 +(F45+H45)*Factors!$B$4</f>
        <v>467825.8419658101</v>
      </c>
      <c r="K45" s="56">
        <f>VLOOKUP(A45,'NECA 5 year Projections'!$A$3:$H$656,4,FALSE)</f>
        <v>243539.110523804</v>
      </c>
      <c r="L45" s="57">
        <f t="shared" si="8"/>
        <v>243539.110523804</v>
      </c>
      <c r="M45" s="57">
        <f t="shared" si="9"/>
        <v>467825.8419658101</v>
      </c>
      <c r="N45" s="58">
        <f t="shared" si="2"/>
        <v>1266.1580341898953</v>
      </c>
      <c r="O45" s="67">
        <f>IF(N45&gt;0,Factors!$B$6*(D45+E45+G45)+Factors!$B$7*(Main!F45+Main!H45),0)</f>
        <v>1266.1580341898718</v>
      </c>
      <c r="P45" s="72">
        <f>IF(O45&gt;0,(Factors!$B$6*Main!D45)/O45,0)</f>
        <v>0.69001292516416701</v>
      </c>
      <c r="Q45" s="70">
        <f>IF(O45&gt;0,(Factors!$B$6*Main!E45+Factors!$B49*Main!F45)/O45,0)</f>
        <v>0.3099870748358331</v>
      </c>
      <c r="R45" s="71">
        <f>IF(O45&gt;0,(Factors!$B$6*Main!G45+Factors!$B49*Main!H45)/O45,0)</f>
        <v>0</v>
      </c>
      <c r="S45" s="88">
        <f t="shared" si="3"/>
        <v>873.66540889148098</v>
      </c>
      <c r="T45" s="89">
        <f t="shared" si="10"/>
        <v>392.4926252984144</v>
      </c>
      <c r="U45" s="89">
        <f t="shared" si="11"/>
        <v>0</v>
      </c>
      <c r="V45" s="88">
        <v>874</v>
      </c>
      <c r="W45" s="89">
        <v>392</v>
      </c>
      <c r="X45" s="89">
        <v>0</v>
      </c>
      <c r="Y45" s="88">
        <f t="shared" si="4"/>
        <v>0</v>
      </c>
      <c r="Z45" s="89">
        <f t="shared" si="5"/>
        <v>0</v>
      </c>
      <c r="AA45" s="89">
        <f t="shared" si="6"/>
        <v>0</v>
      </c>
      <c r="AB45" s="90">
        <f t="shared" si="12"/>
        <v>0</v>
      </c>
      <c r="AC45" s="17"/>
      <c r="AD45" s="17"/>
    </row>
    <row r="46" spans="1:31" ht="14.5" customHeight="1">
      <c r="A46" s="45">
        <v>220368</v>
      </c>
      <c r="B46" s="46" t="s">
        <v>42</v>
      </c>
      <c r="C46" s="47" t="s">
        <v>447</v>
      </c>
      <c r="D46" s="76">
        <v>1500408</v>
      </c>
      <c r="E46" s="77">
        <v>76302</v>
      </c>
      <c r="F46" s="77">
        <v>220602</v>
      </c>
      <c r="G46" s="82">
        <v>0</v>
      </c>
      <c r="H46" s="83">
        <v>0</v>
      </c>
      <c r="I46" s="55">
        <f t="shared" si="7"/>
        <v>1797312</v>
      </c>
      <c r="J46" s="56">
        <f>(D46+E46+G46)*Factors!$B$3 +(F46+H46)*Factors!$B$4</f>
        <v>1791539.4423092743</v>
      </c>
      <c r="K46" s="56">
        <f>VLOOKUP(A46,'NECA 5 year Projections'!$A$3:$H$656,4,FALSE)</f>
        <v>1137068.6467021899</v>
      </c>
      <c r="L46" s="57">
        <f t="shared" si="8"/>
        <v>1137068.6467021899</v>
      </c>
      <c r="M46" s="57">
        <f t="shared" si="9"/>
        <v>1791539.4423092743</v>
      </c>
      <c r="N46" s="58">
        <f t="shared" si="2"/>
        <v>5772.5576907256618</v>
      </c>
      <c r="O46" s="67">
        <f>IF(N46&gt;0,Factors!$B$6*(D46+E46+G46)+Factors!$B$7*(Main!F46+Main!H46),0)</f>
        <v>5772.5576907257264</v>
      </c>
      <c r="P46" s="72">
        <f>IF(O46&gt;0,(Factors!$B$6*Main!D46)/O46,0)</f>
        <v>0.95160682687367992</v>
      </c>
      <c r="Q46" s="70">
        <f>IF(O46&gt;0,(Factors!$B$6*Main!E46+Factors!$B50*Main!F46)/O46,0)</f>
        <v>4.8393173126319994E-2</v>
      </c>
      <c r="R46" s="71">
        <f>IF(O46&gt;0,(Factors!$B$6*Main!G46+Factors!$B50*Main!H46)/O46,0)</f>
        <v>0</v>
      </c>
      <c r="S46" s="88">
        <f t="shared" si="3"/>
        <v>5493.2053070167049</v>
      </c>
      <c r="T46" s="89">
        <f t="shared" si="10"/>
        <v>279.35238370895689</v>
      </c>
      <c r="U46" s="89">
        <f t="shared" si="11"/>
        <v>0</v>
      </c>
      <c r="V46" s="88">
        <v>5493</v>
      </c>
      <c r="W46" s="89">
        <v>208</v>
      </c>
      <c r="X46" s="89">
        <v>0</v>
      </c>
      <c r="Y46" s="88">
        <f t="shared" si="4"/>
        <v>0</v>
      </c>
      <c r="Z46" s="89">
        <f t="shared" si="5"/>
        <v>-71</v>
      </c>
      <c r="AA46" s="89">
        <f t="shared" si="6"/>
        <v>0</v>
      </c>
      <c r="AB46" s="90">
        <f t="shared" si="12"/>
        <v>-71</v>
      </c>
      <c r="AC46" s="17"/>
      <c r="AD46" s="17"/>
      <c r="AE46" s="107"/>
    </row>
    <row r="47" spans="1:31" ht="14.5" customHeight="1">
      <c r="A47" s="45">
        <v>220371</v>
      </c>
      <c r="B47" s="46" t="s">
        <v>448</v>
      </c>
      <c r="C47" s="47" t="s">
        <v>447</v>
      </c>
      <c r="D47" s="76">
        <v>615792</v>
      </c>
      <c r="E47" s="77">
        <v>0</v>
      </c>
      <c r="F47" s="77">
        <v>0</v>
      </c>
      <c r="G47" s="82">
        <v>0</v>
      </c>
      <c r="H47" s="83">
        <v>0</v>
      </c>
      <c r="I47" s="55">
        <f t="shared" si="7"/>
        <v>615792</v>
      </c>
      <c r="J47" s="56">
        <f>(D47+E47+G47)*Factors!$B$3 +(F47+H47)*Factors!$B$4</f>
        <v>613537.49863609206</v>
      </c>
      <c r="K47" s="56">
        <f>VLOOKUP(A47,'NECA 5 year Projections'!$A$3:$H$656,4,FALSE)</f>
        <v>633830.41840091301</v>
      </c>
      <c r="L47" s="57">
        <f t="shared" si="8"/>
        <v>615792</v>
      </c>
      <c r="M47" s="57">
        <f t="shared" si="9"/>
        <v>615792</v>
      </c>
      <c r="N47" s="58">
        <f t="shared" si="2"/>
        <v>0</v>
      </c>
      <c r="O47" s="67">
        <f>IF(N47&gt;0,Factors!$B$6*(D47+E47+G47)+Factors!$B$7*(Main!F47+Main!H47),0)</f>
        <v>0</v>
      </c>
      <c r="P47" s="72">
        <f>IF(O47&gt;0,(Factors!$B$6*Main!D47)/O47,0)</f>
        <v>0</v>
      </c>
      <c r="Q47" s="70">
        <f>IF(O47&gt;0,(Factors!$B$6*Main!E47+Factors!$B51*Main!F47)/O47,0)</f>
        <v>0</v>
      </c>
      <c r="R47" s="71">
        <f>IF(O47&gt;0,(Factors!$B$6*Main!G47+Factors!$B51*Main!H47)/O47,0)</f>
        <v>0</v>
      </c>
      <c r="S47" s="88">
        <f t="shared" si="3"/>
        <v>0</v>
      </c>
      <c r="T47" s="89">
        <f t="shared" si="10"/>
        <v>0</v>
      </c>
      <c r="U47" s="89">
        <f t="shared" si="11"/>
        <v>0</v>
      </c>
      <c r="V47" s="88">
        <v>0</v>
      </c>
      <c r="W47" s="89">
        <v>0</v>
      </c>
      <c r="X47" s="89">
        <v>0</v>
      </c>
      <c r="Y47" s="88">
        <f t="shared" si="4"/>
        <v>0</v>
      </c>
      <c r="Z47" s="89">
        <f t="shared" si="5"/>
        <v>0</v>
      </c>
      <c r="AA47" s="89">
        <f t="shared" si="6"/>
        <v>0</v>
      </c>
      <c r="AB47" s="90">
        <f t="shared" si="12"/>
        <v>0</v>
      </c>
      <c r="AC47" s="17"/>
      <c r="AD47" s="17"/>
    </row>
    <row r="48" spans="1:31" ht="14.5" customHeight="1">
      <c r="A48" s="45">
        <v>220376</v>
      </c>
      <c r="B48" s="46" t="s">
        <v>43</v>
      </c>
      <c r="C48" s="47" t="s">
        <v>447</v>
      </c>
      <c r="D48" s="76">
        <v>1151148</v>
      </c>
      <c r="E48" s="77">
        <v>449820</v>
      </c>
      <c r="F48" s="77">
        <v>398271</v>
      </c>
      <c r="G48" s="82">
        <v>0</v>
      </c>
      <c r="H48" s="83">
        <v>0</v>
      </c>
      <c r="I48" s="55">
        <f t="shared" si="7"/>
        <v>1999239</v>
      </c>
      <c r="J48" s="56">
        <f>(D48+E48+G48)*Factors!$B$3 +(F48+H48)*Factors!$B$4</f>
        <v>1993377.6303499022</v>
      </c>
      <c r="K48" s="56">
        <f>VLOOKUP(A48,'NECA 5 year Projections'!$A$3:$H$656,4,FALSE)</f>
        <v>1061152.9058969601</v>
      </c>
      <c r="L48" s="57">
        <f t="shared" si="8"/>
        <v>1061152.9058969601</v>
      </c>
      <c r="M48" s="57">
        <f t="shared" si="9"/>
        <v>1993377.6303499022</v>
      </c>
      <c r="N48" s="58">
        <f t="shared" si="2"/>
        <v>5861.3696500977967</v>
      </c>
      <c r="O48" s="67">
        <f>IF(N48&gt;0,Factors!$B$6*(D48+E48+G48)+Factors!$B$7*(Main!F48+Main!H48),0)</f>
        <v>5861.3696500978522</v>
      </c>
      <c r="P48" s="72">
        <f>IF(O48&gt;0,(Factors!$B$6*Main!D48)/O48,0)</f>
        <v>0.71903248534636544</v>
      </c>
      <c r="Q48" s="70">
        <f>IF(O48&gt;0,(Factors!$B$6*Main!E48+Factors!$B52*Main!F48)/O48,0)</f>
        <v>0.28096751465363456</v>
      </c>
      <c r="R48" s="71">
        <f>IF(O48&gt;0,(Factors!$B$6*Main!G48+Factors!$B52*Main!H48)/O48,0)</f>
        <v>0</v>
      </c>
      <c r="S48" s="88">
        <f t="shared" si="3"/>
        <v>4214.5151870435748</v>
      </c>
      <c r="T48" s="89">
        <f t="shared" si="10"/>
        <v>1646.8544630542217</v>
      </c>
      <c r="U48" s="89">
        <f t="shared" si="11"/>
        <v>0</v>
      </c>
      <c r="V48" s="88">
        <v>4215</v>
      </c>
      <c r="W48" s="89">
        <v>1647</v>
      </c>
      <c r="X48" s="89">
        <v>0</v>
      </c>
      <c r="Y48" s="88">
        <f t="shared" si="4"/>
        <v>0</v>
      </c>
      <c r="Z48" s="89">
        <f t="shared" si="5"/>
        <v>0</v>
      </c>
      <c r="AA48" s="89">
        <f t="shared" si="6"/>
        <v>0</v>
      </c>
      <c r="AB48" s="90">
        <f t="shared" si="12"/>
        <v>0</v>
      </c>
      <c r="AC48" s="17"/>
      <c r="AD48" s="17"/>
      <c r="AE48" s="107"/>
    </row>
    <row r="49" spans="1:31" ht="14.5" customHeight="1">
      <c r="A49" s="45">
        <v>220378</v>
      </c>
      <c r="B49" s="46" t="s">
        <v>44</v>
      </c>
      <c r="C49" s="47" t="s">
        <v>447</v>
      </c>
      <c r="D49" s="76">
        <v>3352356</v>
      </c>
      <c r="E49" s="77">
        <v>1552047</v>
      </c>
      <c r="F49" s="77">
        <v>1522719</v>
      </c>
      <c r="G49" s="82">
        <v>0</v>
      </c>
      <c r="H49" s="83">
        <v>0</v>
      </c>
      <c r="I49" s="55">
        <f t="shared" si="7"/>
        <v>6427122</v>
      </c>
      <c r="J49" s="56">
        <f>(D49+E49+G49)*Factors!$B$3 +(F49+H49)*Factors!$B$4</f>
        <v>6409166.2888951879</v>
      </c>
      <c r="K49" s="56">
        <f>VLOOKUP(A49,'NECA 5 year Projections'!$A$3:$H$656,4,FALSE)</f>
        <v>2514869.1514657401</v>
      </c>
      <c r="L49" s="57">
        <f t="shared" si="8"/>
        <v>2514869.1514657401</v>
      </c>
      <c r="M49" s="57">
        <f t="shared" si="9"/>
        <v>6409166.2888951879</v>
      </c>
      <c r="N49" s="58">
        <f t="shared" si="2"/>
        <v>17955.711104812101</v>
      </c>
      <c r="O49" s="67">
        <f>IF(N49&gt;0,Factors!$B$6*(D49+E49+G49)+Factors!$B$7*(Main!F49+Main!H49),0)</f>
        <v>17955.711104812122</v>
      </c>
      <c r="P49" s="72">
        <f>IF(O49&gt;0,(Factors!$B$6*Main!D49)/O49,0)</f>
        <v>0.6835400761315904</v>
      </c>
      <c r="Q49" s="70">
        <f>IF(O49&gt;0,(Factors!$B$6*Main!E49+Factors!$B53*Main!F49)/O49,0)</f>
        <v>0.31645992386840965</v>
      </c>
      <c r="R49" s="71">
        <f>IF(O49&gt;0,(Factors!$B$6*Main!G49+Factors!$B53*Main!H49)/O49,0)</f>
        <v>0</v>
      </c>
      <c r="S49" s="88">
        <f t="shared" si="3"/>
        <v>12273.448135580107</v>
      </c>
      <c r="T49" s="89">
        <f t="shared" si="10"/>
        <v>5682.2629692319952</v>
      </c>
      <c r="U49" s="89">
        <f t="shared" si="11"/>
        <v>0</v>
      </c>
      <c r="V49" s="88">
        <v>12273</v>
      </c>
      <c r="W49" s="89">
        <v>5629</v>
      </c>
      <c r="X49" s="89">
        <v>0</v>
      </c>
      <c r="Y49" s="88">
        <f t="shared" si="4"/>
        <v>0</v>
      </c>
      <c r="Z49" s="89">
        <f t="shared" si="5"/>
        <v>-53</v>
      </c>
      <c r="AA49" s="89">
        <f t="shared" si="6"/>
        <v>0</v>
      </c>
      <c r="AB49" s="90">
        <f t="shared" si="12"/>
        <v>-53</v>
      </c>
      <c r="AC49" s="17"/>
      <c r="AD49" s="17"/>
      <c r="AE49" s="107"/>
    </row>
    <row r="50" spans="1:31" ht="14.5" customHeight="1">
      <c r="A50" s="45">
        <v>220381</v>
      </c>
      <c r="B50" s="46" t="s">
        <v>45</v>
      </c>
      <c r="C50" s="47" t="s">
        <v>447</v>
      </c>
      <c r="D50" s="76">
        <v>2372664</v>
      </c>
      <c r="E50" s="77">
        <v>1476966</v>
      </c>
      <c r="F50" s="77">
        <v>1282458</v>
      </c>
      <c r="G50" s="82">
        <v>0</v>
      </c>
      <c r="H50" s="83">
        <v>0</v>
      </c>
      <c r="I50" s="55">
        <f t="shared" si="7"/>
        <v>5132088</v>
      </c>
      <c r="J50" s="56">
        <f>(D50+E50+G50)*Factors!$B$3 +(F50+H50)*Factors!$B$4</f>
        <v>5117993.9616144076</v>
      </c>
      <c r="K50" s="56">
        <f>VLOOKUP(A50,'NECA 5 year Projections'!$A$3:$H$656,4,FALSE)</f>
        <v>3303802.5842147102</v>
      </c>
      <c r="L50" s="57">
        <f t="shared" si="8"/>
        <v>3303802.5842147102</v>
      </c>
      <c r="M50" s="57">
        <f t="shared" si="9"/>
        <v>5117993.9616144076</v>
      </c>
      <c r="N50" s="58">
        <f t="shared" si="2"/>
        <v>14094.038385592401</v>
      </c>
      <c r="O50" s="67">
        <f>IF(N50&gt;0,Factors!$B$6*(D50+E50+G50)+Factors!$B$7*(Main!F50+Main!H50),0)</f>
        <v>14094.038385593087</v>
      </c>
      <c r="P50" s="72">
        <f>IF(O50&gt;0,(Factors!$B$6*Main!D50)/O50,0)</f>
        <v>0.61633559588843612</v>
      </c>
      <c r="Q50" s="70">
        <f>IF(O50&gt;0,(Factors!$B$6*Main!E50+Factors!$B54*Main!F50)/O50,0)</f>
        <v>0.38366440411156399</v>
      </c>
      <c r="R50" s="71">
        <f>IF(O50&gt;0,(Factors!$B$6*Main!G50+Factors!$B54*Main!H50)/O50,0)</f>
        <v>0</v>
      </c>
      <c r="S50" s="88">
        <f t="shared" si="3"/>
        <v>8686.6575468585852</v>
      </c>
      <c r="T50" s="89">
        <f t="shared" si="10"/>
        <v>5407.3808387338177</v>
      </c>
      <c r="U50" s="89">
        <f t="shared" si="11"/>
        <v>0</v>
      </c>
      <c r="V50" s="88">
        <v>8687</v>
      </c>
      <c r="W50" s="89">
        <v>5401</v>
      </c>
      <c r="X50" s="89">
        <v>0</v>
      </c>
      <c r="Y50" s="88">
        <f t="shared" si="4"/>
        <v>0</v>
      </c>
      <c r="Z50" s="89">
        <f t="shared" si="5"/>
        <v>-6</v>
      </c>
      <c r="AA50" s="89">
        <f t="shared" si="6"/>
        <v>0</v>
      </c>
      <c r="AB50" s="90">
        <f t="shared" si="12"/>
        <v>-6</v>
      </c>
      <c r="AC50" s="17"/>
      <c r="AD50" s="17"/>
      <c r="AE50" s="107"/>
    </row>
    <row r="51" spans="1:31" ht="14.5" customHeight="1">
      <c r="A51" s="45">
        <v>220382</v>
      </c>
      <c r="B51" s="46" t="s">
        <v>46</v>
      </c>
      <c r="C51" s="47" t="s">
        <v>447</v>
      </c>
      <c r="D51" s="76">
        <v>1714176</v>
      </c>
      <c r="E51" s="77">
        <v>360990</v>
      </c>
      <c r="F51" s="77">
        <v>301704</v>
      </c>
      <c r="G51" s="82">
        <v>0</v>
      </c>
      <c r="H51" s="83">
        <v>0</v>
      </c>
      <c r="I51" s="55">
        <f t="shared" si="7"/>
        <v>2376870</v>
      </c>
      <c r="J51" s="56">
        <f>(D51+E51+G51)*Factors!$B$3 +(F51+H51)*Factors!$B$4</f>
        <v>2369272.5245905509</v>
      </c>
      <c r="K51" s="56">
        <f>VLOOKUP(A51,'NECA 5 year Projections'!$A$3:$H$656,4,FALSE)</f>
        <v>1980207.35820047</v>
      </c>
      <c r="L51" s="57">
        <f t="shared" si="8"/>
        <v>1980207.35820047</v>
      </c>
      <c r="M51" s="57">
        <f t="shared" si="9"/>
        <v>2369272.5245905509</v>
      </c>
      <c r="N51" s="58">
        <f t="shared" si="2"/>
        <v>7597.4754094490781</v>
      </c>
      <c r="O51" s="67">
        <f>IF(N51&gt;0,Factors!$B$6*(D51+E51+G51)+Factors!$B$7*(Main!F51+Main!H51),0)</f>
        <v>7597.4754094491327</v>
      </c>
      <c r="P51" s="72">
        <f>IF(O51&gt;0,(Factors!$B$6*Main!D51)/O51,0)</f>
        <v>0.82604283223607167</v>
      </c>
      <c r="Q51" s="70">
        <f>IF(O51&gt;0,(Factors!$B$6*Main!E51+Factors!$B55*Main!F51)/O51,0)</f>
        <v>0.17395716776392831</v>
      </c>
      <c r="R51" s="71">
        <f>IF(O51&gt;0,(Factors!$B$6*Main!G51+Factors!$B55*Main!H51)/O51,0)</f>
        <v>0</v>
      </c>
      <c r="S51" s="88">
        <f t="shared" si="3"/>
        <v>6275.8401050652246</v>
      </c>
      <c r="T51" s="89">
        <f t="shared" si="10"/>
        <v>1321.6353043838533</v>
      </c>
      <c r="U51" s="89">
        <f t="shared" si="11"/>
        <v>0</v>
      </c>
      <c r="V51" s="88">
        <v>6276</v>
      </c>
      <c r="W51" s="89">
        <v>1322</v>
      </c>
      <c r="X51" s="89">
        <v>0</v>
      </c>
      <c r="Y51" s="88">
        <f t="shared" si="4"/>
        <v>0</v>
      </c>
      <c r="Z51" s="89">
        <f t="shared" si="5"/>
        <v>0</v>
      </c>
      <c r="AA51" s="89">
        <f t="shared" si="6"/>
        <v>0</v>
      </c>
      <c r="AB51" s="90">
        <f t="shared" si="12"/>
        <v>0</v>
      </c>
      <c r="AC51" s="17"/>
      <c r="AD51" s="17"/>
      <c r="AE51" s="107"/>
    </row>
    <row r="52" spans="1:31" ht="14.5" customHeight="1">
      <c r="A52" s="45">
        <v>220389</v>
      </c>
      <c r="B52" s="46" t="s">
        <v>47</v>
      </c>
      <c r="C52" s="47" t="s">
        <v>447</v>
      </c>
      <c r="D52" s="76">
        <v>969480</v>
      </c>
      <c r="E52" s="77">
        <v>0</v>
      </c>
      <c r="F52" s="77">
        <v>10377</v>
      </c>
      <c r="G52" s="82">
        <v>0</v>
      </c>
      <c r="H52" s="83">
        <v>0</v>
      </c>
      <c r="I52" s="55">
        <f t="shared" si="7"/>
        <v>979857</v>
      </c>
      <c r="J52" s="56">
        <f>(D52+E52+G52)*Factors!$B$3 +(F52+H52)*Factors!$B$4</f>
        <v>976307.59698358935</v>
      </c>
      <c r="K52" s="56">
        <f>VLOOKUP(A52,'NECA 5 year Projections'!$A$3:$H$656,4,FALSE)</f>
        <v>849618.69574067404</v>
      </c>
      <c r="L52" s="57">
        <f t="shared" si="8"/>
        <v>849618.69574067404</v>
      </c>
      <c r="M52" s="57">
        <f t="shared" si="9"/>
        <v>976307.59698358935</v>
      </c>
      <c r="N52" s="58">
        <f t="shared" si="2"/>
        <v>3549.4030164106516</v>
      </c>
      <c r="O52" s="67">
        <f>IF(N52&gt;0,Factors!$B$6*(D52+E52+G52)+Factors!$B$7*(Main!F52+Main!H52),0)</f>
        <v>3549.4030164106125</v>
      </c>
      <c r="P52" s="72">
        <f>IF(O52&gt;0,(Factors!$B$6*Main!D52)/O52,0)</f>
        <v>1</v>
      </c>
      <c r="Q52" s="70">
        <f>IF(O52&gt;0,(Factors!$B$6*Main!E52+Factors!$B56*Main!F52)/O52,0)</f>
        <v>0</v>
      </c>
      <c r="R52" s="71">
        <f>IF(O52&gt;0,(Factors!$B$6*Main!G52+Factors!$B56*Main!H52)/O52,0)</f>
        <v>0</v>
      </c>
      <c r="S52" s="88">
        <f t="shared" si="3"/>
        <v>3549.4030164106516</v>
      </c>
      <c r="T52" s="89">
        <f t="shared" si="10"/>
        <v>0</v>
      </c>
      <c r="U52" s="89">
        <f t="shared" si="11"/>
        <v>0</v>
      </c>
      <c r="V52" s="88">
        <v>3549</v>
      </c>
      <c r="W52" s="89">
        <v>0</v>
      </c>
      <c r="X52" s="89">
        <v>0</v>
      </c>
      <c r="Y52" s="88">
        <f t="shared" si="4"/>
        <v>0</v>
      </c>
      <c r="Z52" s="89">
        <f t="shared" si="5"/>
        <v>0</v>
      </c>
      <c r="AA52" s="89">
        <f t="shared" si="6"/>
        <v>0</v>
      </c>
      <c r="AB52" s="90">
        <f t="shared" si="12"/>
        <v>0</v>
      </c>
      <c r="AC52" s="17"/>
      <c r="AD52" s="17"/>
    </row>
    <row r="53" spans="1:31" ht="14.5" customHeight="1">
      <c r="A53" s="45">
        <v>220392</v>
      </c>
      <c r="B53" s="46" t="s">
        <v>48</v>
      </c>
      <c r="C53" s="47" t="s">
        <v>447</v>
      </c>
      <c r="D53" s="76">
        <v>249528</v>
      </c>
      <c r="E53" s="77">
        <v>69099</v>
      </c>
      <c r="F53" s="77">
        <v>55530</v>
      </c>
      <c r="G53" s="82">
        <v>0</v>
      </c>
      <c r="H53" s="83">
        <v>0</v>
      </c>
      <c r="I53" s="55">
        <f t="shared" si="7"/>
        <v>374157</v>
      </c>
      <c r="J53" s="56">
        <f>(D53+E53+G53)*Factors!$B$3 +(F53+H53)*Factors!$B$4</f>
        <v>372990.46161353524</v>
      </c>
      <c r="K53" s="56">
        <f>VLOOKUP(A53,'NECA 5 year Projections'!$A$3:$H$656,4,FALSE)</f>
        <v>282111.89346792299</v>
      </c>
      <c r="L53" s="57">
        <f t="shared" si="8"/>
        <v>282111.89346792299</v>
      </c>
      <c r="M53" s="57">
        <f t="shared" si="9"/>
        <v>372990.46161353524</v>
      </c>
      <c r="N53" s="58">
        <f t="shared" si="2"/>
        <v>1166.5383864647592</v>
      </c>
      <c r="O53" s="67">
        <f>IF(N53&gt;0,Factors!$B$6*(D53+E53+G53)+Factors!$B$7*(Main!F53+Main!H53),0)</f>
        <v>1166.538386464769</v>
      </c>
      <c r="P53" s="72">
        <f>IF(O53&gt;0,(Factors!$B$6*Main!D53)/O53,0)</f>
        <v>0.78313513920665856</v>
      </c>
      <c r="Q53" s="70">
        <f>IF(O53&gt;0,(Factors!$B$6*Main!E53+Factors!$B57*Main!F53)/O53,0)</f>
        <v>0.21686486079334144</v>
      </c>
      <c r="R53" s="71">
        <f>IF(O53&gt;0,(Factors!$B$6*Main!G53+Factors!$B57*Main!H53)/O53,0)</f>
        <v>0</v>
      </c>
      <c r="S53" s="88">
        <f t="shared" si="3"/>
        <v>913.55720167399011</v>
      </c>
      <c r="T53" s="89">
        <f t="shared" si="10"/>
        <v>252.98118479076916</v>
      </c>
      <c r="U53" s="89">
        <f t="shared" si="11"/>
        <v>0</v>
      </c>
      <c r="V53" s="88">
        <v>914</v>
      </c>
      <c r="W53" s="89">
        <v>253</v>
      </c>
      <c r="X53" s="89">
        <v>0</v>
      </c>
      <c r="Y53" s="88">
        <f t="shared" si="4"/>
        <v>0</v>
      </c>
      <c r="Z53" s="89">
        <f t="shared" si="5"/>
        <v>0</v>
      </c>
      <c r="AA53" s="89">
        <f t="shared" si="6"/>
        <v>0</v>
      </c>
      <c r="AB53" s="90">
        <f t="shared" si="12"/>
        <v>0</v>
      </c>
      <c r="AC53" s="17"/>
      <c r="AD53" s="17"/>
    </row>
    <row r="54" spans="1:31" ht="14.5" customHeight="1">
      <c r="A54" s="45">
        <v>230468</v>
      </c>
      <c r="B54" s="46" t="s">
        <v>49</v>
      </c>
      <c r="C54" s="47" t="s">
        <v>449</v>
      </c>
      <c r="D54" s="76">
        <v>4890888</v>
      </c>
      <c r="E54" s="77">
        <v>0</v>
      </c>
      <c r="F54" s="77">
        <v>113175</v>
      </c>
      <c r="G54" s="82">
        <v>0</v>
      </c>
      <c r="H54" s="83">
        <v>0</v>
      </c>
      <c r="I54" s="55">
        <f t="shared" si="7"/>
        <v>5004063</v>
      </c>
      <c r="J54" s="56">
        <f>(D54+E54+G54)*Factors!$B$3 +(F54+H54)*Factors!$B$4</f>
        <v>4986156.7692163568</v>
      </c>
      <c r="K54" s="56">
        <f>VLOOKUP(A54,'NECA 5 year Projections'!$A$3:$H$656,4,FALSE)</f>
        <v>3532117.5752870701</v>
      </c>
      <c r="L54" s="57">
        <f t="shared" si="8"/>
        <v>3532117.5752870701</v>
      </c>
      <c r="M54" s="57">
        <f t="shared" si="9"/>
        <v>4986156.7692163568</v>
      </c>
      <c r="N54" s="58">
        <f t="shared" si="2"/>
        <v>17906.230783643201</v>
      </c>
      <c r="O54" s="67">
        <f>IF(N54&gt;0,Factors!$B$6*(D54+E54+G54)+Factors!$B$7*(Main!F54+Main!H54),0)</f>
        <v>17906.230783643259</v>
      </c>
      <c r="P54" s="72">
        <f>IF(O54&gt;0,(Factors!$B$6*Main!D54)/O54,0)</f>
        <v>1</v>
      </c>
      <c r="Q54" s="70">
        <f>IF(O54&gt;0,(Factors!$B$6*Main!E54+Factors!$B58*Main!F54)/O54,0)</f>
        <v>0</v>
      </c>
      <c r="R54" s="71">
        <f>IF(O54&gt;0,(Factors!$B$6*Main!G54+Factors!$B58*Main!H54)/O54,0)</f>
        <v>0</v>
      </c>
      <c r="S54" s="88">
        <f t="shared" si="3"/>
        <v>17906.230783643201</v>
      </c>
      <c r="T54" s="89">
        <f t="shared" si="10"/>
        <v>0</v>
      </c>
      <c r="U54" s="89">
        <f t="shared" si="11"/>
        <v>0</v>
      </c>
      <c r="V54" s="88">
        <v>17906</v>
      </c>
      <c r="W54" s="89">
        <v>0</v>
      </c>
      <c r="X54" s="89">
        <v>0</v>
      </c>
      <c r="Y54" s="88">
        <f t="shared" si="4"/>
        <v>0</v>
      </c>
      <c r="Z54" s="89">
        <f t="shared" si="5"/>
        <v>0</v>
      </c>
      <c r="AA54" s="89">
        <f t="shared" si="6"/>
        <v>0</v>
      </c>
      <c r="AB54" s="90">
        <f t="shared" si="12"/>
        <v>0</v>
      </c>
      <c r="AC54" s="17"/>
      <c r="AD54" s="17"/>
    </row>
    <row r="55" spans="1:31" ht="14.5" customHeight="1">
      <c r="A55" s="45">
        <v>230469</v>
      </c>
      <c r="B55" s="46" t="s">
        <v>50</v>
      </c>
      <c r="C55" s="47" t="s">
        <v>449</v>
      </c>
      <c r="D55" s="76">
        <v>349596</v>
      </c>
      <c r="E55" s="77">
        <v>55800</v>
      </c>
      <c r="F55" s="77">
        <v>61677</v>
      </c>
      <c r="G55" s="82">
        <v>0</v>
      </c>
      <c r="H55" s="83">
        <v>0</v>
      </c>
      <c r="I55" s="55">
        <f t="shared" si="7"/>
        <v>467073</v>
      </c>
      <c r="J55" s="56">
        <f>(D55+E55+G55)*Factors!$B$3 +(F55+H55)*Factors!$B$4</f>
        <v>465588.78806655033</v>
      </c>
      <c r="K55" s="56">
        <f>VLOOKUP(A55,'NECA 5 year Projections'!$A$3:$H$656,4,FALSE)</f>
        <v>260736.61685215301</v>
      </c>
      <c r="L55" s="57">
        <f t="shared" si="8"/>
        <v>260736.61685215301</v>
      </c>
      <c r="M55" s="57">
        <f t="shared" si="9"/>
        <v>465588.78806655033</v>
      </c>
      <c r="N55" s="58">
        <f t="shared" si="2"/>
        <v>1484.2119334496674</v>
      </c>
      <c r="O55" s="67">
        <f>IF(N55&gt;0,Factors!$B$6*(D55+E55+G55)+Factors!$B$7*(Main!F55+Main!H55),0)</f>
        <v>1484.2119334496811</v>
      </c>
      <c r="P55" s="72">
        <f>IF(O55&gt;0,(Factors!$B$6*Main!D55)/O55,0)</f>
        <v>0.86235680667791492</v>
      </c>
      <c r="Q55" s="70">
        <f>IF(O55&gt;0,(Factors!$B$6*Main!E55+Factors!$B59*Main!F55)/O55,0)</f>
        <v>0.13764319332208505</v>
      </c>
      <c r="R55" s="71">
        <f>IF(O55&gt;0,(Factors!$B$6*Main!G55+Factors!$B59*Main!H55)/O55,0)</f>
        <v>0</v>
      </c>
      <c r="S55" s="88">
        <f t="shared" si="3"/>
        <v>1279.9202633629093</v>
      </c>
      <c r="T55" s="89">
        <f t="shared" si="10"/>
        <v>204.29167008675822</v>
      </c>
      <c r="U55" s="89">
        <f t="shared" si="11"/>
        <v>0</v>
      </c>
      <c r="V55" s="88">
        <v>1280</v>
      </c>
      <c r="W55" s="89">
        <v>204</v>
      </c>
      <c r="X55" s="89">
        <v>0</v>
      </c>
      <c r="Y55" s="88">
        <f t="shared" si="4"/>
        <v>0</v>
      </c>
      <c r="Z55" s="89">
        <f t="shared" si="5"/>
        <v>0</v>
      </c>
      <c r="AA55" s="89">
        <f t="shared" si="6"/>
        <v>0</v>
      </c>
      <c r="AB55" s="90">
        <f t="shared" si="12"/>
        <v>0</v>
      </c>
      <c r="AC55" s="17"/>
      <c r="AD55" s="17"/>
    </row>
    <row r="56" spans="1:31" ht="14.5" customHeight="1">
      <c r="A56" s="45">
        <v>230473</v>
      </c>
      <c r="B56" s="46" t="s">
        <v>51</v>
      </c>
      <c r="C56" s="47" t="s">
        <v>449</v>
      </c>
      <c r="D56" s="76">
        <v>1706892</v>
      </c>
      <c r="E56" s="77">
        <v>0</v>
      </c>
      <c r="F56" s="77">
        <v>0</v>
      </c>
      <c r="G56" s="82">
        <v>0</v>
      </c>
      <c r="H56" s="83">
        <v>0</v>
      </c>
      <c r="I56" s="55">
        <f t="shared" si="7"/>
        <v>1706892</v>
      </c>
      <c r="J56" s="56">
        <f>(D56+E56+G56)*Factors!$B$3 +(F56+H56)*Factors!$B$4</f>
        <v>1700642.8276462771</v>
      </c>
      <c r="K56" s="56">
        <f>VLOOKUP(A56,'NECA 5 year Projections'!$A$3:$H$656,4,FALSE)</f>
        <v>1866522.4775434399</v>
      </c>
      <c r="L56" s="57">
        <f t="shared" si="8"/>
        <v>1706892</v>
      </c>
      <c r="M56" s="57">
        <f t="shared" si="9"/>
        <v>1706892</v>
      </c>
      <c r="N56" s="58">
        <f t="shared" si="2"/>
        <v>0</v>
      </c>
      <c r="O56" s="67">
        <f>IF(N56&gt;0,Factors!$B$6*(D56+E56+G56)+Factors!$B$7*(Main!F56+Main!H56),0)</f>
        <v>0</v>
      </c>
      <c r="P56" s="72">
        <f>IF(O56&gt;0,(Factors!$B$6*Main!D56)/O56,0)</f>
        <v>0</v>
      </c>
      <c r="Q56" s="70">
        <f>IF(O56&gt;0,(Factors!$B$6*Main!E56+Factors!$B60*Main!F56)/O56,0)</f>
        <v>0</v>
      </c>
      <c r="R56" s="71">
        <f>IF(O56&gt;0,(Factors!$B$6*Main!G56+Factors!$B60*Main!H56)/O56,0)</f>
        <v>0</v>
      </c>
      <c r="S56" s="88">
        <f t="shared" si="3"/>
        <v>0</v>
      </c>
      <c r="T56" s="89">
        <f t="shared" si="10"/>
        <v>0</v>
      </c>
      <c r="U56" s="89">
        <f t="shared" si="11"/>
        <v>0</v>
      </c>
      <c r="V56" s="88">
        <v>0</v>
      </c>
      <c r="W56" s="89">
        <v>0</v>
      </c>
      <c r="X56" s="89">
        <v>0</v>
      </c>
      <c r="Y56" s="88">
        <f t="shared" si="4"/>
        <v>0</v>
      </c>
      <c r="Z56" s="89">
        <f t="shared" si="5"/>
        <v>0</v>
      </c>
      <c r="AA56" s="89">
        <f t="shared" si="6"/>
        <v>0</v>
      </c>
      <c r="AB56" s="90">
        <f t="shared" si="12"/>
        <v>0</v>
      </c>
      <c r="AC56" s="17"/>
      <c r="AD56" s="17"/>
    </row>
    <row r="57" spans="1:31" ht="14.5" customHeight="1">
      <c r="A57" s="45">
        <v>230478</v>
      </c>
      <c r="B57" s="46" t="s">
        <v>52</v>
      </c>
      <c r="C57" s="47" t="s">
        <v>449</v>
      </c>
      <c r="D57" s="76">
        <v>394884</v>
      </c>
      <c r="E57" s="77">
        <v>0</v>
      </c>
      <c r="F57" s="77">
        <v>0</v>
      </c>
      <c r="G57" s="82">
        <v>0</v>
      </c>
      <c r="H57" s="83">
        <v>0</v>
      </c>
      <c r="I57" s="55">
        <f t="shared" si="7"/>
        <v>394884</v>
      </c>
      <c r="J57" s="56">
        <f>(D57+E57+G57)*Factors!$B$3 +(F57+H57)*Factors!$B$4</f>
        <v>393438.27398117312</v>
      </c>
      <c r="K57" s="56">
        <f>VLOOKUP(A57,'NECA 5 year Projections'!$A$3:$H$656,4,FALSE)</f>
        <v>305264.035875756</v>
      </c>
      <c r="L57" s="57">
        <f t="shared" si="8"/>
        <v>305264.035875756</v>
      </c>
      <c r="M57" s="57">
        <f t="shared" si="9"/>
        <v>393438.27398117312</v>
      </c>
      <c r="N57" s="58">
        <f t="shared" si="2"/>
        <v>1445.7260188268847</v>
      </c>
      <c r="O57" s="67">
        <f>IF(N57&gt;0,Factors!$B$6*(D57+E57+G57)+Factors!$B$7*(Main!F57+Main!H57),0)</f>
        <v>1445.7260188268849</v>
      </c>
      <c r="P57" s="72">
        <f>IF(O57&gt;0,(Factors!$B$6*Main!D57)/O57,0)</f>
        <v>1</v>
      </c>
      <c r="Q57" s="70">
        <f>IF(O57&gt;0,(Factors!$B$6*Main!E57+Factors!$B61*Main!F57)/O57,0)</f>
        <v>0</v>
      </c>
      <c r="R57" s="71">
        <f>IF(O57&gt;0,(Factors!$B$6*Main!G57+Factors!$B61*Main!H57)/O57,0)</f>
        <v>0</v>
      </c>
      <c r="S57" s="88">
        <f t="shared" si="3"/>
        <v>1445.7260188268847</v>
      </c>
      <c r="T57" s="89">
        <f t="shared" si="10"/>
        <v>0</v>
      </c>
      <c r="U57" s="89">
        <f t="shared" si="11"/>
        <v>0</v>
      </c>
      <c r="V57" s="88">
        <v>1446</v>
      </c>
      <c r="W57" s="89">
        <v>0</v>
      </c>
      <c r="X57" s="89">
        <v>0</v>
      </c>
      <c r="Y57" s="88">
        <f t="shared" si="4"/>
        <v>0</v>
      </c>
      <c r="Z57" s="89">
        <f t="shared" si="5"/>
        <v>0</v>
      </c>
      <c r="AA57" s="89">
        <f t="shared" si="6"/>
        <v>0</v>
      </c>
      <c r="AB57" s="90">
        <f t="shared" si="12"/>
        <v>0</v>
      </c>
      <c r="AC57" s="17"/>
      <c r="AD57" s="17"/>
    </row>
    <row r="58" spans="1:31" ht="14.5" customHeight="1">
      <c r="A58" s="45">
        <v>230496</v>
      </c>
      <c r="B58" s="46" t="s">
        <v>53</v>
      </c>
      <c r="C58" s="47" t="s">
        <v>449</v>
      </c>
      <c r="D58" s="76">
        <v>2431464</v>
      </c>
      <c r="E58" s="77">
        <v>0</v>
      </c>
      <c r="F58" s="77">
        <v>0</v>
      </c>
      <c r="G58" s="82">
        <v>0</v>
      </c>
      <c r="H58" s="83">
        <v>0</v>
      </c>
      <c r="I58" s="55">
        <f t="shared" si="7"/>
        <v>2431464</v>
      </c>
      <c r="J58" s="56">
        <f>(D58+E58+G58)*Factors!$B$3 +(F58+H58)*Factors!$B$4</f>
        <v>2422562.0673599313</v>
      </c>
      <c r="K58" s="56">
        <f>VLOOKUP(A58,'NECA 5 year Projections'!$A$3:$H$656,4,FALSE)</f>
        <v>2570412.3408586802</v>
      </c>
      <c r="L58" s="57">
        <f t="shared" si="8"/>
        <v>2431464</v>
      </c>
      <c r="M58" s="57">
        <f t="shared" si="9"/>
        <v>2431464</v>
      </c>
      <c r="N58" s="58">
        <f t="shared" si="2"/>
        <v>0</v>
      </c>
      <c r="O58" s="67">
        <f>IF(N58&gt;0,Factors!$B$6*(D58+E58+G58)+Factors!$B$7*(Main!F58+Main!H58),0)</f>
        <v>0</v>
      </c>
      <c r="P58" s="72">
        <f>IF(O58&gt;0,(Factors!$B$6*Main!D58)/O58,0)</f>
        <v>0</v>
      </c>
      <c r="Q58" s="70">
        <f>IF(O58&gt;0,(Factors!$B$6*Main!E58+Factors!$B62*Main!F58)/O58,0)</f>
        <v>0</v>
      </c>
      <c r="R58" s="71">
        <f>IF(O58&gt;0,(Factors!$B$6*Main!G58+Factors!$B62*Main!H58)/O58,0)</f>
        <v>0</v>
      </c>
      <c r="S58" s="88">
        <f t="shared" si="3"/>
        <v>0</v>
      </c>
      <c r="T58" s="89">
        <f t="shared" si="10"/>
        <v>0</v>
      </c>
      <c r="U58" s="89">
        <f t="shared" si="11"/>
        <v>0</v>
      </c>
      <c r="V58" s="88">
        <v>0</v>
      </c>
      <c r="W58" s="89">
        <v>0</v>
      </c>
      <c r="X58" s="89">
        <v>0</v>
      </c>
      <c r="Y58" s="88">
        <f t="shared" si="4"/>
        <v>0</v>
      </c>
      <c r="Z58" s="89">
        <f t="shared" si="5"/>
        <v>0</v>
      </c>
      <c r="AA58" s="89">
        <f t="shared" si="6"/>
        <v>0</v>
      </c>
      <c r="AB58" s="90">
        <f t="shared" si="12"/>
        <v>0</v>
      </c>
      <c r="AC58" s="17"/>
      <c r="AD58" s="17"/>
    </row>
    <row r="59" spans="1:31" ht="14.5" customHeight="1">
      <c r="A59" s="45">
        <v>230497</v>
      </c>
      <c r="B59" s="46" t="s">
        <v>450</v>
      </c>
      <c r="C59" s="47" t="s">
        <v>449</v>
      </c>
      <c r="D59" s="76">
        <v>405432</v>
      </c>
      <c r="E59" s="77">
        <v>0</v>
      </c>
      <c r="F59" s="77">
        <v>9912</v>
      </c>
      <c r="G59" s="82">
        <v>0</v>
      </c>
      <c r="H59" s="83">
        <v>0</v>
      </c>
      <c r="I59" s="55">
        <f t="shared" si="7"/>
        <v>415344</v>
      </c>
      <c r="J59" s="56">
        <f>(D59+E59+G59)*Factors!$B$3 +(F59+H59)*Factors!$B$4</f>
        <v>413859.65626547282</v>
      </c>
      <c r="K59" s="56">
        <f>VLOOKUP(A59,'NECA 5 year Projections'!$A$3:$H$656,4,FALSE)</f>
        <v>471599.70912509499</v>
      </c>
      <c r="L59" s="57">
        <f t="shared" si="8"/>
        <v>415344</v>
      </c>
      <c r="M59" s="57">
        <f t="shared" si="9"/>
        <v>415344</v>
      </c>
      <c r="N59" s="58">
        <f t="shared" si="2"/>
        <v>0</v>
      </c>
      <c r="O59" s="67">
        <f>IF(N59&gt;0,Factors!$B$6*(D59+E59+G59)+Factors!$B$7*(Main!F59+Main!H59),0)</f>
        <v>0</v>
      </c>
      <c r="P59" s="72">
        <f>IF(O59&gt;0,(Factors!$B$6*Main!D59)/O59,0)</f>
        <v>0</v>
      </c>
      <c r="Q59" s="70">
        <f>IF(O59&gt;0,(Factors!$B$6*Main!E59+Factors!$B63*Main!F59)/O59,0)</f>
        <v>0</v>
      </c>
      <c r="R59" s="71">
        <f>IF(O59&gt;0,(Factors!$B$6*Main!G59+Factors!$B63*Main!H59)/O59,0)</f>
        <v>0</v>
      </c>
      <c r="S59" s="88">
        <f t="shared" si="3"/>
        <v>0</v>
      </c>
      <c r="T59" s="89">
        <f t="shared" si="10"/>
        <v>0</v>
      </c>
      <c r="U59" s="89">
        <f t="shared" si="11"/>
        <v>0</v>
      </c>
      <c r="V59" s="88">
        <v>0</v>
      </c>
      <c r="W59" s="89">
        <v>0</v>
      </c>
      <c r="X59" s="89">
        <v>0</v>
      </c>
      <c r="Y59" s="88">
        <f t="shared" si="4"/>
        <v>0</v>
      </c>
      <c r="Z59" s="89">
        <f t="shared" si="5"/>
        <v>0</v>
      </c>
      <c r="AA59" s="89">
        <f t="shared" si="6"/>
        <v>0</v>
      </c>
      <c r="AB59" s="90">
        <f t="shared" si="12"/>
        <v>0</v>
      </c>
      <c r="AC59" s="17"/>
      <c r="AD59" s="17"/>
    </row>
    <row r="60" spans="1:31" ht="14.5" customHeight="1">
      <c r="A60" s="45">
        <v>230498</v>
      </c>
      <c r="B60" s="46" t="s">
        <v>54</v>
      </c>
      <c r="C60" s="47" t="s">
        <v>449</v>
      </c>
      <c r="D60" s="76">
        <v>618156</v>
      </c>
      <c r="E60" s="77">
        <v>64620</v>
      </c>
      <c r="F60" s="77">
        <v>171723</v>
      </c>
      <c r="G60" s="82">
        <v>0</v>
      </c>
      <c r="H60" s="83">
        <v>0</v>
      </c>
      <c r="I60" s="55">
        <f t="shared" si="7"/>
        <v>854499</v>
      </c>
      <c r="J60" s="56">
        <f>(D60+E60+G60)*Factors!$B$3 +(F60+H60)*Factors!$B$4</f>
        <v>851999.26076460292</v>
      </c>
      <c r="K60" s="56">
        <f>VLOOKUP(A60,'NECA 5 year Projections'!$A$3:$H$656,4,FALSE)</f>
        <v>472679.60101500299</v>
      </c>
      <c r="L60" s="57">
        <f t="shared" si="8"/>
        <v>472679.60101500299</v>
      </c>
      <c r="M60" s="57">
        <f t="shared" si="9"/>
        <v>851999.26076460292</v>
      </c>
      <c r="N60" s="58">
        <f t="shared" si="2"/>
        <v>2499.739235397079</v>
      </c>
      <c r="O60" s="67">
        <f>IF(N60&gt;0,Factors!$B$6*(D60+E60+G60)+Factors!$B$7*(Main!F60+Main!H60),0)</f>
        <v>2499.7392353970918</v>
      </c>
      <c r="P60" s="72">
        <f>IF(O60&gt;0,(Factors!$B$6*Main!D60)/O60,0)</f>
        <v>0.90535695455024778</v>
      </c>
      <c r="Q60" s="70">
        <f>IF(O60&gt;0,(Factors!$B$6*Main!E60+Factors!$B64*Main!F60)/O60,0)</f>
        <v>9.4643045449752189E-2</v>
      </c>
      <c r="R60" s="71">
        <f>IF(O60&gt;0,(Factors!$B$6*Main!G60+Factors!$B64*Main!H60)/O60,0)</f>
        <v>0</v>
      </c>
      <c r="S60" s="88">
        <f t="shared" si="3"/>
        <v>2263.1563013288646</v>
      </c>
      <c r="T60" s="89">
        <f t="shared" si="10"/>
        <v>236.58293406821454</v>
      </c>
      <c r="U60" s="89">
        <f t="shared" si="11"/>
        <v>0</v>
      </c>
      <c r="V60" s="88">
        <v>2263</v>
      </c>
      <c r="W60" s="89">
        <v>237</v>
      </c>
      <c r="X60" s="89">
        <v>0</v>
      </c>
      <c r="Y60" s="88">
        <f t="shared" si="4"/>
        <v>0</v>
      </c>
      <c r="Z60" s="89">
        <f t="shared" si="5"/>
        <v>0</v>
      </c>
      <c r="AA60" s="89">
        <f t="shared" si="6"/>
        <v>0</v>
      </c>
      <c r="AB60" s="90">
        <f t="shared" si="12"/>
        <v>0</v>
      </c>
      <c r="AC60" s="17"/>
      <c r="AD60" s="17"/>
      <c r="AE60" s="107"/>
    </row>
    <row r="61" spans="1:31" ht="14.5" customHeight="1">
      <c r="A61" s="45">
        <v>230500</v>
      </c>
      <c r="B61" s="46" t="s">
        <v>55</v>
      </c>
      <c r="C61" s="47" t="s">
        <v>449</v>
      </c>
      <c r="D61" s="76">
        <v>258240</v>
      </c>
      <c r="E61" s="77">
        <v>46764</v>
      </c>
      <c r="F61" s="77">
        <v>25218</v>
      </c>
      <c r="G61" s="82">
        <v>0</v>
      </c>
      <c r="H61" s="83">
        <v>0</v>
      </c>
      <c r="I61" s="55">
        <f t="shared" si="7"/>
        <v>330222</v>
      </c>
      <c r="J61" s="56">
        <f>(D61+E61+G61)*Factors!$B$3 +(F61+H61)*Factors!$B$4</f>
        <v>329105.33733793651</v>
      </c>
      <c r="K61" s="56">
        <f>VLOOKUP(A61,'NECA 5 year Projections'!$A$3:$H$656,4,FALSE)</f>
        <v>154504.828281739</v>
      </c>
      <c r="L61" s="57">
        <f t="shared" si="8"/>
        <v>154504.828281739</v>
      </c>
      <c r="M61" s="57">
        <f t="shared" si="9"/>
        <v>329105.33733793651</v>
      </c>
      <c r="N61" s="58">
        <f t="shared" si="2"/>
        <v>1116.6626620634925</v>
      </c>
      <c r="O61" s="67">
        <f>IF(N61&gt;0,Factors!$B$6*(D61+E61+G61)+Factors!$B$7*(Main!F61+Main!H61),0)</f>
        <v>1116.66266206348</v>
      </c>
      <c r="P61" s="72">
        <f>IF(O61&gt;0,(Factors!$B$6*Main!D61)/O61,0)</f>
        <v>0.84667742062399176</v>
      </c>
      <c r="Q61" s="70">
        <f>IF(O61&gt;0,(Factors!$B$6*Main!E61+Factors!$B65*Main!F61)/O61,0)</f>
        <v>0.15332257937600818</v>
      </c>
      <c r="R61" s="71">
        <f>IF(O61&gt;0,(Factors!$B$6*Main!G61+Factors!$B65*Main!H61)/O61,0)</f>
        <v>0</v>
      </c>
      <c r="S61" s="88">
        <f t="shared" si="3"/>
        <v>945.45306242303798</v>
      </c>
      <c r="T61" s="89">
        <f t="shared" si="10"/>
        <v>171.20959964045443</v>
      </c>
      <c r="U61" s="89">
        <f t="shared" si="11"/>
        <v>0</v>
      </c>
      <c r="V61" s="88">
        <v>945</v>
      </c>
      <c r="W61" s="89">
        <v>171</v>
      </c>
      <c r="X61" s="89">
        <v>0</v>
      </c>
      <c r="Y61" s="88">
        <f t="shared" si="4"/>
        <v>0</v>
      </c>
      <c r="Z61" s="89">
        <f t="shared" si="5"/>
        <v>0</v>
      </c>
      <c r="AA61" s="89">
        <f t="shared" si="6"/>
        <v>0</v>
      </c>
      <c r="AB61" s="90">
        <f t="shared" si="12"/>
        <v>0</v>
      </c>
      <c r="AC61" s="17"/>
      <c r="AD61" s="17"/>
    </row>
    <row r="62" spans="1:31" ht="14.5" customHeight="1">
      <c r="A62" s="45">
        <v>230501</v>
      </c>
      <c r="B62" s="46" t="s">
        <v>56</v>
      </c>
      <c r="C62" s="47" t="s">
        <v>449</v>
      </c>
      <c r="D62" s="76">
        <v>6534420</v>
      </c>
      <c r="E62" s="77">
        <v>0</v>
      </c>
      <c r="F62" s="77">
        <v>0</v>
      </c>
      <c r="G62" s="82">
        <v>0</v>
      </c>
      <c r="H62" s="83">
        <v>0</v>
      </c>
      <c r="I62" s="55">
        <f t="shared" si="7"/>
        <v>6534420</v>
      </c>
      <c r="J62" s="56">
        <f>(D62+E62+G62)*Factors!$B$3 +(F62+H62)*Factors!$B$4</f>
        <v>6510496.5667589903</v>
      </c>
      <c r="K62" s="56">
        <f>VLOOKUP(A62,'NECA 5 year Projections'!$A$3:$H$656,4,FALSE)</f>
        <v>6249832.8849178199</v>
      </c>
      <c r="L62" s="57">
        <f t="shared" si="8"/>
        <v>6249832.8849178199</v>
      </c>
      <c r="M62" s="57">
        <f t="shared" si="9"/>
        <v>6510496.5667589903</v>
      </c>
      <c r="N62" s="58">
        <f t="shared" si="2"/>
        <v>23923.433241009712</v>
      </c>
      <c r="O62" s="67">
        <f>IF(N62&gt;0,Factors!$B$6*(D62+E62+G62)+Factors!$B$7*(Main!F62+Main!H62),0)</f>
        <v>23923.433241009443</v>
      </c>
      <c r="P62" s="72">
        <f>IF(O62&gt;0,(Factors!$B$6*Main!D62)/O62,0)</f>
        <v>1</v>
      </c>
      <c r="Q62" s="70">
        <f>IF(O62&gt;0,(Factors!$B$6*Main!E62+Factors!$B66*Main!F62)/O62,0)</f>
        <v>0</v>
      </c>
      <c r="R62" s="71">
        <f>IF(O62&gt;0,(Factors!$B$6*Main!G62+Factors!$B66*Main!H62)/O62,0)</f>
        <v>0</v>
      </c>
      <c r="S62" s="88">
        <f t="shared" si="3"/>
        <v>23923.433241009712</v>
      </c>
      <c r="T62" s="89">
        <f t="shared" si="10"/>
        <v>0</v>
      </c>
      <c r="U62" s="89">
        <f t="shared" si="11"/>
        <v>0</v>
      </c>
      <c r="V62" s="88">
        <v>23923</v>
      </c>
      <c r="W62" s="89">
        <v>0</v>
      </c>
      <c r="X62" s="89">
        <v>0</v>
      </c>
      <c r="Y62" s="88">
        <f t="shared" si="4"/>
        <v>0</v>
      </c>
      <c r="Z62" s="89">
        <f t="shared" si="5"/>
        <v>0</v>
      </c>
      <c r="AA62" s="89">
        <f t="shared" si="6"/>
        <v>0</v>
      </c>
      <c r="AB62" s="90">
        <f t="shared" si="12"/>
        <v>0</v>
      </c>
      <c r="AC62" s="17"/>
      <c r="AD62" s="17"/>
    </row>
    <row r="63" spans="1:31" ht="14.5" customHeight="1">
      <c r="A63" s="49">
        <v>230502</v>
      </c>
      <c r="B63" s="50" t="s">
        <v>57</v>
      </c>
      <c r="C63" s="51" t="s">
        <v>449</v>
      </c>
      <c r="D63" s="78">
        <v>1822044</v>
      </c>
      <c r="E63" s="79">
        <v>81963</v>
      </c>
      <c r="F63" s="79">
        <v>0</v>
      </c>
      <c r="G63" s="84">
        <v>0</v>
      </c>
      <c r="H63" s="85">
        <v>0</v>
      </c>
      <c r="I63" s="59">
        <f t="shared" si="7"/>
        <v>1904007</v>
      </c>
      <c r="J63" s="60">
        <f>(D63+E63+G63)*Factors!$B$3 +(F63+H63)*Factors!$B$4</f>
        <v>1897036.1618299843</v>
      </c>
      <c r="K63" s="60">
        <f>VLOOKUP(A63,'NECA 5 year Projections'!$A$3:$H$656,4,FALSE)</f>
        <v>2098281.7648445498</v>
      </c>
      <c r="L63" s="61">
        <f t="shared" si="8"/>
        <v>1904007</v>
      </c>
      <c r="M63" s="61">
        <f t="shared" si="9"/>
        <v>1904007</v>
      </c>
      <c r="N63" s="62">
        <f t="shared" si="2"/>
        <v>0</v>
      </c>
      <c r="O63" s="68">
        <f>IF(N63&gt;0,Factors!$B$6*(D63+E63+G63)+Factors!$B$7*(Main!F63+Main!H63),0)</f>
        <v>0</v>
      </c>
      <c r="P63" s="73">
        <f>IF(O63&gt;0,(Factors!$B$6*Main!D63)/O63,0)</f>
        <v>0</v>
      </c>
      <c r="Q63" s="74">
        <f>IF(O63&gt;0,(Factors!$B$6*Main!E63+Factors!$B67*Main!F63)/O63,0)</f>
        <v>0</v>
      </c>
      <c r="R63" s="75">
        <f>IF(O63&gt;0,(Factors!$B$6*Main!G63+Factors!$B67*Main!H63)/O63,0)</f>
        <v>0</v>
      </c>
      <c r="S63" s="91">
        <f t="shared" si="3"/>
        <v>0</v>
      </c>
      <c r="T63" s="92">
        <f t="shared" si="10"/>
        <v>0</v>
      </c>
      <c r="U63" s="92">
        <f t="shared" si="11"/>
        <v>0</v>
      </c>
      <c r="V63" s="88">
        <v>5640</v>
      </c>
      <c r="W63" s="89">
        <v>256</v>
      </c>
      <c r="X63" s="89">
        <v>0</v>
      </c>
      <c r="Y63" s="91">
        <f t="shared" si="4"/>
        <v>5640</v>
      </c>
      <c r="Z63" s="92">
        <f t="shared" si="5"/>
        <v>256</v>
      </c>
      <c r="AA63" s="92">
        <f t="shared" si="6"/>
        <v>0</v>
      </c>
      <c r="AB63" s="93">
        <f t="shared" si="12"/>
        <v>5896</v>
      </c>
      <c r="AC63" s="17"/>
      <c r="AD63" s="17"/>
      <c r="AE63" s="107"/>
    </row>
    <row r="64" spans="1:31" ht="14.5" customHeight="1">
      <c r="A64" s="45">
        <v>230503</v>
      </c>
      <c r="B64" s="46" t="s">
        <v>58</v>
      </c>
      <c r="C64" s="47" t="s">
        <v>449</v>
      </c>
      <c r="D64" s="76">
        <v>2093484</v>
      </c>
      <c r="E64" s="77">
        <v>0</v>
      </c>
      <c r="F64" s="77">
        <v>0</v>
      </c>
      <c r="G64" s="82">
        <v>0</v>
      </c>
      <c r="H64" s="83">
        <v>0</v>
      </c>
      <c r="I64" s="55">
        <f t="shared" si="7"/>
        <v>2093484</v>
      </c>
      <c r="J64" s="56">
        <f>(D64+E64+G64)*Factors!$B$3 +(F64+H64)*Factors!$B$4</f>
        <v>2085819.4598089622</v>
      </c>
      <c r="K64" s="56">
        <f>VLOOKUP(A64,'NECA 5 year Projections'!$A$3:$H$656,4,FALSE)</f>
        <v>2238646.4753924301</v>
      </c>
      <c r="L64" s="57">
        <f t="shared" si="8"/>
        <v>2093484</v>
      </c>
      <c r="M64" s="57">
        <f t="shared" si="9"/>
        <v>2093484</v>
      </c>
      <c r="N64" s="58">
        <f t="shared" si="2"/>
        <v>0</v>
      </c>
      <c r="O64" s="67">
        <f>IF(N64&gt;0,Factors!$B$6*(D64+E64+G64)+Factors!$B$7*(Main!F64+Main!H64),0)</f>
        <v>0</v>
      </c>
      <c r="P64" s="72">
        <f>IF(O64&gt;0,(Factors!$B$6*Main!D64)/O64,0)</f>
        <v>0</v>
      </c>
      <c r="Q64" s="70">
        <f>IF(O64&gt;0,(Factors!$B$6*Main!E64+Factors!$B68*Main!F64)/O64,0)</f>
        <v>0</v>
      </c>
      <c r="R64" s="71">
        <f>IF(O64&gt;0,(Factors!$B$6*Main!G64+Factors!$B68*Main!H64)/O64,0)</f>
        <v>0</v>
      </c>
      <c r="S64" s="88">
        <f t="shared" si="3"/>
        <v>0</v>
      </c>
      <c r="T64" s="89">
        <f t="shared" si="10"/>
        <v>0</v>
      </c>
      <c r="U64" s="89">
        <f t="shared" si="11"/>
        <v>0</v>
      </c>
      <c r="V64" s="88">
        <v>0</v>
      </c>
      <c r="W64" s="89">
        <v>0</v>
      </c>
      <c r="X64" s="89">
        <v>0</v>
      </c>
      <c r="Y64" s="88">
        <f t="shared" si="4"/>
        <v>0</v>
      </c>
      <c r="Z64" s="89">
        <f t="shared" si="5"/>
        <v>0</v>
      </c>
      <c r="AA64" s="89">
        <f t="shared" si="6"/>
        <v>0</v>
      </c>
      <c r="AB64" s="90">
        <f t="shared" si="12"/>
        <v>0</v>
      </c>
      <c r="AC64" s="17"/>
      <c r="AD64" s="17"/>
    </row>
    <row r="65" spans="1:31" ht="14.5" customHeight="1">
      <c r="A65" s="45">
        <v>230505</v>
      </c>
      <c r="B65" s="46" t="s">
        <v>59</v>
      </c>
      <c r="C65" s="47" t="s">
        <v>449</v>
      </c>
      <c r="D65" s="76">
        <v>580908</v>
      </c>
      <c r="E65" s="77">
        <v>5202</v>
      </c>
      <c r="F65" s="77">
        <v>20757</v>
      </c>
      <c r="G65" s="82">
        <v>0</v>
      </c>
      <c r="H65" s="83">
        <v>0</v>
      </c>
      <c r="I65" s="55">
        <f t="shared" si="7"/>
        <v>606867</v>
      </c>
      <c r="J65" s="56">
        <f>(D65+E65+G65)*Factors!$B$3 +(F65+H65)*Factors!$B$4</f>
        <v>604721.16862447036</v>
      </c>
      <c r="K65" s="56">
        <f>VLOOKUP(A65,'NECA 5 year Projections'!$A$3:$H$656,4,FALSE)</f>
        <v>622876.09509975906</v>
      </c>
      <c r="L65" s="57">
        <f t="shared" si="8"/>
        <v>606867</v>
      </c>
      <c r="M65" s="57">
        <f t="shared" si="9"/>
        <v>606867</v>
      </c>
      <c r="N65" s="58">
        <f t="shared" si="2"/>
        <v>0</v>
      </c>
      <c r="O65" s="67">
        <f>IF(N65&gt;0,Factors!$B$6*(D65+E65+G65)+Factors!$B$7*(Main!F65+Main!H65),0)</f>
        <v>0</v>
      </c>
      <c r="P65" s="72">
        <f>IF(O65&gt;0,(Factors!$B$6*Main!D65)/O65,0)</f>
        <v>0</v>
      </c>
      <c r="Q65" s="70">
        <f>IF(O65&gt;0,(Factors!$B$6*Main!E65+Factors!$B69*Main!F65)/O65,0)</f>
        <v>0</v>
      </c>
      <c r="R65" s="71">
        <f>IF(O65&gt;0,(Factors!$B$6*Main!G65+Factors!$B69*Main!H65)/O65,0)</f>
        <v>0</v>
      </c>
      <c r="S65" s="88">
        <f t="shared" si="3"/>
        <v>0</v>
      </c>
      <c r="T65" s="89">
        <f t="shared" si="10"/>
        <v>0</v>
      </c>
      <c r="U65" s="89">
        <f t="shared" si="11"/>
        <v>0</v>
      </c>
      <c r="V65" s="88">
        <v>0</v>
      </c>
      <c r="W65" s="89">
        <v>0</v>
      </c>
      <c r="X65" s="89">
        <v>0</v>
      </c>
      <c r="Y65" s="88">
        <f t="shared" si="4"/>
        <v>0</v>
      </c>
      <c r="Z65" s="89">
        <f t="shared" si="5"/>
        <v>0</v>
      </c>
      <c r="AA65" s="89">
        <f t="shared" si="6"/>
        <v>0</v>
      </c>
      <c r="AB65" s="90">
        <f t="shared" si="12"/>
        <v>0</v>
      </c>
      <c r="AC65" s="17"/>
      <c r="AD65" s="17"/>
    </row>
    <row r="66" spans="1:31" ht="14.5" customHeight="1">
      <c r="A66" s="45">
        <v>230510</v>
      </c>
      <c r="B66" s="46" t="s">
        <v>60</v>
      </c>
      <c r="C66" s="47" t="s">
        <v>449</v>
      </c>
      <c r="D66" s="76">
        <v>2534880</v>
      </c>
      <c r="E66" s="77">
        <v>1189275</v>
      </c>
      <c r="F66" s="77">
        <v>1067394</v>
      </c>
      <c r="G66" s="82">
        <v>0</v>
      </c>
      <c r="H66" s="83">
        <v>0</v>
      </c>
      <c r="I66" s="55">
        <f t="shared" si="7"/>
        <v>4791549</v>
      </c>
      <c r="J66" s="56">
        <f>(D66+E66+G66)*Factors!$B$3 +(F66+H66)*Factors!$B$4</f>
        <v>4777914.3432865236</v>
      </c>
      <c r="K66" s="56">
        <f>VLOOKUP(A66,'NECA 5 year Projections'!$A$3:$H$656,4,FALSE)</f>
        <v>3040101.5787370601</v>
      </c>
      <c r="L66" s="57">
        <f t="shared" si="8"/>
        <v>3040101.5787370601</v>
      </c>
      <c r="M66" s="57">
        <f t="shared" si="9"/>
        <v>4777914.3432865236</v>
      </c>
      <c r="N66" s="58">
        <f t="shared" si="2"/>
        <v>13634.656713476405</v>
      </c>
      <c r="O66" s="67">
        <f>IF(N66&gt;0,Factors!$B$6*(D66+E66+G66)+Factors!$B$7*(Main!F66+Main!H66),0)</f>
        <v>13634.656713475952</v>
      </c>
      <c r="P66" s="72">
        <f>IF(O66&gt;0,(Factors!$B$6*Main!D66)/O66,0)</f>
        <v>0.68065910253466888</v>
      </c>
      <c r="Q66" s="70">
        <f>IF(O66&gt;0,(Factors!$B$6*Main!E66+Factors!$B70*Main!F66)/O66,0)</f>
        <v>0.31934089746533106</v>
      </c>
      <c r="R66" s="71">
        <f>IF(O66&gt;0,(Factors!$B$6*Main!G66+Factors!$B70*Main!H66)/O66,0)</f>
        <v>0</v>
      </c>
      <c r="S66" s="88">
        <f t="shared" si="3"/>
        <v>9280.5532019631482</v>
      </c>
      <c r="T66" s="89">
        <f t="shared" si="10"/>
        <v>4354.1035115132563</v>
      </c>
      <c r="U66" s="89">
        <f t="shared" si="11"/>
        <v>0</v>
      </c>
      <c r="V66" s="88">
        <v>9281</v>
      </c>
      <c r="W66" s="89">
        <v>4352</v>
      </c>
      <c r="X66" s="89">
        <v>0</v>
      </c>
      <c r="Y66" s="88">
        <f t="shared" si="4"/>
        <v>0</v>
      </c>
      <c r="Z66" s="89">
        <f t="shared" si="5"/>
        <v>-2</v>
      </c>
      <c r="AA66" s="89">
        <f t="shared" si="6"/>
        <v>0</v>
      </c>
      <c r="AB66" s="90">
        <f t="shared" si="12"/>
        <v>-2</v>
      </c>
      <c r="AC66" s="17"/>
      <c r="AD66" s="17"/>
      <c r="AE66" s="107"/>
    </row>
    <row r="67" spans="1:31" ht="14.5" customHeight="1">
      <c r="A67" s="45">
        <v>230511</v>
      </c>
      <c r="B67" s="46" t="s">
        <v>61</v>
      </c>
      <c r="C67" s="47" t="s">
        <v>449</v>
      </c>
      <c r="D67" s="76">
        <v>5161116</v>
      </c>
      <c r="E67" s="77">
        <v>0</v>
      </c>
      <c r="F67" s="77">
        <v>0</v>
      </c>
      <c r="G67" s="82">
        <v>0</v>
      </c>
      <c r="H67" s="83">
        <v>0</v>
      </c>
      <c r="I67" s="55">
        <f t="shared" si="7"/>
        <v>5161116</v>
      </c>
      <c r="J67" s="56">
        <f>(D67+E67+G67)*Factors!$B$3 +(F67+H67)*Factors!$B$4</f>
        <v>5142220.4263951341</v>
      </c>
      <c r="K67" s="56">
        <f>VLOOKUP(A67,'NECA 5 year Projections'!$A$3:$H$656,4,FALSE)</f>
        <v>4897924.0903886296</v>
      </c>
      <c r="L67" s="57">
        <f t="shared" si="8"/>
        <v>4897924.0903886296</v>
      </c>
      <c r="M67" s="57">
        <f t="shared" si="9"/>
        <v>5142220.4263951341</v>
      </c>
      <c r="N67" s="58">
        <f t="shared" ref="N67:N130" si="13">I67-M67</f>
        <v>18895.573604865931</v>
      </c>
      <c r="O67" s="67">
        <f>IF(N67&gt;0,Factors!$B$6*(D67+E67+G67)+Factors!$B$7*(Main!F67+Main!H67),0)</f>
        <v>18895.573604865571</v>
      </c>
      <c r="P67" s="72">
        <f>IF(O67&gt;0,(Factors!$B$6*Main!D67)/O67,0)</f>
        <v>1</v>
      </c>
      <c r="Q67" s="70">
        <f>IF(O67&gt;0,(Factors!$B$6*Main!E67+Factors!$B71*Main!F67)/O67,0)</f>
        <v>0</v>
      </c>
      <c r="R67" s="71">
        <f>IF(O67&gt;0,(Factors!$B$6*Main!G67+Factors!$B71*Main!H67)/O67,0)</f>
        <v>0</v>
      </c>
      <c r="S67" s="88">
        <f t="shared" si="3"/>
        <v>18895.573604865931</v>
      </c>
      <c r="T67" s="89">
        <f t="shared" si="10"/>
        <v>0</v>
      </c>
      <c r="U67" s="89">
        <f t="shared" si="11"/>
        <v>0</v>
      </c>
      <c r="V67" s="88">
        <v>18896</v>
      </c>
      <c r="W67" s="89">
        <v>0</v>
      </c>
      <c r="X67" s="89">
        <v>0</v>
      </c>
      <c r="Y67" s="88">
        <f t="shared" ref="Y67:Y130" si="14">ROUND(V67-S67,0)</f>
        <v>0</v>
      </c>
      <c r="Z67" s="89">
        <f t="shared" ref="Z67:Z130" si="15">ROUND(W67-T67,0)</f>
        <v>0</v>
      </c>
      <c r="AA67" s="89">
        <f t="shared" ref="AA67:AA130" si="16">ROUND(X67-U67,0)</f>
        <v>0</v>
      </c>
      <c r="AB67" s="90">
        <f t="shared" si="12"/>
        <v>0</v>
      </c>
      <c r="AC67" s="17"/>
      <c r="AD67" s="17"/>
    </row>
    <row r="68" spans="1:31" ht="14.5" customHeight="1">
      <c r="A68" s="45">
        <v>240512</v>
      </c>
      <c r="B68" s="46" t="s">
        <v>62</v>
      </c>
      <c r="C68" s="47" t="s">
        <v>451</v>
      </c>
      <c r="D68" s="76">
        <v>7349700</v>
      </c>
      <c r="E68" s="77">
        <v>3410952</v>
      </c>
      <c r="F68" s="77">
        <v>3054714</v>
      </c>
      <c r="G68" s="82">
        <v>0</v>
      </c>
      <c r="H68" s="83">
        <v>0</v>
      </c>
      <c r="I68" s="55">
        <f t="shared" ref="I68:I131" si="17">SUM(D68:H68)</f>
        <v>13815366</v>
      </c>
      <c r="J68" s="56">
        <f>(D68+E68+G68)*Factors!$B$3 +(F68+H68)*Factors!$B$4</f>
        <v>13775969.735335082</v>
      </c>
      <c r="K68" s="56">
        <f>VLOOKUP(A68,'NECA 5 year Projections'!$A$3:$H$656,4,FALSE)</f>
        <v>6458031.8504421897</v>
      </c>
      <c r="L68" s="57">
        <f t="shared" ref="L68:L131" si="18">MIN(I68,K68)</f>
        <v>6458031.8504421897</v>
      </c>
      <c r="M68" s="57">
        <f t="shared" ref="M68:M131" si="19">MAX(L68,J68)</f>
        <v>13775969.735335082</v>
      </c>
      <c r="N68" s="58">
        <f t="shared" si="13"/>
        <v>39396.264664918184</v>
      </c>
      <c r="O68" s="67">
        <f>IF(N68&gt;0,Factors!$B$6*(D68+E68+G68)+Factors!$B$7*(Main!F68+Main!H68),0)</f>
        <v>39396.264664918192</v>
      </c>
      <c r="P68" s="72">
        <f>IF(O68&gt;0,(Factors!$B$6*Main!D68)/O68,0)</f>
        <v>0.6830162335888198</v>
      </c>
      <c r="Q68" s="70">
        <f>IF(O68&gt;0,(Factors!$B$6*Main!E68+Factors!$B72*Main!F68)/O68,0)</f>
        <v>0.31698376641118031</v>
      </c>
      <c r="R68" s="71">
        <f>IF(O68&gt;0,(Factors!$B$6*Main!G68+Factors!$B72*Main!H68)/O68,0)</f>
        <v>0</v>
      </c>
      <c r="S68" s="88">
        <f t="shared" ref="S68:S131" si="20">P68*N68</f>
        <v>26908.288308900726</v>
      </c>
      <c r="T68" s="89">
        <f t="shared" ref="T68:T131" si="21">Q68*N68</f>
        <v>12487.976356017463</v>
      </c>
      <c r="U68" s="89">
        <f t="shared" ref="U68:U131" si="22">R68*N68</f>
        <v>0</v>
      </c>
      <c r="V68" s="88">
        <v>26908</v>
      </c>
      <c r="W68" s="89">
        <v>12476</v>
      </c>
      <c r="X68" s="89">
        <v>0</v>
      </c>
      <c r="Y68" s="88">
        <f t="shared" si="14"/>
        <v>0</v>
      </c>
      <c r="Z68" s="89">
        <f t="shared" si="15"/>
        <v>-12</v>
      </c>
      <c r="AA68" s="89">
        <f t="shared" si="16"/>
        <v>0</v>
      </c>
      <c r="AB68" s="90">
        <f t="shared" ref="AB68:AB131" si="23">ROUND(SUM(Y68:AA68),0)</f>
        <v>-12</v>
      </c>
      <c r="AC68" s="17"/>
      <c r="AD68" s="17"/>
      <c r="AE68" s="107"/>
    </row>
    <row r="69" spans="1:31" ht="14.5" customHeight="1">
      <c r="A69" s="45">
        <v>240515</v>
      </c>
      <c r="B69" s="46" t="s">
        <v>63</v>
      </c>
      <c r="C69" s="47" t="s">
        <v>451</v>
      </c>
      <c r="D69" s="76">
        <v>670644</v>
      </c>
      <c r="E69" s="77">
        <v>0</v>
      </c>
      <c r="F69" s="77">
        <v>0</v>
      </c>
      <c r="G69" s="82">
        <v>0</v>
      </c>
      <c r="H69" s="83">
        <v>0</v>
      </c>
      <c r="I69" s="55">
        <f t="shared" si="17"/>
        <v>670644</v>
      </c>
      <c r="J69" s="56">
        <f>(D69+E69+G69)*Factors!$B$3 +(F69+H69)*Factors!$B$4</f>
        <v>668188.67772771209</v>
      </c>
      <c r="K69" s="56">
        <f>VLOOKUP(A69,'NECA 5 year Projections'!$A$3:$H$656,4,FALSE)</f>
        <v>622069.66704195703</v>
      </c>
      <c r="L69" s="57">
        <f t="shared" si="18"/>
        <v>622069.66704195703</v>
      </c>
      <c r="M69" s="57">
        <f t="shared" si="19"/>
        <v>668188.67772771209</v>
      </c>
      <c r="N69" s="58">
        <f t="shared" si="13"/>
        <v>2455.3222722879145</v>
      </c>
      <c r="O69" s="67">
        <f>IF(N69&gt;0,Factors!$B$6*(D69+E69+G69)+Factors!$B$7*(Main!F69+Main!H69),0)</f>
        <v>2455.3222722879059</v>
      </c>
      <c r="P69" s="72">
        <f>IF(O69&gt;0,(Factors!$B$6*Main!D69)/O69,0)</f>
        <v>1</v>
      </c>
      <c r="Q69" s="70">
        <f>IF(O69&gt;0,(Factors!$B$6*Main!E69+Factors!$B73*Main!F69)/O69,0)</f>
        <v>0</v>
      </c>
      <c r="R69" s="71">
        <f>IF(O69&gt;0,(Factors!$B$6*Main!G69+Factors!$B73*Main!H69)/O69,0)</f>
        <v>0</v>
      </c>
      <c r="S69" s="88">
        <f t="shared" si="20"/>
        <v>2455.3222722879145</v>
      </c>
      <c r="T69" s="89">
        <f t="shared" si="21"/>
        <v>0</v>
      </c>
      <c r="U69" s="89">
        <f t="shared" si="22"/>
        <v>0</v>
      </c>
      <c r="V69" s="88">
        <v>2455</v>
      </c>
      <c r="W69" s="89">
        <v>0</v>
      </c>
      <c r="X69" s="89">
        <v>0</v>
      </c>
      <c r="Y69" s="88">
        <f t="shared" si="14"/>
        <v>0</v>
      </c>
      <c r="Z69" s="89">
        <f t="shared" si="15"/>
        <v>0</v>
      </c>
      <c r="AA69" s="89">
        <f t="shared" si="16"/>
        <v>0</v>
      </c>
      <c r="AB69" s="90">
        <f t="shared" si="23"/>
        <v>0</v>
      </c>
      <c r="AC69" s="17"/>
      <c r="AD69" s="17"/>
    </row>
    <row r="70" spans="1:31" ht="14.5" customHeight="1">
      <c r="A70" s="45">
        <v>240516</v>
      </c>
      <c r="B70" s="46" t="s">
        <v>64</v>
      </c>
      <c r="C70" s="47" t="s">
        <v>451</v>
      </c>
      <c r="D70" s="76">
        <v>2034180</v>
      </c>
      <c r="E70" s="77">
        <v>0</v>
      </c>
      <c r="F70" s="77">
        <v>0</v>
      </c>
      <c r="G70" s="82">
        <v>0</v>
      </c>
      <c r="H70" s="83">
        <v>0</v>
      </c>
      <c r="I70" s="55">
        <f t="shared" si="17"/>
        <v>2034180</v>
      </c>
      <c r="J70" s="56">
        <f>(D70+E70+G70)*Factors!$B$3 +(F70+H70)*Factors!$B$4</f>
        <v>2026732.5801172566</v>
      </c>
      <c r="K70" s="56">
        <f>VLOOKUP(A70,'NECA 5 year Projections'!$A$3:$H$656,4,FALSE)</f>
        <v>1809104.1725288399</v>
      </c>
      <c r="L70" s="57">
        <f t="shared" si="18"/>
        <v>1809104.1725288399</v>
      </c>
      <c r="M70" s="57">
        <f t="shared" si="19"/>
        <v>2026732.5801172566</v>
      </c>
      <c r="N70" s="58">
        <f t="shared" si="13"/>
        <v>7447.4198827433866</v>
      </c>
      <c r="O70" s="67">
        <f>IF(N70&gt;0,Factors!$B$6*(D70+E70+G70)+Factors!$B$7*(Main!F70+Main!H70),0)</f>
        <v>7447.4198827434711</v>
      </c>
      <c r="P70" s="72">
        <f>IF(O70&gt;0,(Factors!$B$6*Main!D70)/O70,0)</f>
        <v>1</v>
      </c>
      <c r="Q70" s="70">
        <f>IF(O70&gt;0,(Factors!$B$6*Main!E70+Factors!$B74*Main!F70)/O70,0)</f>
        <v>0</v>
      </c>
      <c r="R70" s="71">
        <f>IF(O70&gt;0,(Factors!$B$6*Main!G70+Factors!$B74*Main!H70)/O70,0)</f>
        <v>0</v>
      </c>
      <c r="S70" s="88">
        <f t="shared" si="20"/>
        <v>7447.4198827433866</v>
      </c>
      <c r="T70" s="89">
        <f t="shared" si="21"/>
        <v>0</v>
      </c>
      <c r="U70" s="89">
        <f t="shared" si="22"/>
        <v>0</v>
      </c>
      <c r="V70" s="88">
        <v>7447</v>
      </c>
      <c r="W70" s="89">
        <v>0</v>
      </c>
      <c r="X70" s="89">
        <v>0</v>
      </c>
      <c r="Y70" s="88">
        <f t="shared" si="14"/>
        <v>0</v>
      </c>
      <c r="Z70" s="89">
        <f t="shared" si="15"/>
        <v>0</v>
      </c>
      <c r="AA70" s="89">
        <f t="shared" si="16"/>
        <v>0</v>
      </c>
      <c r="AB70" s="90">
        <f t="shared" si="23"/>
        <v>0</v>
      </c>
      <c r="AC70" s="17"/>
      <c r="AD70" s="17"/>
    </row>
    <row r="71" spans="1:31" ht="14.5" customHeight="1">
      <c r="A71" s="45">
        <v>240520</v>
      </c>
      <c r="B71" s="46" t="s">
        <v>65</v>
      </c>
      <c r="C71" s="47" t="s">
        <v>451</v>
      </c>
      <c r="D71" s="76">
        <v>9864060</v>
      </c>
      <c r="E71" s="77">
        <v>3026025</v>
      </c>
      <c r="F71" s="77">
        <v>1911252</v>
      </c>
      <c r="G71" s="82">
        <v>0</v>
      </c>
      <c r="H71" s="83">
        <v>0</v>
      </c>
      <c r="I71" s="55">
        <f t="shared" si="17"/>
        <v>14801337</v>
      </c>
      <c r="J71" s="56">
        <f>(D71+E71+G71)*Factors!$B$3 +(F71+H71)*Factors!$B$4</f>
        <v>14754144.580784762</v>
      </c>
      <c r="K71" s="56">
        <f>VLOOKUP(A71,'NECA 5 year Projections'!$A$3:$H$656,4,FALSE)</f>
        <v>8312856.17653157</v>
      </c>
      <c r="L71" s="57">
        <f t="shared" si="18"/>
        <v>8312856.17653157</v>
      </c>
      <c r="M71" s="57">
        <f t="shared" si="19"/>
        <v>14754144.580784762</v>
      </c>
      <c r="N71" s="58">
        <f t="shared" si="13"/>
        <v>47192.419215237722</v>
      </c>
      <c r="O71" s="67">
        <f>IF(N71&gt;0,Factors!$B$6*(D71+E71+G71)+Factors!$B$7*(Main!F71+Main!H71),0)</f>
        <v>47192.41921523826</v>
      </c>
      <c r="P71" s="72">
        <f>IF(O71&gt;0,(Factors!$B$6*Main!D71)/O71,0)</f>
        <v>0.76524398403889504</v>
      </c>
      <c r="Q71" s="70">
        <f>IF(O71&gt;0,(Factors!$B$6*Main!E71+Factors!$B75*Main!F71)/O71,0)</f>
        <v>0.23475601596110501</v>
      </c>
      <c r="R71" s="71">
        <f>IF(O71&gt;0,(Factors!$B$6*Main!G71+Factors!$B75*Main!H71)/O71,0)</f>
        <v>0</v>
      </c>
      <c r="S71" s="88">
        <f t="shared" si="20"/>
        <v>36113.714896702222</v>
      </c>
      <c r="T71" s="89">
        <f t="shared" si="21"/>
        <v>11078.704318535505</v>
      </c>
      <c r="U71" s="89">
        <f t="shared" si="22"/>
        <v>0</v>
      </c>
      <c r="V71" s="88">
        <v>36114</v>
      </c>
      <c r="W71" s="89">
        <v>10821</v>
      </c>
      <c r="X71" s="89">
        <v>0</v>
      </c>
      <c r="Y71" s="88">
        <f t="shared" si="14"/>
        <v>0</v>
      </c>
      <c r="Z71" s="89">
        <f t="shared" si="15"/>
        <v>-258</v>
      </c>
      <c r="AA71" s="89">
        <f t="shared" si="16"/>
        <v>0</v>
      </c>
      <c r="AB71" s="90">
        <f t="shared" si="23"/>
        <v>-258</v>
      </c>
      <c r="AC71" s="17"/>
      <c r="AD71" s="17"/>
      <c r="AE71" s="107"/>
    </row>
    <row r="72" spans="1:31" ht="14.5" customHeight="1">
      <c r="A72" s="45">
        <v>240521</v>
      </c>
      <c r="B72" s="46" t="s">
        <v>66</v>
      </c>
      <c r="C72" s="47" t="s">
        <v>451</v>
      </c>
      <c r="D72" s="76">
        <v>1831248</v>
      </c>
      <c r="E72" s="77">
        <v>0</v>
      </c>
      <c r="F72" s="77">
        <v>0</v>
      </c>
      <c r="G72" s="82">
        <v>0</v>
      </c>
      <c r="H72" s="83">
        <v>0</v>
      </c>
      <c r="I72" s="55">
        <f t="shared" si="17"/>
        <v>1831248</v>
      </c>
      <c r="J72" s="56">
        <f>(D72+E72+G72)*Factors!$B$3 +(F72+H72)*Factors!$B$4</f>
        <v>1824543.542790985</v>
      </c>
      <c r="K72" s="56">
        <f>VLOOKUP(A72,'NECA 5 year Projections'!$A$3:$H$656,4,FALSE)</f>
        <v>3327954.6767869801</v>
      </c>
      <c r="L72" s="57">
        <f t="shared" si="18"/>
        <v>1831248</v>
      </c>
      <c r="M72" s="57">
        <f t="shared" si="19"/>
        <v>1831248</v>
      </c>
      <c r="N72" s="58">
        <f t="shared" si="13"/>
        <v>0</v>
      </c>
      <c r="O72" s="67">
        <f>IF(N72&gt;0,Factors!$B$6*(D72+E72+G72)+Factors!$B$7*(Main!F72+Main!H72),0)</f>
        <v>0</v>
      </c>
      <c r="P72" s="72">
        <f>IF(O72&gt;0,(Factors!$B$6*Main!D72)/O72,0)</f>
        <v>0</v>
      </c>
      <c r="Q72" s="70">
        <f>IF(O72&gt;0,(Factors!$B$6*Main!E72+Factors!$B76*Main!F72)/O72,0)</f>
        <v>0</v>
      </c>
      <c r="R72" s="71">
        <f>IF(O72&gt;0,(Factors!$B$6*Main!G72+Factors!$B76*Main!H72)/O72,0)</f>
        <v>0</v>
      </c>
      <c r="S72" s="88">
        <f t="shared" si="20"/>
        <v>0</v>
      </c>
      <c r="T72" s="89">
        <f t="shared" si="21"/>
        <v>0</v>
      </c>
      <c r="U72" s="89">
        <f t="shared" si="22"/>
        <v>0</v>
      </c>
      <c r="V72" s="88">
        <v>0</v>
      </c>
      <c r="W72" s="89">
        <v>0</v>
      </c>
      <c r="X72" s="89">
        <v>0</v>
      </c>
      <c r="Y72" s="88">
        <f t="shared" si="14"/>
        <v>0</v>
      </c>
      <c r="Z72" s="89">
        <f t="shared" si="15"/>
        <v>0</v>
      </c>
      <c r="AA72" s="89">
        <f t="shared" si="16"/>
        <v>0</v>
      </c>
      <c r="AB72" s="90">
        <f t="shared" si="23"/>
        <v>0</v>
      </c>
      <c r="AC72" s="17"/>
      <c r="AD72" s="17"/>
    </row>
    <row r="73" spans="1:31" ht="14.5" customHeight="1">
      <c r="A73" s="45">
        <v>240523</v>
      </c>
      <c r="B73" s="46" t="s">
        <v>67</v>
      </c>
      <c r="C73" s="47" t="s">
        <v>451</v>
      </c>
      <c r="D73" s="76">
        <v>7810968</v>
      </c>
      <c r="E73" s="77">
        <v>2356779</v>
      </c>
      <c r="F73" s="77">
        <v>2264883</v>
      </c>
      <c r="G73" s="82">
        <v>0</v>
      </c>
      <c r="H73" s="83">
        <v>0</v>
      </c>
      <c r="I73" s="55">
        <f t="shared" si="17"/>
        <v>12432630</v>
      </c>
      <c r="J73" s="56">
        <f>(D73+E73+G73)*Factors!$B$3 +(F73+H73)*Factors!$B$4</f>
        <v>12395404.444163986</v>
      </c>
      <c r="K73" s="56">
        <f>VLOOKUP(A73,'NECA 5 year Projections'!$A$3:$H$656,4,FALSE)</f>
        <v>9422118.6637092102</v>
      </c>
      <c r="L73" s="57">
        <f t="shared" si="18"/>
        <v>9422118.6637092102</v>
      </c>
      <c r="M73" s="57">
        <f t="shared" si="19"/>
        <v>12395404.444163986</v>
      </c>
      <c r="N73" s="58">
        <f t="shared" si="13"/>
        <v>37225.55583601445</v>
      </c>
      <c r="O73" s="67">
        <f>IF(N73&gt;0,Factors!$B$6*(D73+E73+G73)+Factors!$B$7*(Main!F73+Main!H73),0)</f>
        <v>37225.555836015141</v>
      </c>
      <c r="P73" s="72">
        <f>IF(O73&gt;0,(Factors!$B$6*Main!D73)/O73,0)</f>
        <v>0.76821030263636569</v>
      </c>
      <c r="Q73" s="70">
        <f>IF(O73&gt;0,(Factors!$B$6*Main!E73+Factors!$B77*Main!F73)/O73,0)</f>
        <v>0.23178969736363425</v>
      </c>
      <c r="R73" s="71">
        <f>IF(O73&gt;0,(Factors!$B$6*Main!G73+Factors!$B77*Main!H73)/O73,0)</f>
        <v>0</v>
      </c>
      <c r="S73" s="88">
        <f t="shared" si="20"/>
        <v>28597.05551459159</v>
      </c>
      <c r="T73" s="89">
        <f t="shared" si="21"/>
        <v>8628.5003214228582</v>
      </c>
      <c r="U73" s="89">
        <f t="shared" si="22"/>
        <v>0</v>
      </c>
      <c r="V73" s="88">
        <v>28597</v>
      </c>
      <c r="W73" s="89">
        <v>8618</v>
      </c>
      <c r="X73" s="89">
        <v>0</v>
      </c>
      <c r="Y73" s="88">
        <f t="shared" si="14"/>
        <v>0</v>
      </c>
      <c r="Z73" s="89">
        <f t="shared" si="15"/>
        <v>-11</v>
      </c>
      <c r="AA73" s="89">
        <f t="shared" si="16"/>
        <v>0</v>
      </c>
      <c r="AB73" s="90">
        <f t="shared" si="23"/>
        <v>-11</v>
      </c>
      <c r="AC73" s="17"/>
      <c r="AD73" s="17"/>
      <c r="AE73" s="107"/>
    </row>
    <row r="74" spans="1:31" ht="14.5" customHeight="1">
      <c r="A74" s="45">
        <v>240528</v>
      </c>
      <c r="B74" s="46" t="s">
        <v>69</v>
      </c>
      <c r="C74" s="47" t="s">
        <v>451</v>
      </c>
      <c r="D74" s="76">
        <v>7371780</v>
      </c>
      <c r="E74" s="77">
        <v>0</v>
      </c>
      <c r="F74" s="77">
        <v>0</v>
      </c>
      <c r="G74" s="82">
        <v>0</v>
      </c>
      <c r="H74" s="83">
        <v>0</v>
      </c>
      <c r="I74" s="55">
        <f t="shared" si="17"/>
        <v>7371780</v>
      </c>
      <c r="J74" s="56">
        <f>(D74+E74+G74)*Factors!$B$3 +(F74+H74)*Factors!$B$4</f>
        <v>7344790.8736969139</v>
      </c>
      <c r="K74" s="56">
        <f>VLOOKUP(A74,'NECA 5 year Projections'!$A$3:$H$656,4,FALSE)</f>
        <v>9577178.1054577306</v>
      </c>
      <c r="L74" s="57">
        <f t="shared" si="18"/>
        <v>7371780</v>
      </c>
      <c r="M74" s="57">
        <f t="shared" si="19"/>
        <v>7371780</v>
      </c>
      <c r="N74" s="58">
        <f t="shared" si="13"/>
        <v>0</v>
      </c>
      <c r="O74" s="67">
        <f>IF(N74&gt;0,Factors!$B$6*(D74+E74+G74)+Factors!$B$7*(Main!F74+Main!H74),0)</f>
        <v>0</v>
      </c>
      <c r="P74" s="72">
        <f>IF(O74&gt;0,(Factors!$B$6*Main!D74)/O74,0)</f>
        <v>0</v>
      </c>
      <c r="Q74" s="70">
        <f>IF(O74&gt;0,(Factors!$B$6*Main!E74+Factors!$B78*Main!F74)/O74,0)</f>
        <v>0</v>
      </c>
      <c r="R74" s="71">
        <f>IF(O74&gt;0,(Factors!$B$6*Main!G74+Factors!$B78*Main!H74)/O74,0)</f>
        <v>0</v>
      </c>
      <c r="S74" s="88">
        <f t="shared" si="20"/>
        <v>0</v>
      </c>
      <c r="T74" s="89">
        <f t="shared" si="21"/>
        <v>0</v>
      </c>
      <c r="U74" s="89">
        <f t="shared" si="22"/>
        <v>0</v>
      </c>
      <c r="V74" s="88">
        <v>0</v>
      </c>
      <c r="W74" s="89">
        <v>0</v>
      </c>
      <c r="X74" s="89">
        <v>0</v>
      </c>
      <c r="Y74" s="88">
        <f t="shared" si="14"/>
        <v>0</v>
      </c>
      <c r="Z74" s="89">
        <f t="shared" si="15"/>
        <v>0</v>
      </c>
      <c r="AA74" s="89">
        <f t="shared" si="16"/>
        <v>0</v>
      </c>
      <c r="AB74" s="90">
        <f t="shared" si="23"/>
        <v>0</v>
      </c>
      <c r="AC74" s="17"/>
      <c r="AD74" s="17"/>
    </row>
    <row r="75" spans="1:31" ht="14.5" customHeight="1">
      <c r="A75" s="45">
        <v>240531</v>
      </c>
      <c r="B75" s="46" t="s">
        <v>70</v>
      </c>
      <c r="C75" s="47" t="s">
        <v>451</v>
      </c>
      <c r="D75" s="76">
        <v>1383108</v>
      </c>
      <c r="E75" s="77">
        <v>0</v>
      </c>
      <c r="F75" s="77">
        <v>0</v>
      </c>
      <c r="G75" s="82">
        <v>0</v>
      </c>
      <c r="H75" s="83">
        <v>0</v>
      </c>
      <c r="I75" s="55">
        <f t="shared" si="17"/>
        <v>1383108</v>
      </c>
      <c r="J75" s="56">
        <f>(D75+E75+G75)*Factors!$B$3 +(F75+H75)*Factors!$B$4</f>
        <v>1378044.2465370903</v>
      </c>
      <c r="K75" s="56">
        <f>VLOOKUP(A75,'NECA 5 year Projections'!$A$3:$H$656,4,FALSE)</f>
        <v>1749320.5763372399</v>
      </c>
      <c r="L75" s="57">
        <f t="shared" si="18"/>
        <v>1383108</v>
      </c>
      <c r="M75" s="57">
        <f t="shared" si="19"/>
        <v>1383108</v>
      </c>
      <c r="N75" s="58">
        <f t="shared" si="13"/>
        <v>0</v>
      </c>
      <c r="O75" s="67">
        <f>IF(N75&gt;0,Factors!$B$6*(D75+E75+G75)+Factors!$B$7*(Main!F75+Main!H75),0)</f>
        <v>0</v>
      </c>
      <c r="P75" s="72">
        <f>IF(O75&gt;0,(Factors!$B$6*Main!D75)/O75,0)</f>
        <v>0</v>
      </c>
      <c r="Q75" s="70">
        <f>IF(O75&gt;0,(Factors!$B$6*Main!E75+Factors!$B79*Main!F75)/O75,0)</f>
        <v>0</v>
      </c>
      <c r="R75" s="71">
        <f>IF(O75&gt;0,(Factors!$B$6*Main!G75+Factors!$B79*Main!H75)/O75,0)</f>
        <v>0</v>
      </c>
      <c r="S75" s="88">
        <f t="shared" si="20"/>
        <v>0</v>
      </c>
      <c r="T75" s="89">
        <f t="shared" si="21"/>
        <v>0</v>
      </c>
      <c r="U75" s="89">
        <f t="shared" si="22"/>
        <v>0</v>
      </c>
      <c r="V75" s="88">
        <v>0</v>
      </c>
      <c r="W75" s="89">
        <v>0</v>
      </c>
      <c r="X75" s="89">
        <v>0</v>
      </c>
      <c r="Y75" s="88">
        <f t="shared" si="14"/>
        <v>0</v>
      </c>
      <c r="Z75" s="89">
        <f t="shared" si="15"/>
        <v>0</v>
      </c>
      <c r="AA75" s="89">
        <f t="shared" si="16"/>
        <v>0</v>
      </c>
      <c r="AB75" s="90">
        <f t="shared" si="23"/>
        <v>0</v>
      </c>
      <c r="AC75" s="17"/>
      <c r="AD75" s="17"/>
    </row>
    <row r="76" spans="1:31" ht="14.5" customHeight="1">
      <c r="A76" s="45">
        <v>240532</v>
      </c>
      <c r="B76" s="46" t="s">
        <v>71</v>
      </c>
      <c r="C76" s="47" t="s">
        <v>451</v>
      </c>
      <c r="D76" s="76">
        <v>83748</v>
      </c>
      <c r="E76" s="77">
        <v>20712</v>
      </c>
      <c r="F76" s="77">
        <v>22659</v>
      </c>
      <c r="G76" s="82">
        <v>0</v>
      </c>
      <c r="H76" s="83">
        <v>0</v>
      </c>
      <c r="I76" s="55">
        <f t="shared" si="17"/>
        <v>127119</v>
      </c>
      <c r="J76" s="56">
        <f>(D76+E76+G76)*Factors!$B$3 +(F76+H76)*Factors!$B$4</f>
        <v>126736.55720685908</v>
      </c>
      <c r="K76" s="56">
        <f>VLOOKUP(A76,'NECA 5 year Projections'!$A$3:$H$656,4,FALSE)</f>
        <v>107850.521386925</v>
      </c>
      <c r="L76" s="57">
        <f t="shared" si="18"/>
        <v>107850.521386925</v>
      </c>
      <c r="M76" s="57">
        <f t="shared" si="19"/>
        <v>126736.55720685908</v>
      </c>
      <c r="N76" s="58">
        <f t="shared" si="13"/>
        <v>382.44279314091546</v>
      </c>
      <c r="O76" s="67">
        <f>IF(N76&gt;0,Factors!$B$6*(D76+E76+G76)+Factors!$B$7*(Main!F76+Main!H76),0)</f>
        <v>382.44279314091324</v>
      </c>
      <c r="P76" s="72">
        <f>IF(O76&gt;0,(Factors!$B$6*Main!D76)/O76,0)</f>
        <v>0.80172314761631258</v>
      </c>
      <c r="Q76" s="70">
        <f>IF(O76&gt;0,(Factors!$B$6*Main!E76+Factors!$B80*Main!F76)/O76,0)</f>
        <v>0.19827685238368756</v>
      </c>
      <c r="R76" s="71">
        <f>IF(O76&gt;0,(Factors!$B$6*Main!G76+Factors!$B80*Main!H76)/O76,0)</f>
        <v>0</v>
      </c>
      <c r="S76" s="88">
        <f t="shared" si="20"/>
        <v>306.61323990010908</v>
      </c>
      <c r="T76" s="89">
        <f t="shared" si="21"/>
        <v>75.829553240806447</v>
      </c>
      <c r="U76" s="89">
        <f t="shared" si="22"/>
        <v>0</v>
      </c>
      <c r="V76" s="88">
        <v>307</v>
      </c>
      <c r="W76" s="89">
        <v>76</v>
      </c>
      <c r="X76" s="89">
        <v>0</v>
      </c>
      <c r="Y76" s="88">
        <f t="shared" si="14"/>
        <v>0</v>
      </c>
      <c r="Z76" s="89">
        <f t="shared" si="15"/>
        <v>0</v>
      </c>
      <c r="AA76" s="89">
        <f t="shared" si="16"/>
        <v>0</v>
      </c>
      <c r="AB76" s="90">
        <f t="shared" si="23"/>
        <v>0</v>
      </c>
      <c r="AC76" s="17"/>
      <c r="AD76" s="17"/>
    </row>
    <row r="77" spans="1:31" ht="14.5" customHeight="1">
      <c r="A77" s="45">
        <v>240536</v>
      </c>
      <c r="B77" s="46" t="s">
        <v>72</v>
      </c>
      <c r="C77" s="47" t="s">
        <v>451</v>
      </c>
      <c r="D77" s="76">
        <v>4188012</v>
      </c>
      <c r="E77" s="77">
        <v>1249056</v>
      </c>
      <c r="F77" s="77">
        <v>1238286</v>
      </c>
      <c r="G77" s="82">
        <v>0</v>
      </c>
      <c r="H77" s="83">
        <v>0</v>
      </c>
      <c r="I77" s="55">
        <f t="shared" si="17"/>
        <v>6675354</v>
      </c>
      <c r="J77" s="56">
        <f>(D77+E77+G77)*Factors!$B$3 +(F77+H77)*Factors!$B$4</f>
        <v>6655448.1272025937</v>
      </c>
      <c r="K77" s="56">
        <f>VLOOKUP(A77,'NECA 5 year Projections'!$A$3:$H$656,4,FALSE)</f>
        <v>3316940.1838978599</v>
      </c>
      <c r="L77" s="57">
        <f t="shared" si="18"/>
        <v>3316940.1838978599</v>
      </c>
      <c r="M77" s="57">
        <f t="shared" si="19"/>
        <v>6655448.1272025937</v>
      </c>
      <c r="N77" s="58">
        <f t="shared" si="13"/>
        <v>19905.872797406279</v>
      </c>
      <c r="O77" s="67">
        <f>IF(N77&gt;0,Factors!$B$6*(D77+E77+G77)+Factors!$B$7*(Main!F77+Main!H77),0)</f>
        <v>19905.87279740646</v>
      </c>
      <c r="P77" s="72">
        <f>IF(O77&gt;0,(Factors!$B$6*Main!D77)/O77,0)</f>
        <v>0.7702703000955663</v>
      </c>
      <c r="Q77" s="70">
        <f>IF(O77&gt;0,(Factors!$B$6*Main!E77+Factors!$B81*Main!F77)/O77,0)</f>
        <v>0.22972969990443379</v>
      </c>
      <c r="R77" s="71">
        <f>IF(O77&gt;0,(Factors!$B$6*Main!G77+Factors!$B81*Main!H77)/O77,0)</f>
        <v>0</v>
      </c>
      <c r="S77" s="88">
        <f t="shared" si="20"/>
        <v>15332.902613322303</v>
      </c>
      <c r="T77" s="89">
        <f t="shared" si="21"/>
        <v>4572.9701840839762</v>
      </c>
      <c r="U77" s="89">
        <f t="shared" si="22"/>
        <v>0</v>
      </c>
      <c r="V77" s="88">
        <v>15333</v>
      </c>
      <c r="W77" s="89">
        <v>4159</v>
      </c>
      <c r="X77" s="89">
        <v>0</v>
      </c>
      <c r="Y77" s="88">
        <f t="shared" si="14"/>
        <v>0</v>
      </c>
      <c r="Z77" s="89">
        <f t="shared" si="15"/>
        <v>-414</v>
      </c>
      <c r="AA77" s="89">
        <f t="shared" si="16"/>
        <v>0</v>
      </c>
      <c r="AB77" s="90">
        <f t="shared" si="23"/>
        <v>-414</v>
      </c>
      <c r="AC77" s="17"/>
      <c r="AD77" s="17"/>
      <c r="AE77" s="107"/>
    </row>
    <row r="78" spans="1:31" ht="14.5" customHeight="1">
      <c r="A78" s="45">
        <v>240538</v>
      </c>
      <c r="B78" s="46" t="s">
        <v>73</v>
      </c>
      <c r="C78" s="47" t="s">
        <v>451</v>
      </c>
      <c r="D78" s="76">
        <v>1825608</v>
      </c>
      <c r="E78" s="77">
        <v>142473</v>
      </c>
      <c r="F78" s="77">
        <v>408444</v>
      </c>
      <c r="G78" s="82">
        <v>0</v>
      </c>
      <c r="H78" s="83">
        <v>0</v>
      </c>
      <c r="I78" s="55">
        <f t="shared" si="17"/>
        <v>2376525</v>
      </c>
      <c r="J78" s="56">
        <f>(D78+E78+G78)*Factors!$B$3 +(F78+H78)*Factors!$B$4</f>
        <v>2369319.5778789241</v>
      </c>
      <c r="K78" s="56">
        <f>VLOOKUP(A78,'NECA 5 year Projections'!$A$3:$H$656,4,FALSE)</f>
        <v>1858270.6190452401</v>
      </c>
      <c r="L78" s="57">
        <f t="shared" si="18"/>
        <v>1858270.6190452401</v>
      </c>
      <c r="M78" s="57">
        <f t="shared" si="19"/>
        <v>2369319.5778789241</v>
      </c>
      <c r="N78" s="58">
        <f t="shared" si="13"/>
        <v>7205.4221210759133</v>
      </c>
      <c r="O78" s="67">
        <f>IF(N78&gt;0,Factors!$B$6*(D78+E78+G78)+Factors!$B$7*(Main!F78+Main!H78),0)</f>
        <v>7205.4221210756432</v>
      </c>
      <c r="P78" s="72">
        <f>IF(O78&gt;0,(Factors!$B$6*Main!D78)/O78,0)</f>
        <v>0.92760816246892286</v>
      </c>
      <c r="Q78" s="70">
        <f>IF(O78&gt;0,(Factors!$B$6*Main!E78+Factors!$B82*Main!F78)/O78,0)</f>
        <v>7.2391837531077238E-2</v>
      </c>
      <c r="R78" s="71">
        <f>IF(O78&gt;0,(Factors!$B$6*Main!G78+Factors!$B82*Main!H78)/O78,0)</f>
        <v>0</v>
      </c>
      <c r="S78" s="88">
        <f t="shared" si="20"/>
        <v>6683.8083735441569</v>
      </c>
      <c r="T78" s="89">
        <f t="shared" si="21"/>
        <v>521.61374753175744</v>
      </c>
      <c r="U78" s="89">
        <f t="shared" si="22"/>
        <v>0</v>
      </c>
      <c r="V78" s="88">
        <v>6684</v>
      </c>
      <c r="W78" s="89">
        <v>522</v>
      </c>
      <c r="X78" s="89">
        <v>0</v>
      </c>
      <c r="Y78" s="88">
        <f t="shared" si="14"/>
        <v>0</v>
      </c>
      <c r="Z78" s="89">
        <f t="shared" si="15"/>
        <v>0</v>
      </c>
      <c r="AA78" s="89">
        <f t="shared" si="16"/>
        <v>0</v>
      </c>
      <c r="AB78" s="90">
        <f t="shared" si="23"/>
        <v>0</v>
      </c>
      <c r="AC78" s="17"/>
      <c r="AD78" s="17"/>
      <c r="AE78" s="107"/>
    </row>
    <row r="79" spans="1:31" ht="14.5" customHeight="1">
      <c r="A79" s="45">
        <v>240539</v>
      </c>
      <c r="B79" s="46" t="s">
        <v>74</v>
      </c>
      <c r="C79" s="47" t="s">
        <v>451</v>
      </c>
      <c r="D79" s="76">
        <v>2117112</v>
      </c>
      <c r="E79" s="77">
        <v>854379</v>
      </c>
      <c r="F79" s="77">
        <v>180549</v>
      </c>
      <c r="G79" s="82">
        <v>0</v>
      </c>
      <c r="H79" s="83">
        <v>0</v>
      </c>
      <c r="I79" s="55">
        <f t="shared" si="17"/>
        <v>3152040</v>
      </c>
      <c r="J79" s="56">
        <f>(D79+E79+G79)*Factors!$B$3 +(F79+H79)*Factors!$B$4</f>
        <v>3141160.9523469931</v>
      </c>
      <c r="K79" s="56">
        <f>VLOOKUP(A79,'NECA 5 year Projections'!$A$3:$H$656,4,FALSE)</f>
        <v>1573694.05999756</v>
      </c>
      <c r="L79" s="57">
        <f t="shared" si="18"/>
        <v>1573694.05999756</v>
      </c>
      <c r="M79" s="57">
        <f t="shared" si="19"/>
        <v>3141160.9523469931</v>
      </c>
      <c r="N79" s="58">
        <f t="shared" si="13"/>
        <v>10879.047653006855</v>
      </c>
      <c r="O79" s="67">
        <f>IF(N79&gt;0,Factors!$B$6*(D79+E79+G79)+Factors!$B$7*(Main!F79+Main!H79),0)</f>
        <v>10879.047653006754</v>
      </c>
      <c r="P79" s="72">
        <f>IF(O79&gt;0,(Factors!$B$6*Main!D79)/O79,0)</f>
        <v>0.71247464656631976</v>
      </c>
      <c r="Q79" s="70">
        <f>IF(O79&gt;0,(Factors!$B$6*Main!E79+Factors!$B83*Main!F79)/O79,0)</f>
        <v>0.2875253534336803</v>
      </c>
      <c r="R79" s="71">
        <f>IF(O79&gt;0,(Factors!$B$6*Main!G79+Factors!$B83*Main!H79)/O79,0)</f>
        <v>0</v>
      </c>
      <c r="S79" s="88">
        <f t="shared" si="20"/>
        <v>7751.0456315542096</v>
      </c>
      <c r="T79" s="89">
        <f t="shared" si="21"/>
        <v>3128.0020214526462</v>
      </c>
      <c r="U79" s="89">
        <f t="shared" si="22"/>
        <v>0</v>
      </c>
      <c r="V79" s="88">
        <v>7751</v>
      </c>
      <c r="W79" s="89">
        <v>2857</v>
      </c>
      <c r="X79" s="89">
        <v>0</v>
      </c>
      <c r="Y79" s="88">
        <f t="shared" si="14"/>
        <v>0</v>
      </c>
      <c r="Z79" s="89">
        <f t="shared" si="15"/>
        <v>-271</v>
      </c>
      <c r="AA79" s="89">
        <f t="shared" si="16"/>
        <v>0</v>
      </c>
      <c r="AB79" s="90">
        <f t="shared" si="23"/>
        <v>-271</v>
      </c>
      <c r="AC79" s="17"/>
      <c r="AD79" s="17"/>
      <c r="AE79" s="107"/>
    </row>
    <row r="80" spans="1:31" ht="14.5" customHeight="1">
      <c r="A80" s="45">
        <v>240541</v>
      </c>
      <c r="B80" s="46" t="s">
        <v>75</v>
      </c>
      <c r="C80" s="47" t="s">
        <v>451</v>
      </c>
      <c r="D80" s="76">
        <v>401460</v>
      </c>
      <c r="E80" s="77">
        <v>0</v>
      </c>
      <c r="F80" s="77">
        <v>0</v>
      </c>
      <c r="G80" s="82">
        <v>0</v>
      </c>
      <c r="H80" s="83">
        <v>0</v>
      </c>
      <c r="I80" s="55">
        <f t="shared" si="17"/>
        <v>401460</v>
      </c>
      <c r="J80" s="56">
        <f>(D80+E80+G80)*Factors!$B$3 +(F80+H80)*Factors!$B$4</f>
        <v>399990.19831768761</v>
      </c>
      <c r="K80" s="56">
        <f>VLOOKUP(A80,'NECA 5 year Projections'!$A$3:$H$656,4,FALSE)</f>
        <v>408570.41049627401</v>
      </c>
      <c r="L80" s="57">
        <f t="shared" si="18"/>
        <v>401460</v>
      </c>
      <c r="M80" s="57">
        <f t="shared" si="19"/>
        <v>401460</v>
      </c>
      <c r="N80" s="58">
        <f t="shared" si="13"/>
        <v>0</v>
      </c>
      <c r="O80" s="67">
        <f>IF(N80&gt;0,Factors!$B$6*(D80+E80+G80)+Factors!$B$7*(Main!F80+Main!H80),0)</f>
        <v>0</v>
      </c>
      <c r="P80" s="72">
        <f>IF(O80&gt;0,(Factors!$B$6*Main!D80)/O80,0)</f>
        <v>0</v>
      </c>
      <c r="Q80" s="70">
        <f>IF(O80&gt;0,(Factors!$B$6*Main!E80+Factors!$B84*Main!F80)/O80,0)</f>
        <v>0</v>
      </c>
      <c r="R80" s="71">
        <f>IF(O80&gt;0,(Factors!$B$6*Main!G80+Factors!$B84*Main!H80)/O80,0)</f>
        <v>0</v>
      </c>
      <c r="S80" s="88">
        <f t="shared" si="20"/>
        <v>0</v>
      </c>
      <c r="T80" s="89">
        <f t="shared" si="21"/>
        <v>0</v>
      </c>
      <c r="U80" s="89">
        <f t="shared" si="22"/>
        <v>0</v>
      </c>
      <c r="V80" s="88">
        <v>1476</v>
      </c>
      <c r="W80" s="89">
        <v>0</v>
      </c>
      <c r="X80" s="89">
        <v>0</v>
      </c>
      <c r="Y80" s="88">
        <f t="shared" si="14"/>
        <v>1476</v>
      </c>
      <c r="Z80" s="89">
        <f t="shared" si="15"/>
        <v>0</v>
      </c>
      <c r="AA80" s="89">
        <f t="shared" si="16"/>
        <v>0</v>
      </c>
      <c r="AB80" s="90">
        <f t="shared" si="23"/>
        <v>1476</v>
      </c>
      <c r="AC80" s="17"/>
      <c r="AD80" s="17"/>
    </row>
    <row r="81" spans="1:31" ht="14.5" customHeight="1">
      <c r="A81" s="45">
        <v>240542</v>
      </c>
      <c r="B81" s="46" t="s">
        <v>452</v>
      </c>
      <c r="C81" s="47" t="s">
        <v>451</v>
      </c>
      <c r="D81" s="76">
        <v>3411972</v>
      </c>
      <c r="E81" s="77">
        <v>0</v>
      </c>
      <c r="F81" s="77">
        <v>0</v>
      </c>
      <c r="G81" s="82">
        <v>0</v>
      </c>
      <c r="H81" s="83">
        <v>0</v>
      </c>
      <c r="I81" s="55">
        <f t="shared" si="17"/>
        <v>3411972</v>
      </c>
      <c r="J81" s="56">
        <f>(D81+E81+G81)*Factors!$B$3 +(F81+H81)*Factors!$B$4</f>
        <v>3399480.2892801207</v>
      </c>
      <c r="K81" s="56">
        <f>VLOOKUP(A81,'NECA 5 year Projections'!$A$3:$H$656,4,FALSE)</f>
        <v>2712010</v>
      </c>
      <c r="L81" s="57">
        <f t="shared" si="18"/>
        <v>2712010</v>
      </c>
      <c r="M81" s="57">
        <f t="shared" si="19"/>
        <v>3399480.2892801207</v>
      </c>
      <c r="N81" s="58">
        <f t="shared" si="13"/>
        <v>12491.710719879251</v>
      </c>
      <c r="O81" s="67">
        <f>IF(N81&gt;0,Factors!$B$6*(D81+E81+G81)+Factors!$B$7*(Main!F81+Main!H81),0)</f>
        <v>12491.710719879266</v>
      </c>
      <c r="P81" s="72">
        <f>IF(O81&gt;0,(Factors!$B$6*Main!D81)/O81,0)</f>
        <v>1</v>
      </c>
      <c r="Q81" s="70">
        <f>IF(O81&gt;0,(Factors!$B$6*Main!E81+Factors!$B85*Main!F81)/O81,0)</f>
        <v>0</v>
      </c>
      <c r="R81" s="71">
        <f>IF(O81&gt;0,(Factors!$B$6*Main!G81+Factors!$B85*Main!H81)/O81,0)</f>
        <v>0</v>
      </c>
      <c r="S81" s="88">
        <f t="shared" si="20"/>
        <v>12491.710719879251</v>
      </c>
      <c r="T81" s="89">
        <f t="shared" si="21"/>
        <v>0</v>
      </c>
      <c r="U81" s="89">
        <f t="shared" si="22"/>
        <v>0</v>
      </c>
      <c r="V81" s="88">
        <v>12492</v>
      </c>
      <c r="W81" s="89">
        <v>0</v>
      </c>
      <c r="X81" s="89">
        <v>0</v>
      </c>
      <c r="Y81" s="88">
        <f t="shared" si="14"/>
        <v>0</v>
      </c>
      <c r="Z81" s="89">
        <f t="shared" si="15"/>
        <v>0</v>
      </c>
      <c r="AA81" s="89">
        <f t="shared" si="16"/>
        <v>0</v>
      </c>
      <c r="AB81" s="90">
        <f t="shared" si="23"/>
        <v>0</v>
      </c>
      <c r="AC81" s="17"/>
      <c r="AD81" s="17"/>
    </row>
    <row r="82" spans="1:31" ht="14.5" customHeight="1">
      <c r="A82" s="45">
        <v>240546</v>
      </c>
      <c r="B82" s="46" t="s">
        <v>76</v>
      </c>
      <c r="C82" s="47" t="s">
        <v>451</v>
      </c>
      <c r="D82" s="76">
        <v>2997192</v>
      </c>
      <c r="E82" s="77">
        <v>0</v>
      </c>
      <c r="F82" s="77">
        <v>0</v>
      </c>
      <c r="G82" s="82">
        <v>0</v>
      </c>
      <c r="H82" s="83">
        <v>0</v>
      </c>
      <c r="I82" s="55">
        <f t="shared" si="17"/>
        <v>2997192</v>
      </c>
      <c r="J82" s="56">
        <f>(D82+E82+G82)*Factors!$B$3 +(F82+H82)*Factors!$B$4</f>
        <v>2986218.8573610988</v>
      </c>
      <c r="K82" s="56">
        <f>VLOOKUP(A82,'NECA 5 year Projections'!$A$3:$H$656,4,FALSE)</f>
        <v>2684964.0256936098</v>
      </c>
      <c r="L82" s="57">
        <f t="shared" si="18"/>
        <v>2684964.0256936098</v>
      </c>
      <c r="M82" s="57">
        <f t="shared" si="19"/>
        <v>2986218.8573610988</v>
      </c>
      <c r="N82" s="58">
        <f t="shared" si="13"/>
        <v>10973.142638901249</v>
      </c>
      <c r="O82" s="67">
        <f>IF(N82&gt;0,Factors!$B$6*(D82+E82+G82)+Factors!$B$7*(Main!F82+Main!H82),0)</f>
        <v>10973.142638901016</v>
      </c>
      <c r="P82" s="72">
        <f>IF(O82&gt;0,(Factors!$B$6*Main!D82)/O82,0)</f>
        <v>1</v>
      </c>
      <c r="Q82" s="70">
        <f>IF(O82&gt;0,(Factors!$B$6*Main!E82+Factors!$B86*Main!F82)/O82,0)</f>
        <v>0</v>
      </c>
      <c r="R82" s="71">
        <f>IF(O82&gt;0,(Factors!$B$6*Main!G82+Factors!$B86*Main!H82)/O82,0)</f>
        <v>0</v>
      </c>
      <c r="S82" s="88">
        <f t="shared" si="20"/>
        <v>10973.142638901249</v>
      </c>
      <c r="T82" s="89">
        <f t="shared" si="21"/>
        <v>0</v>
      </c>
      <c r="U82" s="89">
        <f t="shared" si="22"/>
        <v>0</v>
      </c>
      <c r="V82" s="88">
        <v>10973</v>
      </c>
      <c r="W82" s="89">
        <v>0</v>
      </c>
      <c r="X82" s="89">
        <v>0</v>
      </c>
      <c r="Y82" s="88">
        <f t="shared" si="14"/>
        <v>0</v>
      </c>
      <c r="Z82" s="89">
        <f t="shared" si="15"/>
        <v>0</v>
      </c>
      <c r="AA82" s="89">
        <f t="shared" si="16"/>
        <v>0</v>
      </c>
      <c r="AB82" s="90">
        <f t="shared" si="23"/>
        <v>0</v>
      </c>
      <c r="AC82" s="17"/>
      <c r="AD82" s="17"/>
    </row>
    <row r="83" spans="1:31" ht="14.5" customHeight="1">
      <c r="A83" s="45">
        <v>250285</v>
      </c>
      <c r="B83" s="46" t="s">
        <v>77</v>
      </c>
      <c r="C83" s="47" t="s">
        <v>453</v>
      </c>
      <c r="D83" s="76">
        <v>176916</v>
      </c>
      <c r="E83" s="77">
        <v>14661</v>
      </c>
      <c r="F83" s="77">
        <v>20613</v>
      </c>
      <c r="G83" s="82">
        <v>0</v>
      </c>
      <c r="H83" s="83">
        <v>0</v>
      </c>
      <c r="I83" s="55">
        <f t="shared" si="17"/>
        <v>212190</v>
      </c>
      <c r="J83" s="56">
        <f>(D83+E83+G83)*Factors!$B$3 +(F83+H83)*Factors!$B$4</f>
        <v>211488.60958279192</v>
      </c>
      <c r="K83" s="56">
        <f>VLOOKUP(A83,'NECA 5 year Projections'!$A$3:$H$656,4,FALSE)</f>
        <v>196434.50137583399</v>
      </c>
      <c r="L83" s="57">
        <f t="shared" si="18"/>
        <v>196434.50137583399</v>
      </c>
      <c r="M83" s="57">
        <f t="shared" si="19"/>
        <v>211488.60958279192</v>
      </c>
      <c r="N83" s="58">
        <f t="shared" si="13"/>
        <v>701.39041720808018</v>
      </c>
      <c r="O83" s="67">
        <f>IF(N83&gt;0,Factors!$B$6*(D83+E83+G83)+Factors!$B$7*(Main!F83+Main!H83),0)</f>
        <v>701.39041720808677</v>
      </c>
      <c r="P83" s="72">
        <f>IF(O83&gt;0,(Factors!$B$6*Main!D83)/O83,0)</f>
        <v>0.9234720243035438</v>
      </c>
      <c r="Q83" s="70">
        <f>IF(O83&gt;0,(Factors!$B$6*Main!E83+Factors!$B87*Main!F83)/O83,0)</f>
        <v>7.6527975696456252E-2</v>
      </c>
      <c r="R83" s="71">
        <f>IF(O83&gt;0,(Factors!$B$6*Main!G83+Factors!$B87*Main!H83)/O83,0)</f>
        <v>0</v>
      </c>
      <c r="S83" s="88">
        <f t="shared" si="20"/>
        <v>647.71442840625298</v>
      </c>
      <c r="T83" s="89">
        <f t="shared" si="21"/>
        <v>53.675988801827273</v>
      </c>
      <c r="U83" s="89">
        <f t="shared" si="22"/>
        <v>0</v>
      </c>
      <c r="V83" s="88">
        <v>648</v>
      </c>
      <c r="W83" s="89">
        <v>54</v>
      </c>
      <c r="X83" s="89">
        <v>0</v>
      </c>
      <c r="Y83" s="88">
        <f t="shared" si="14"/>
        <v>0</v>
      </c>
      <c r="Z83" s="89">
        <f t="shared" si="15"/>
        <v>0</v>
      </c>
      <c r="AA83" s="89">
        <f t="shared" si="16"/>
        <v>0</v>
      </c>
      <c r="AB83" s="90">
        <f t="shared" si="23"/>
        <v>0</v>
      </c>
      <c r="AC83" s="17"/>
      <c r="AD83" s="17"/>
      <c r="AE83" s="107"/>
    </row>
    <row r="84" spans="1:31" ht="14.5" customHeight="1">
      <c r="A84" s="45">
        <v>250290</v>
      </c>
      <c r="B84" s="46" t="s">
        <v>78</v>
      </c>
      <c r="C84" s="47" t="s">
        <v>453</v>
      </c>
      <c r="D84" s="76">
        <v>4006596</v>
      </c>
      <c r="E84" s="77">
        <v>1279893</v>
      </c>
      <c r="F84" s="77">
        <v>1178247</v>
      </c>
      <c r="G84" s="82">
        <v>0</v>
      </c>
      <c r="H84" s="83">
        <v>0</v>
      </c>
      <c r="I84" s="55">
        <f t="shared" si="17"/>
        <v>6464736</v>
      </c>
      <c r="J84" s="56">
        <f>(D84+E84+G84)*Factors!$B$3 +(F84+H84)*Factors!$B$4</f>
        <v>6445381.4181594038</v>
      </c>
      <c r="K84" s="56">
        <f>VLOOKUP(A84,'NECA 5 year Projections'!$A$3:$H$656,4,FALSE)</f>
        <v>3638629.48387942</v>
      </c>
      <c r="L84" s="57">
        <f t="shared" si="18"/>
        <v>3638629.48387942</v>
      </c>
      <c r="M84" s="57">
        <f t="shared" si="19"/>
        <v>6445381.4181594038</v>
      </c>
      <c r="N84" s="58">
        <f t="shared" si="13"/>
        <v>19354.581840596162</v>
      </c>
      <c r="O84" s="67">
        <f>IF(N84&gt;0,Factors!$B$6*(D84+E84+G84)+Factors!$B$7*(Main!F84+Main!H84),0)</f>
        <v>19354.581840596529</v>
      </c>
      <c r="P84" s="72">
        <f>IF(O84&gt;0,(Factors!$B$6*Main!D84)/O84,0)</f>
        <v>0.75789356603220026</v>
      </c>
      <c r="Q84" s="70">
        <f>IF(O84&gt;0,(Factors!$B$6*Main!E84+Factors!$B88*Main!F84)/O84,0)</f>
        <v>0.24210643396779979</v>
      </c>
      <c r="R84" s="71">
        <f>IF(O84&gt;0,(Factors!$B$6*Main!G84+Factors!$B88*Main!H84)/O84,0)</f>
        <v>0</v>
      </c>
      <c r="S84" s="88">
        <f t="shared" si="20"/>
        <v>14668.71305023149</v>
      </c>
      <c r="T84" s="89">
        <f t="shared" si="21"/>
        <v>4685.8687903646714</v>
      </c>
      <c r="U84" s="89">
        <f t="shared" si="22"/>
        <v>0</v>
      </c>
      <c r="V84" s="88">
        <v>14669</v>
      </c>
      <c r="W84" s="89">
        <v>4685</v>
      </c>
      <c r="X84" s="89">
        <v>0</v>
      </c>
      <c r="Y84" s="88">
        <f t="shared" si="14"/>
        <v>0</v>
      </c>
      <c r="Z84" s="89">
        <f t="shared" si="15"/>
        <v>-1</v>
      </c>
      <c r="AA84" s="89">
        <f t="shared" si="16"/>
        <v>0</v>
      </c>
      <c r="AB84" s="90">
        <f t="shared" si="23"/>
        <v>-1</v>
      </c>
      <c r="AC84" s="17"/>
      <c r="AD84" s="17"/>
    </row>
    <row r="85" spans="1:31" ht="14.5" customHeight="1">
      <c r="A85" s="45">
        <v>250295</v>
      </c>
      <c r="B85" s="46" t="s">
        <v>454</v>
      </c>
      <c r="C85" s="47" t="s">
        <v>453</v>
      </c>
      <c r="D85" s="76">
        <v>723888</v>
      </c>
      <c r="E85" s="77">
        <v>171516</v>
      </c>
      <c r="F85" s="77">
        <v>178011</v>
      </c>
      <c r="G85" s="82">
        <v>0</v>
      </c>
      <c r="H85" s="83">
        <v>0</v>
      </c>
      <c r="I85" s="55">
        <f t="shared" si="17"/>
        <v>1073415</v>
      </c>
      <c r="J85" s="56">
        <f>(D85+E85+G85)*Factors!$B$3 +(F85+H85)*Factors!$B$4</f>
        <v>1070136.7996673412</v>
      </c>
      <c r="K85" s="56">
        <f>VLOOKUP(A85,'NECA 5 year Projections'!$A$3:$H$656,4,FALSE)</f>
        <v>923882.03608761996</v>
      </c>
      <c r="L85" s="57">
        <f t="shared" si="18"/>
        <v>923882.03608761996</v>
      </c>
      <c r="M85" s="57">
        <f t="shared" si="19"/>
        <v>1070136.7996673412</v>
      </c>
      <c r="N85" s="58">
        <f t="shared" si="13"/>
        <v>3278.200332658831</v>
      </c>
      <c r="O85" s="67">
        <f>IF(N85&gt;0,Factors!$B$6*(D85+E85+G85)+Factors!$B$7*(Main!F85+Main!H85),0)</f>
        <v>3278.200332658877</v>
      </c>
      <c r="P85" s="72">
        <f>IF(O85&gt;0,(Factors!$B$6*Main!D85)/O85,0)</f>
        <v>0.80844847688864474</v>
      </c>
      <c r="Q85" s="70">
        <f>IF(O85&gt;0,(Factors!$B$6*Main!E85+Factors!$B89*Main!F85)/O85,0)</f>
        <v>0.19155152311135534</v>
      </c>
      <c r="R85" s="71">
        <f>IF(O85&gt;0,(Factors!$B$6*Main!G85+Factors!$B89*Main!H85)/O85,0)</f>
        <v>0</v>
      </c>
      <c r="S85" s="88">
        <f t="shared" si="20"/>
        <v>2650.2560658738803</v>
      </c>
      <c r="T85" s="89">
        <f t="shared" si="21"/>
        <v>627.94426678495086</v>
      </c>
      <c r="U85" s="89">
        <f t="shared" si="22"/>
        <v>0</v>
      </c>
      <c r="V85" s="88">
        <v>2650</v>
      </c>
      <c r="W85" s="89">
        <v>627</v>
      </c>
      <c r="X85" s="89">
        <v>0</v>
      </c>
      <c r="Y85" s="88">
        <f t="shared" si="14"/>
        <v>0</v>
      </c>
      <c r="Z85" s="89">
        <f t="shared" si="15"/>
        <v>-1</v>
      </c>
      <c r="AA85" s="89">
        <f t="shared" si="16"/>
        <v>0</v>
      </c>
      <c r="AB85" s="90">
        <f t="shared" si="23"/>
        <v>-1</v>
      </c>
      <c r="AC85" s="17"/>
      <c r="AD85" s="17"/>
    </row>
    <row r="86" spans="1:31" ht="14.5" customHeight="1">
      <c r="A86" s="45">
        <v>250299</v>
      </c>
      <c r="B86" s="46" t="s">
        <v>79</v>
      </c>
      <c r="C86" s="47" t="s">
        <v>453</v>
      </c>
      <c r="D86" s="76">
        <v>332364</v>
      </c>
      <c r="E86" s="77">
        <v>0</v>
      </c>
      <c r="F86" s="77">
        <v>27858</v>
      </c>
      <c r="G86" s="82">
        <v>0</v>
      </c>
      <c r="H86" s="83">
        <v>0</v>
      </c>
      <c r="I86" s="55">
        <f t="shared" si="17"/>
        <v>360222</v>
      </c>
      <c r="J86" s="56">
        <f>(D86+E86+G86)*Factors!$B$3 +(F86+H86)*Factors!$B$4</f>
        <v>359005.1685190553</v>
      </c>
      <c r="K86" s="56">
        <f>VLOOKUP(A86,'NECA 5 year Projections'!$A$3:$H$656,4,FALSE)</f>
        <v>356111.42858275498</v>
      </c>
      <c r="L86" s="57">
        <f t="shared" si="18"/>
        <v>356111.42858275498</v>
      </c>
      <c r="M86" s="57">
        <f t="shared" si="19"/>
        <v>359005.1685190553</v>
      </c>
      <c r="N86" s="58">
        <f t="shared" si="13"/>
        <v>1216.8314809447038</v>
      </c>
      <c r="O86" s="67">
        <f>IF(N86&gt;0,Factors!$B$6*(D86+E86+G86)+Factors!$B$7*(Main!F86+Main!H86),0)</f>
        <v>1216.8314809447299</v>
      </c>
      <c r="P86" s="72">
        <f>IF(O86&gt;0,(Factors!$B$6*Main!D86)/O86,0)</f>
        <v>1</v>
      </c>
      <c r="Q86" s="70">
        <f>IF(O86&gt;0,(Factors!$B$6*Main!E86+Factors!$B90*Main!F86)/O86,0)</f>
        <v>0</v>
      </c>
      <c r="R86" s="71">
        <f>IF(O86&gt;0,(Factors!$B$6*Main!G86+Factors!$B90*Main!H86)/O86,0)</f>
        <v>0</v>
      </c>
      <c r="S86" s="88">
        <f t="shared" si="20"/>
        <v>1216.8314809447038</v>
      </c>
      <c r="T86" s="89">
        <f t="shared" si="21"/>
        <v>0</v>
      </c>
      <c r="U86" s="89">
        <f t="shared" si="22"/>
        <v>0</v>
      </c>
      <c r="V86" s="88">
        <v>0</v>
      </c>
      <c r="W86" s="89">
        <v>0</v>
      </c>
      <c r="X86" s="89">
        <v>0</v>
      </c>
      <c r="Y86" s="88">
        <f t="shared" si="14"/>
        <v>-1217</v>
      </c>
      <c r="Z86" s="89">
        <f t="shared" si="15"/>
        <v>0</v>
      </c>
      <c r="AA86" s="89">
        <f t="shared" si="16"/>
        <v>0</v>
      </c>
      <c r="AB86" s="90">
        <f t="shared" si="23"/>
        <v>-1217</v>
      </c>
      <c r="AC86" s="17"/>
      <c r="AD86" s="17"/>
    </row>
    <row r="87" spans="1:31" ht="14.5" customHeight="1">
      <c r="A87" s="45">
        <v>250305</v>
      </c>
      <c r="B87" s="46" t="s">
        <v>80</v>
      </c>
      <c r="C87" s="47" t="s">
        <v>453</v>
      </c>
      <c r="D87" s="76">
        <v>1431456</v>
      </c>
      <c r="E87" s="77">
        <v>977568</v>
      </c>
      <c r="F87" s="77">
        <v>923994</v>
      </c>
      <c r="G87" s="82">
        <v>0</v>
      </c>
      <c r="H87" s="83">
        <v>0</v>
      </c>
      <c r="I87" s="55">
        <f t="shared" si="17"/>
        <v>3333018</v>
      </c>
      <c r="J87" s="56">
        <f>(D87+E87+G87)*Factors!$B$3 +(F87+H87)*Factors!$B$4</f>
        <v>3324198.223364891</v>
      </c>
      <c r="K87" s="56">
        <f>VLOOKUP(A87,'NECA 5 year Projections'!$A$3:$H$656,4,FALSE)</f>
        <v>1284225.3285081701</v>
      </c>
      <c r="L87" s="57">
        <f t="shared" si="18"/>
        <v>1284225.3285081701</v>
      </c>
      <c r="M87" s="57">
        <f t="shared" si="19"/>
        <v>3324198.223364891</v>
      </c>
      <c r="N87" s="58">
        <f t="shared" si="13"/>
        <v>8819.7766351089813</v>
      </c>
      <c r="O87" s="67">
        <f>IF(N87&gt;0,Factors!$B$6*(D87+E87+G87)+Factors!$B$7*(Main!F87+Main!H87),0)</f>
        <v>8819.7766351090886</v>
      </c>
      <c r="P87" s="72">
        <f>IF(O87&gt;0,(Factors!$B$6*Main!D87)/O87,0)</f>
        <v>0.59420578624372367</v>
      </c>
      <c r="Q87" s="70">
        <f>IF(O87&gt;0,(Factors!$B$6*Main!E87+Factors!$B91*Main!F87)/O87,0)</f>
        <v>0.40579421375627645</v>
      </c>
      <c r="R87" s="71">
        <f>IF(O87&gt;0,(Factors!$B$6*Main!G87+Factors!$B91*Main!H87)/O87,0)</f>
        <v>0</v>
      </c>
      <c r="S87" s="88">
        <f t="shared" si="20"/>
        <v>5240.7623099589555</v>
      </c>
      <c r="T87" s="89">
        <f t="shared" si="21"/>
        <v>3579.0143251500267</v>
      </c>
      <c r="U87" s="89">
        <f t="shared" si="22"/>
        <v>0</v>
      </c>
      <c r="V87" s="88">
        <v>5241</v>
      </c>
      <c r="W87" s="89">
        <v>3477</v>
      </c>
      <c r="X87" s="89">
        <v>0</v>
      </c>
      <c r="Y87" s="88">
        <f t="shared" si="14"/>
        <v>0</v>
      </c>
      <c r="Z87" s="89">
        <f t="shared" si="15"/>
        <v>-102</v>
      </c>
      <c r="AA87" s="89">
        <f t="shared" si="16"/>
        <v>0</v>
      </c>
      <c r="AB87" s="90">
        <f t="shared" si="23"/>
        <v>-102</v>
      </c>
      <c r="AC87" s="17"/>
      <c r="AD87" s="17"/>
      <c r="AE87" s="107"/>
    </row>
    <row r="88" spans="1:31" ht="14.5" customHeight="1">
      <c r="A88" s="45">
        <v>250307</v>
      </c>
      <c r="B88" s="46" t="s">
        <v>81</v>
      </c>
      <c r="C88" s="47" t="s">
        <v>453</v>
      </c>
      <c r="D88" s="76">
        <v>428640</v>
      </c>
      <c r="E88" s="77">
        <v>110994</v>
      </c>
      <c r="F88" s="77">
        <v>130917</v>
      </c>
      <c r="G88" s="82">
        <v>0</v>
      </c>
      <c r="H88" s="83">
        <v>0</v>
      </c>
      <c r="I88" s="55">
        <f t="shared" si="17"/>
        <v>670551</v>
      </c>
      <c r="J88" s="56">
        <f>(D88+E88+G88)*Factors!$B$3 +(F88+H88)*Factors!$B$4</f>
        <v>668575.32381549105</v>
      </c>
      <c r="K88" s="56">
        <f>VLOOKUP(A88,'NECA 5 year Projections'!$A$3:$H$656,4,FALSE)</f>
        <v>472201.145418228</v>
      </c>
      <c r="L88" s="57">
        <f t="shared" si="18"/>
        <v>472201.145418228</v>
      </c>
      <c r="M88" s="57">
        <f t="shared" si="19"/>
        <v>668575.32381549105</v>
      </c>
      <c r="N88" s="58">
        <f t="shared" si="13"/>
        <v>1975.6761845089495</v>
      </c>
      <c r="O88" s="67">
        <f>IF(N88&gt;0,Factors!$B$6*(D88+E88+G88)+Factors!$B$7*(Main!F88+Main!H88),0)</f>
        <v>1975.6761845089372</v>
      </c>
      <c r="P88" s="72">
        <f>IF(O88&gt;0,(Factors!$B$6*Main!D88)/O88,0)</f>
        <v>0.79431614761115865</v>
      </c>
      <c r="Q88" s="70">
        <f>IF(O88&gt;0,(Factors!$B$6*Main!E88+Factors!$B92*Main!F88)/O88,0)</f>
        <v>0.20568385238884132</v>
      </c>
      <c r="R88" s="71">
        <f>IF(O88&gt;0,(Factors!$B$6*Main!G88+Factors!$B92*Main!H88)/O88,0)</f>
        <v>0</v>
      </c>
      <c r="S88" s="88">
        <f t="shared" si="20"/>
        <v>1569.3114958062615</v>
      </c>
      <c r="T88" s="89">
        <f t="shared" si="21"/>
        <v>406.364688702688</v>
      </c>
      <c r="U88" s="89">
        <f t="shared" si="22"/>
        <v>0</v>
      </c>
      <c r="V88" s="88">
        <v>1569</v>
      </c>
      <c r="W88" s="89">
        <v>405</v>
      </c>
      <c r="X88" s="89">
        <v>0</v>
      </c>
      <c r="Y88" s="88">
        <f t="shared" si="14"/>
        <v>0</v>
      </c>
      <c r="Z88" s="89">
        <f t="shared" si="15"/>
        <v>-1</v>
      </c>
      <c r="AA88" s="89">
        <f t="shared" si="16"/>
        <v>0</v>
      </c>
      <c r="AB88" s="90">
        <f t="shared" si="23"/>
        <v>-1</v>
      </c>
      <c r="AC88" s="17"/>
      <c r="AD88" s="17"/>
      <c r="AE88" s="107"/>
    </row>
    <row r="89" spans="1:31" ht="14.5" customHeight="1">
      <c r="A89" s="45">
        <v>250308</v>
      </c>
      <c r="B89" s="46" t="s">
        <v>33</v>
      </c>
      <c r="C89" s="47" t="s">
        <v>453</v>
      </c>
      <c r="D89" s="76">
        <v>1790448</v>
      </c>
      <c r="E89" s="77">
        <v>1172658</v>
      </c>
      <c r="F89" s="77">
        <v>1052418</v>
      </c>
      <c r="G89" s="82">
        <v>0</v>
      </c>
      <c r="H89" s="83">
        <v>0</v>
      </c>
      <c r="I89" s="55">
        <f t="shared" si="17"/>
        <v>4015524</v>
      </c>
      <c r="J89" s="56">
        <f>(D89+E89+G89)*Factors!$B$3 +(F89+H89)*Factors!$B$4</f>
        <v>4004675.6510146218</v>
      </c>
      <c r="K89" s="56">
        <f>VLOOKUP(A89,'NECA 5 year Projections'!$A$3:$H$656,4,FALSE)</f>
        <v>2024186.8627085199</v>
      </c>
      <c r="L89" s="57">
        <f t="shared" si="18"/>
        <v>2024186.8627085199</v>
      </c>
      <c r="M89" s="57">
        <f t="shared" si="19"/>
        <v>4004675.6510146218</v>
      </c>
      <c r="N89" s="58">
        <f t="shared" si="13"/>
        <v>10848.348985378165</v>
      </c>
      <c r="O89" s="67">
        <f>IF(N89&gt;0,Factors!$B$6*(D89+E89+G89)+Factors!$B$7*(Main!F89+Main!H89),0)</f>
        <v>10848.348985378125</v>
      </c>
      <c r="P89" s="72">
        <f>IF(O89&gt;0,(Factors!$B$6*Main!D89)/O89,0)</f>
        <v>0.60424702997462798</v>
      </c>
      <c r="Q89" s="70">
        <f>IF(O89&gt;0,(Factors!$B$6*Main!E89+Factors!$B93*Main!F89)/O89,0)</f>
        <v>0.39575297002537202</v>
      </c>
      <c r="R89" s="71">
        <f>IF(O89&gt;0,(Factors!$B$6*Main!G89+Factors!$B93*Main!H89)/O89,0)</f>
        <v>0</v>
      </c>
      <c r="S89" s="88">
        <f t="shared" si="20"/>
        <v>6555.0826545430245</v>
      </c>
      <c r="T89" s="89">
        <f t="shared" si="21"/>
        <v>4293.2663308351403</v>
      </c>
      <c r="U89" s="89">
        <f t="shared" si="22"/>
        <v>0</v>
      </c>
      <c r="V89" s="88">
        <v>6555</v>
      </c>
      <c r="W89" s="89">
        <v>4288</v>
      </c>
      <c r="X89" s="89">
        <v>0</v>
      </c>
      <c r="Y89" s="88">
        <f t="shared" si="14"/>
        <v>0</v>
      </c>
      <c r="Z89" s="89">
        <f t="shared" si="15"/>
        <v>-5</v>
      </c>
      <c r="AA89" s="89">
        <f t="shared" si="16"/>
        <v>0</v>
      </c>
      <c r="AB89" s="90">
        <f t="shared" si="23"/>
        <v>-5</v>
      </c>
      <c r="AC89" s="17"/>
      <c r="AD89" s="17"/>
      <c r="AE89" s="107"/>
    </row>
    <row r="90" spans="1:31" ht="14.5" customHeight="1">
      <c r="A90" s="45">
        <v>250315</v>
      </c>
      <c r="B90" s="46" t="s">
        <v>82</v>
      </c>
      <c r="C90" s="47" t="s">
        <v>453</v>
      </c>
      <c r="D90" s="76">
        <v>864648</v>
      </c>
      <c r="E90" s="77">
        <v>234873</v>
      </c>
      <c r="F90" s="77">
        <v>338244</v>
      </c>
      <c r="G90" s="82">
        <v>0</v>
      </c>
      <c r="H90" s="83">
        <v>0</v>
      </c>
      <c r="I90" s="55">
        <f t="shared" si="17"/>
        <v>1437765</v>
      </c>
      <c r="J90" s="56">
        <f>(D90+E90+G90)*Factors!$B$3 +(F90+H90)*Factors!$B$4</f>
        <v>1433739.4985414792</v>
      </c>
      <c r="K90" s="56">
        <f>VLOOKUP(A90,'NECA 5 year Projections'!$A$3:$H$656,4,FALSE)</f>
        <v>687053.28891398699</v>
      </c>
      <c r="L90" s="57">
        <f t="shared" si="18"/>
        <v>687053.28891398699</v>
      </c>
      <c r="M90" s="57">
        <f t="shared" si="19"/>
        <v>1433739.4985414792</v>
      </c>
      <c r="N90" s="58">
        <f t="shared" si="13"/>
        <v>4025.5014585207682</v>
      </c>
      <c r="O90" s="67">
        <f>IF(N90&gt;0,Factors!$B$6*(D90+E90+G90)+Factors!$B$7*(Main!F90+Main!H90),0)</f>
        <v>4025.5014585208701</v>
      </c>
      <c r="P90" s="72">
        <f>IF(O90&gt;0,(Factors!$B$6*Main!D90)/O90,0)</f>
        <v>0.78638607175306341</v>
      </c>
      <c r="Q90" s="70">
        <f>IF(O90&gt;0,(Factors!$B$6*Main!E90+Factors!$B94*Main!F90)/O90,0)</f>
        <v>0.21361392824693665</v>
      </c>
      <c r="R90" s="71">
        <f>IF(O90&gt;0,(Factors!$B$6*Main!G90+Factors!$B94*Main!H90)/O90,0)</f>
        <v>0</v>
      </c>
      <c r="S90" s="88">
        <f t="shared" si="20"/>
        <v>3165.5982788023744</v>
      </c>
      <c r="T90" s="89">
        <f t="shared" si="21"/>
        <v>859.9031797183942</v>
      </c>
      <c r="U90" s="89">
        <f t="shared" si="22"/>
        <v>0</v>
      </c>
      <c r="V90" s="88">
        <v>3166</v>
      </c>
      <c r="W90" s="89">
        <v>859</v>
      </c>
      <c r="X90" s="89">
        <v>0</v>
      </c>
      <c r="Y90" s="88">
        <f t="shared" si="14"/>
        <v>0</v>
      </c>
      <c r="Z90" s="89">
        <f t="shared" si="15"/>
        <v>-1</v>
      </c>
      <c r="AA90" s="89">
        <f t="shared" si="16"/>
        <v>0</v>
      </c>
      <c r="AB90" s="90">
        <f t="shared" si="23"/>
        <v>-1</v>
      </c>
      <c r="AC90" s="17"/>
      <c r="AD90" s="17"/>
    </row>
    <row r="91" spans="1:31" ht="14.5" customHeight="1">
      <c r="A91" s="45">
        <v>250316</v>
      </c>
      <c r="B91" s="46" t="s">
        <v>83</v>
      </c>
      <c r="C91" s="47" t="s">
        <v>453</v>
      </c>
      <c r="D91" s="76">
        <v>426816</v>
      </c>
      <c r="E91" s="77">
        <v>266229</v>
      </c>
      <c r="F91" s="77">
        <v>208365</v>
      </c>
      <c r="G91" s="82">
        <v>0</v>
      </c>
      <c r="H91" s="83">
        <v>0</v>
      </c>
      <c r="I91" s="55">
        <f t="shared" si="17"/>
        <v>901410</v>
      </c>
      <c r="J91" s="56">
        <f>(D91+E91+G91)*Factors!$B$3 +(F91+H91)*Factors!$B$4</f>
        <v>898872.6645072531</v>
      </c>
      <c r="K91" s="56">
        <f>VLOOKUP(A91,'NECA 5 year Projections'!$A$3:$H$656,4,FALSE)</f>
        <v>514248.312293583</v>
      </c>
      <c r="L91" s="57">
        <f t="shared" si="18"/>
        <v>514248.312293583</v>
      </c>
      <c r="M91" s="57">
        <f t="shared" si="19"/>
        <v>898872.6645072531</v>
      </c>
      <c r="N91" s="58">
        <f t="shared" si="13"/>
        <v>2537.3354927469045</v>
      </c>
      <c r="O91" s="67">
        <f>IF(N91&gt;0,Factors!$B$6*(D91+E91+G91)+Factors!$B$7*(Main!F91+Main!H91),0)</f>
        <v>2537.3354927469295</v>
      </c>
      <c r="P91" s="72">
        <f>IF(O91&gt;0,(Factors!$B$6*Main!D91)/O91,0)</f>
        <v>0.61585611323940004</v>
      </c>
      <c r="Q91" s="70">
        <f>IF(O91&gt;0,(Factors!$B$6*Main!E91+Factors!$B95*Main!F91)/O91,0)</f>
        <v>0.38414388676059991</v>
      </c>
      <c r="R91" s="71">
        <f>IF(O91&gt;0,(Factors!$B$6*Main!G91+Factors!$B95*Main!H91)/O91,0)</f>
        <v>0</v>
      </c>
      <c r="S91" s="88">
        <f t="shared" si="20"/>
        <v>1562.6335745474864</v>
      </c>
      <c r="T91" s="89">
        <f t="shared" si="21"/>
        <v>974.70191819941783</v>
      </c>
      <c r="U91" s="89">
        <f t="shared" si="22"/>
        <v>0</v>
      </c>
      <c r="V91" s="88">
        <v>1563</v>
      </c>
      <c r="W91" s="89">
        <v>975</v>
      </c>
      <c r="X91" s="89">
        <v>0</v>
      </c>
      <c r="Y91" s="88">
        <f t="shared" si="14"/>
        <v>0</v>
      </c>
      <c r="Z91" s="89">
        <f t="shared" si="15"/>
        <v>0</v>
      </c>
      <c r="AA91" s="89">
        <f t="shared" si="16"/>
        <v>0</v>
      </c>
      <c r="AB91" s="90">
        <f t="shared" si="23"/>
        <v>0</v>
      </c>
      <c r="AC91" s="17"/>
      <c r="AD91" s="17"/>
      <c r="AE91" s="107"/>
    </row>
    <row r="92" spans="1:31" ht="14.5" customHeight="1">
      <c r="A92" s="45">
        <v>260396</v>
      </c>
      <c r="B92" s="46" t="s">
        <v>84</v>
      </c>
      <c r="C92" s="47" t="s">
        <v>455</v>
      </c>
      <c r="D92" s="76">
        <v>2627280</v>
      </c>
      <c r="E92" s="77">
        <v>1199550</v>
      </c>
      <c r="F92" s="77">
        <v>1034406</v>
      </c>
      <c r="G92" s="82">
        <v>0</v>
      </c>
      <c r="H92" s="83">
        <v>0</v>
      </c>
      <c r="I92" s="55">
        <f t="shared" si="17"/>
        <v>4861236</v>
      </c>
      <c r="J92" s="56">
        <f>(D92+E92+G92)*Factors!$B$3 +(F92+H92)*Factors!$B$4</f>
        <v>4847225.4356301408</v>
      </c>
      <c r="K92" s="56">
        <f>VLOOKUP(A92,'NECA 5 year Projections'!$A$3:$H$656,4,FALSE)</f>
        <v>1954042.5187188201</v>
      </c>
      <c r="L92" s="57">
        <f t="shared" si="18"/>
        <v>1954042.5187188201</v>
      </c>
      <c r="M92" s="57">
        <f t="shared" si="19"/>
        <v>4847225.4356301408</v>
      </c>
      <c r="N92" s="58">
        <f t="shared" si="13"/>
        <v>14010.564369859174</v>
      </c>
      <c r="O92" s="67">
        <f>IF(N92&gt;0,Factors!$B$6*(D92+E92+G92)+Factors!$B$7*(Main!F92+Main!H92),0)</f>
        <v>14010.564369858712</v>
      </c>
      <c r="P92" s="72">
        <f>IF(O92&gt;0,(Factors!$B$6*Main!D92)/O92,0)</f>
        <v>0.68654212494414446</v>
      </c>
      <c r="Q92" s="70">
        <f>IF(O92&gt;0,(Factors!$B$6*Main!E92+Factors!$B96*Main!F92)/O92,0)</f>
        <v>0.31345787505585565</v>
      </c>
      <c r="R92" s="71">
        <f>IF(O92&gt;0,(Factors!$B$6*Main!G92+Factors!$B96*Main!H92)/O92,0)</f>
        <v>0</v>
      </c>
      <c r="S92" s="88">
        <f t="shared" si="20"/>
        <v>9618.8426341498362</v>
      </c>
      <c r="T92" s="89">
        <f t="shared" si="21"/>
        <v>4391.7217357093396</v>
      </c>
      <c r="U92" s="89">
        <f t="shared" si="22"/>
        <v>0</v>
      </c>
      <c r="V92" s="88">
        <v>9619</v>
      </c>
      <c r="W92" s="89">
        <v>4390</v>
      </c>
      <c r="X92" s="89">
        <v>0</v>
      </c>
      <c r="Y92" s="88">
        <f t="shared" si="14"/>
        <v>0</v>
      </c>
      <c r="Z92" s="89">
        <f t="shared" si="15"/>
        <v>-2</v>
      </c>
      <c r="AA92" s="89">
        <f t="shared" si="16"/>
        <v>0</v>
      </c>
      <c r="AB92" s="90">
        <f t="shared" si="23"/>
        <v>-2</v>
      </c>
      <c r="AC92" s="17"/>
      <c r="AD92" s="17"/>
      <c r="AE92" s="107"/>
    </row>
    <row r="93" spans="1:31" ht="14.5" customHeight="1">
      <c r="A93" s="45">
        <v>260398</v>
      </c>
      <c r="B93" s="46" t="s">
        <v>85</v>
      </c>
      <c r="C93" s="47" t="s">
        <v>455</v>
      </c>
      <c r="D93" s="76">
        <v>3768048</v>
      </c>
      <c r="E93" s="77">
        <v>0</v>
      </c>
      <c r="F93" s="77">
        <v>0</v>
      </c>
      <c r="G93" s="82">
        <v>0</v>
      </c>
      <c r="H93" s="83">
        <v>0</v>
      </c>
      <c r="I93" s="55">
        <f t="shared" si="17"/>
        <v>3768048</v>
      </c>
      <c r="J93" s="56">
        <f>(D93+E93+G93)*Factors!$B$3 +(F93+H93)*Factors!$B$4</f>
        <v>3754252.6448228122</v>
      </c>
      <c r="K93" s="56">
        <f>VLOOKUP(A93,'NECA 5 year Projections'!$A$3:$H$656,4,FALSE)</f>
        <v>3604927.49062094</v>
      </c>
      <c r="L93" s="57">
        <f t="shared" si="18"/>
        <v>3604927.49062094</v>
      </c>
      <c r="M93" s="57">
        <f t="shared" si="19"/>
        <v>3754252.6448228122</v>
      </c>
      <c r="N93" s="58">
        <f t="shared" si="13"/>
        <v>13795.355177187826</v>
      </c>
      <c r="O93" s="67">
        <f>IF(N93&gt;0,Factors!$B$6*(D93+E93+G93)+Factors!$B$7*(Main!F93+Main!H93),0)</f>
        <v>13795.355177187746</v>
      </c>
      <c r="P93" s="72">
        <f>IF(O93&gt;0,(Factors!$B$6*Main!D93)/O93,0)</f>
        <v>1</v>
      </c>
      <c r="Q93" s="70">
        <f>IF(O93&gt;0,(Factors!$B$6*Main!E93+Factors!$B97*Main!F93)/O93,0)</f>
        <v>0</v>
      </c>
      <c r="R93" s="71">
        <f>IF(O93&gt;0,(Factors!$B$6*Main!G93+Factors!$B97*Main!H93)/O93,0)</f>
        <v>0</v>
      </c>
      <c r="S93" s="88">
        <f t="shared" si="20"/>
        <v>13795.355177187826</v>
      </c>
      <c r="T93" s="89">
        <f t="shared" si="21"/>
        <v>0</v>
      </c>
      <c r="U93" s="89">
        <f t="shared" si="22"/>
        <v>0</v>
      </c>
      <c r="V93" s="88">
        <v>13795</v>
      </c>
      <c r="W93" s="89">
        <v>0</v>
      </c>
      <c r="X93" s="89">
        <v>0</v>
      </c>
      <c r="Y93" s="88">
        <f t="shared" si="14"/>
        <v>0</v>
      </c>
      <c r="Z93" s="89">
        <f t="shared" si="15"/>
        <v>0</v>
      </c>
      <c r="AA93" s="89">
        <f t="shared" si="16"/>
        <v>0</v>
      </c>
      <c r="AB93" s="90">
        <f t="shared" si="23"/>
        <v>0</v>
      </c>
      <c r="AC93" s="17"/>
      <c r="AD93" s="17"/>
    </row>
    <row r="94" spans="1:31" ht="14.5" customHeight="1">
      <c r="A94" s="45">
        <v>260401</v>
      </c>
      <c r="B94" s="46" t="s">
        <v>86</v>
      </c>
      <c r="C94" s="47" t="s">
        <v>455</v>
      </c>
      <c r="D94" s="76">
        <v>5069292</v>
      </c>
      <c r="E94" s="77">
        <v>1428717</v>
      </c>
      <c r="F94" s="77">
        <v>1191354</v>
      </c>
      <c r="G94" s="82">
        <v>0</v>
      </c>
      <c r="H94" s="83">
        <v>0</v>
      </c>
      <c r="I94" s="55">
        <f t="shared" si="17"/>
        <v>7689363</v>
      </c>
      <c r="J94" s="56">
        <f>(D94+E94+G94)*Factors!$B$3 +(F94+H94)*Factors!$B$4</f>
        <v>7665572.8725654334</v>
      </c>
      <c r="K94" s="56">
        <f>VLOOKUP(A94,'NECA 5 year Projections'!$A$3:$H$656,4,FALSE)</f>
        <v>4228936.1759226704</v>
      </c>
      <c r="L94" s="57">
        <f t="shared" si="18"/>
        <v>4228936.1759226704</v>
      </c>
      <c r="M94" s="57">
        <f t="shared" si="19"/>
        <v>7665572.8725654334</v>
      </c>
      <c r="N94" s="58">
        <f t="shared" si="13"/>
        <v>23790.127434566617</v>
      </c>
      <c r="O94" s="67">
        <f>IF(N94&gt;0,Factors!$B$6*(D94+E94+G94)+Factors!$B$7*(Main!F94+Main!H94),0)</f>
        <v>23790.127434566271</v>
      </c>
      <c r="P94" s="72">
        <f>IF(O94&gt;0,(Factors!$B$6*Main!D94)/O94,0)</f>
        <v>0.78013003675433501</v>
      </c>
      <c r="Q94" s="70">
        <f>IF(O94&gt;0,(Factors!$B$6*Main!E94+Factors!$B98*Main!F94)/O94,0)</f>
        <v>0.21986996324566493</v>
      </c>
      <c r="R94" s="71">
        <f>IF(O94&gt;0,(Factors!$B$6*Main!G94+Factors!$B98*Main!H94)/O94,0)</f>
        <v>0</v>
      </c>
      <c r="S94" s="88">
        <f t="shared" si="20"/>
        <v>18559.392989918768</v>
      </c>
      <c r="T94" s="89">
        <f t="shared" si="21"/>
        <v>5230.7344446478473</v>
      </c>
      <c r="U94" s="89">
        <f t="shared" si="22"/>
        <v>0</v>
      </c>
      <c r="V94" s="88">
        <v>18559</v>
      </c>
      <c r="W94" s="89">
        <v>5226</v>
      </c>
      <c r="X94" s="89">
        <v>0</v>
      </c>
      <c r="Y94" s="88">
        <f t="shared" si="14"/>
        <v>0</v>
      </c>
      <c r="Z94" s="89">
        <f t="shared" si="15"/>
        <v>-5</v>
      </c>
      <c r="AA94" s="89">
        <f t="shared" si="16"/>
        <v>0</v>
      </c>
      <c r="AB94" s="90">
        <f t="shared" si="23"/>
        <v>-5</v>
      </c>
      <c r="AC94" s="17"/>
      <c r="AD94" s="17"/>
    </row>
    <row r="95" spans="1:31" ht="14.5" customHeight="1">
      <c r="A95" s="45">
        <v>260406</v>
      </c>
      <c r="B95" s="46" t="s">
        <v>87</v>
      </c>
      <c r="C95" s="47" t="s">
        <v>455</v>
      </c>
      <c r="D95" s="76">
        <v>4533228</v>
      </c>
      <c r="E95" s="77">
        <v>1463382</v>
      </c>
      <c r="F95" s="77">
        <v>1384836</v>
      </c>
      <c r="G95" s="82">
        <v>0</v>
      </c>
      <c r="H95" s="83">
        <v>0</v>
      </c>
      <c r="I95" s="55">
        <f t="shared" si="17"/>
        <v>7381446</v>
      </c>
      <c r="J95" s="56">
        <f>(D95+E95+G95)*Factors!$B$3 +(F95+H95)*Factors!$B$4</f>
        <v>7359491.5650222404</v>
      </c>
      <c r="K95" s="56">
        <f>VLOOKUP(A95,'NECA 5 year Projections'!$A$3:$H$656,4,FALSE)</f>
        <v>4920959.0294072703</v>
      </c>
      <c r="L95" s="57">
        <f t="shared" si="18"/>
        <v>4920959.0294072703</v>
      </c>
      <c r="M95" s="57">
        <f t="shared" si="19"/>
        <v>7359491.5650222404</v>
      </c>
      <c r="N95" s="58">
        <f t="shared" si="13"/>
        <v>21954.434977759607</v>
      </c>
      <c r="O95" s="67">
        <f>IF(N95&gt;0,Factors!$B$6*(D95+E95+G95)+Factors!$B$7*(Main!F95+Main!H95),0)</f>
        <v>21954.434977759258</v>
      </c>
      <c r="P95" s="72">
        <f>IF(O95&gt;0,(Factors!$B$6*Main!D95)/O95,0)</f>
        <v>0.75596512029296548</v>
      </c>
      <c r="Q95" s="70">
        <f>IF(O95&gt;0,(Factors!$B$6*Main!E95+Factors!$B99*Main!F95)/O95,0)</f>
        <v>0.24403487970703447</v>
      </c>
      <c r="R95" s="71">
        <f>IF(O95&gt;0,(Factors!$B$6*Main!G95+Factors!$B99*Main!H95)/O95,0)</f>
        <v>0</v>
      </c>
      <c r="S95" s="88">
        <f t="shared" si="20"/>
        <v>16596.787078926129</v>
      </c>
      <c r="T95" s="89">
        <f t="shared" si="21"/>
        <v>5357.6478988334757</v>
      </c>
      <c r="U95" s="89">
        <f t="shared" si="22"/>
        <v>0</v>
      </c>
      <c r="V95" s="88">
        <v>16597</v>
      </c>
      <c r="W95" s="89">
        <v>5357</v>
      </c>
      <c r="X95" s="89">
        <v>0</v>
      </c>
      <c r="Y95" s="88">
        <f t="shared" si="14"/>
        <v>0</v>
      </c>
      <c r="Z95" s="89">
        <f t="shared" si="15"/>
        <v>-1</v>
      </c>
      <c r="AA95" s="89">
        <f t="shared" si="16"/>
        <v>0</v>
      </c>
      <c r="AB95" s="90">
        <f t="shared" si="23"/>
        <v>-1</v>
      </c>
      <c r="AC95" s="17"/>
      <c r="AD95" s="17"/>
    </row>
    <row r="96" spans="1:31" ht="14.5" customHeight="1">
      <c r="A96" s="45">
        <v>260408</v>
      </c>
      <c r="B96" s="46" t="s">
        <v>88</v>
      </c>
      <c r="C96" s="47" t="s">
        <v>455</v>
      </c>
      <c r="D96" s="76">
        <v>970632</v>
      </c>
      <c r="E96" s="77">
        <v>0</v>
      </c>
      <c r="F96" s="77">
        <v>0</v>
      </c>
      <c r="G96" s="82">
        <v>0</v>
      </c>
      <c r="H96" s="83">
        <v>0</v>
      </c>
      <c r="I96" s="55">
        <f t="shared" si="17"/>
        <v>970632</v>
      </c>
      <c r="J96" s="56">
        <f>(D96+E96+G96)*Factors!$B$3 +(F96+H96)*Factors!$B$4</f>
        <v>967078.37934911018</v>
      </c>
      <c r="K96" s="56">
        <f>VLOOKUP(A96,'NECA 5 year Projections'!$A$3:$H$656,4,FALSE)</f>
        <v>1128578.36550414</v>
      </c>
      <c r="L96" s="57">
        <f t="shared" si="18"/>
        <v>970632</v>
      </c>
      <c r="M96" s="57">
        <f t="shared" si="19"/>
        <v>970632</v>
      </c>
      <c r="N96" s="58">
        <f t="shared" si="13"/>
        <v>0</v>
      </c>
      <c r="O96" s="67">
        <f>IF(N96&gt;0,Factors!$B$6*(D96+E96+G96)+Factors!$B$7*(Main!F96+Main!H96),0)</f>
        <v>0</v>
      </c>
      <c r="P96" s="72">
        <f>IF(O96&gt;0,(Factors!$B$6*Main!D96)/O96,0)</f>
        <v>0</v>
      </c>
      <c r="Q96" s="70">
        <f>IF(O96&gt;0,(Factors!$B$6*Main!E96+Factors!$B100*Main!F96)/O96,0)</f>
        <v>0</v>
      </c>
      <c r="R96" s="71">
        <f>IF(O96&gt;0,(Factors!$B$6*Main!G96+Factors!$B100*Main!H96)/O96,0)</f>
        <v>0</v>
      </c>
      <c r="S96" s="88">
        <f t="shared" si="20"/>
        <v>0</v>
      </c>
      <c r="T96" s="89">
        <f t="shared" si="21"/>
        <v>0</v>
      </c>
      <c r="U96" s="89">
        <f t="shared" si="22"/>
        <v>0</v>
      </c>
      <c r="V96" s="88">
        <v>0</v>
      </c>
      <c r="W96" s="89">
        <v>0</v>
      </c>
      <c r="X96" s="89">
        <v>0</v>
      </c>
      <c r="Y96" s="88">
        <f t="shared" si="14"/>
        <v>0</v>
      </c>
      <c r="Z96" s="89">
        <f t="shared" si="15"/>
        <v>0</v>
      </c>
      <c r="AA96" s="89">
        <f t="shared" si="16"/>
        <v>0</v>
      </c>
      <c r="AB96" s="90">
        <f t="shared" si="23"/>
        <v>0</v>
      </c>
      <c r="AC96" s="17"/>
      <c r="AD96" s="17"/>
    </row>
    <row r="97" spans="1:31" ht="14.5" customHeight="1">
      <c r="A97" s="45">
        <v>260413</v>
      </c>
      <c r="B97" s="46" t="s">
        <v>89</v>
      </c>
      <c r="C97" s="47" t="s">
        <v>455</v>
      </c>
      <c r="D97" s="76">
        <v>3110448</v>
      </c>
      <c r="E97" s="77">
        <v>1305345</v>
      </c>
      <c r="F97" s="77">
        <v>1238472</v>
      </c>
      <c r="G97" s="82">
        <v>0</v>
      </c>
      <c r="H97" s="83">
        <v>0</v>
      </c>
      <c r="I97" s="55">
        <f t="shared" si="17"/>
        <v>5654265</v>
      </c>
      <c r="J97" s="56">
        <f>(D97+E97+G97)*Factors!$B$3 +(F97+H97)*Factors!$B$4</f>
        <v>5638098.1590192216</v>
      </c>
      <c r="K97" s="56">
        <f>VLOOKUP(A97,'NECA 5 year Projections'!$A$3:$H$656,4,FALSE)</f>
        <v>2177274.44842835</v>
      </c>
      <c r="L97" s="57">
        <f t="shared" si="18"/>
        <v>2177274.44842835</v>
      </c>
      <c r="M97" s="57">
        <f t="shared" si="19"/>
        <v>5638098.1590192216</v>
      </c>
      <c r="N97" s="58">
        <f t="shared" si="13"/>
        <v>16166.840980778448</v>
      </c>
      <c r="O97" s="67">
        <f>IF(N97&gt;0,Factors!$B$6*(D97+E97+G97)+Factors!$B$7*(Main!F97+Main!H97),0)</f>
        <v>16166.840980778219</v>
      </c>
      <c r="P97" s="72">
        <f>IF(O97&gt;0,(Factors!$B$6*Main!D97)/O97,0)</f>
        <v>0.70439171401376832</v>
      </c>
      <c r="Q97" s="70">
        <f>IF(O97&gt;0,(Factors!$B$6*Main!E97+Factors!$B101*Main!F97)/O97,0)</f>
        <v>0.29560828598623173</v>
      </c>
      <c r="R97" s="71">
        <f>IF(O97&gt;0,(Factors!$B$6*Main!G97+Factors!$B101*Main!H97)/O97,0)</f>
        <v>0</v>
      </c>
      <c r="S97" s="88">
        <f t="shared" si="20"/>
        <v>11387.788828638562</v>
      </c>
      <c r="T97" s="89">
        <f t="shared" si="21"/>
        <v>4779.0521521398869</v>
      </c>
      <c r="U97" s="89">
        <f t="shared" si="22"/>
        <v>0</v>
      </c>
      <c r="V97" s="88">
        <v>11388</v>
      </c>
      <c r="W97" s="89">
        <v>4761</v>
      </c>
      <c r="X97" s="89">
        <v>0</v>
      </c>
      <c r="Y97" s="88">
        <f t="shared" si="14"/>
        <v>0</v>
      </c>
      <c r="Z97" s="89">
        <f t="shared" si="15"/>
        <v>-18</v>
      </c>
      <c r="AA97" s="89">
        <f t="shared" si="16"/>
        <v>0</v>
      </c>
      <c r="AB97" s="90">
        <f t="shared" si="23"/>
        <v>-18</v>
      </c>
      <c r="AC97" s="17"/>
      <c r="AD97" s="17"/>
    </row>
    <row r="98" spans="1:31" ht="14.5" customHeight="1">
      <c r="A98" s="45">
        <v>260414</v>
      </c>
      <c r="B98" s="46" t="s">
        <v>90</v>
      </c>
      <c r="C98" s="47" t="s">
        <v>455</v>
      </c>
      <c r="D98" s="76">
        <v>3696276</v>
      </c>
      <c r="E98" s="77">
        <v>1294701</v>
      </c>
      <c r="F98" s="77">
        <v>1289232</v>
      </c>
      <c r="G98" s="82">
        <v>0</v>
      </c>
      <c r="H98" s="83">
        <v>0</v>
      </c>
      <c r="I98" s="55">
        <f t="shared" si="17"/>
        <v>6280209</v>
      </c>
      <c r="J98" s="56">
        <f>(D98+E98+G98)*Factors!$B$3 +(F98+H98)*Factors!$B$4</f>
        <v>6261936.3292707056</v>
      </c>
      <c r="K98" s="56">
        <f>VLOOKUP(A98,'NECA 5 year Projections'!$A$3:$H$656,4,FALSE)</f>
        <v>3987880.6583976699</v>
      </c>
      <c r="L98" s="57">
        <f t="shared" si="18"/>
        <v>3987880.6583976699</v>
      </c>
      <c r="M98" s="57">
        <f t="shared" si="19"/>
        <v>6261936.3292707056</v>
      </c>
      <c r="N98" s="58">
        <f t="shared" si="13"/>
        <v>18272.670729294419</v>
      </c>
      <c r="O98" s="67">
        <f>IF(N98&gt;0,Factors!$B$6*(D98+E98+G98)+Factors!$B$7*(Main!F98+Main!H98),0)</f>
        <v>18272.670729294045</v>
      </c>
      <c r="P98" s="72">
        <f>IF(O98&gt;0,(Factors!$B$6*Main!D98)/O98,0)</f>
        <v>0.74059167173080542</v>
      </c>
      <c r="Q98" s="70">
        <f>IF(O98&gt;0,(Factors!$B$6*Main!E98+Factors!$B102*Main!F98)/O98,0)</f>
        <v>0.25940832826919458</v>
      </c>
      <c r="R98" s="71">
        <f>IF(O98&gt;0,(Factors!$B$6*Main!G98+Factors!$B102*Main!H98)/O98,0)</f>
        <v>0</v>
      </c>
      <c r="S98" s="88">
        <f t="shared" si="20"/>
        <v>13532.587762394709</v>
      </c>
      <c r="T98" s="89">
        <f t="shared" si="21"/>
        <v>4740.0829668997094</v>
      </c>
      <c r="U98" s="89">
        <f t="shared" si="22"/>
        <v>0</v>
      </c>
      <c r="V98" s="88">
        <v>13533</v>
      </c>
      <c r="W98" s="89">
        <v>4735</v>
      </c>
      <c r="X98" s="89">
        <v>0</v>
      </c>
      <c r="Y98" s="88">
        <f t="shared" si="14"/>
        <v>0</v>
      </c>
      <c r="Z98" s="89">
        <f t="shared" si="15"/>
        <v>-5</v>
      </c>
      <c r="AA98" s="89">
        <f t="shared" si="16"/>
        <v>0</v>
      </c>
      <c r="AB98" s="90">
        <f t="shared" si="23"/>
        <v>-5</v>
      </c>
      <c r="AC98" s="17"/>
      <c r="AD98" s="17"/>
      <c r="AE98" s="107"/>
    </row>
    <row r="99" spans="1:31" ht="14.5" customHeight="1">
      <c r="A99" s="45">
        <v>260415</v>
      </c>
      <c r="B99" s="46" t="s">
        <v>91</v>
      </c>
      <c r="C99" s="47" t="s">
        <v>455</v>
      </c>
      <c r="D99" s="76">
        <v>3623568</v>
      </c>
      <c r="E99" s="77">
        <v>1487013</v>
      </c>
      <c r="F99" s="77">
        <v>1440087</v>
      </c>
      <c r="G99" s="82">
        <v>0</v>
      </c>
      <c r="H99" s="83">
        <v>0</v>
      </c>
      <c r="I99" s="55">
        <f t="shared" si="17"/>
        <v>6550668</v>
      </c>
      <c r="J99" s="56">
        <f>(D99+E99+G99)*Factors!$B$3 +(F99+H99)*Factors!$B$4</f>
        <v>6531957.4421576401</v>
      </c>
      <c r="K99" s="56">
        <f>VLOOKUP(A99,'NECA 5 year Projections'!$A$3:$H$656,4,FALSE)</f>
        <v>2847665.0106323399</v>
      </c>
      <c r="L99" s="57">
        <f t="shared" si="18"/>
        <v>2847665.0106323399</v>
      </c>
      <c r="M99" s="57">
        <f t="shared" si="19"/>
        <v>6531957.4421576401</v>
      </c>
      <c r="N99" s="58">
        <f t="shared" si="13"/>
        <v>18710.557842359878</v>
      </c>
      <c r="O99" s="67">
        <f>IF(N99&gt;0,Factors!$B$6*(D99+E99+G99)+Factors!$B$7*(Main!F99+Main!H99),0)</f>
        <v>18710.55784235958</v>
      </c>
      <c r="P99" s="72">
        <f>IF(O99&gt;0,(Factors!$B$6*Main!D99)/O99,0)</f>
        <v>0.70903249552252468</v>
      </c>
      <c r="Q99" s="70">
        <f>IF(O99&gt;0,(Factors!$B$6*Main!E99+Factors!$B103*Main!F99)/O99,0)</f>
        <v>0.29096750447747527</v>
      </c>
      <c r="R99" s="71">
        <f>IF(O99&gt;0,(Factors!$B$6*Main!G99+Factors!$B103*Main!H99)/O99,0)</f>
        <v>0</v>
      </c>
      <c r="S99" s="88">
        <f t="shared" si="20"/>
        <v>13266.393519586969</v>
      </c>
      <c r="T99" s="89">
        <f t="shared" si="21"/>
        <v>5444.1643227729082</v>
      </c>
      <c r="U99" s="89">
        <f t="shared" si="22"/>
        <v>0</v>
      </c>
      <c r="V99" s="88">
        <v>13266</v>
      </c>
      <c r="W99" s="89">
        <v>5439</v>
      </c>
      <c r="X99" s="89">
        <v>0</v>
      </c>
      <c r="Y99" s="88">
        <f t="shared" si="14"/>
        <v>0</v>
      </c>
      <c r="Z99" s="89">
        <f t="shared" si="15"/>
        <v>-5</v>
      </c>
      <c r="AA99" s="89">
        <f t="shared" si="16"/>
        <v>0</v>
      </c>
      <c r="AB99" s="90">
        <f t="shared" si="23"/>
        <v>-5</v>
      </c>
      <c r="AC99" s="17"/>
      <c r="AD99" s="17"/>
    </row>
    <row r="100" spans="1:31" ht="14.5" customHeight="1">
      <c r="A100" s="49">
        <v>260418</v>
      </c>
      <c r="B100" s="50" t="s">
        <v>92</v>
      </c>
      <c r="C100" s="51" t="s">
        <v>455</v>
      </c>
      <c r="D100" s="78">
        <v>4497528</v>
      </c>
      <c r="E100" s="79">
        <v>1607541</v>
      </c>
      <c r="F100" s="79">
        <v>2366016</v>
      </c>
      <c r="G100" s="84">
        <v>0</v>
      </c>
      <c r="H100" s="85">
        <v>0</v>
      </c>
      <c r="I100" s="59">
        <f t="shared" si="17"/>
        <v>8471085</v>
      </c>
      <c r="J100" s="60">
        <f>(D100+E100+G100)*Factors!$B$3 +(F100+H100)*Factors!$B$4</f>
        <v>8448733.4813260771</v>
      </c>
      <c r="K100" s="60">
        <f>VLOOKUP(A100,'NECA 5 year Projections'!$A$3:$H$656,4,FALSE)</f>
        <v>4641781.8285407899</v>
      </c>
      <c r="L100" s="61">
        <f t="shared" si="18"/>
        <v>4641781.8285407899</v>
      </c>
      <c r="M100" s="61">
        <f t="shared" si="19"/>
        <v>8448733.4813260771</v>
      </c>
      <c r="N100" s="62">
        <f t="shared" si="13"/>
        <v>22351.518673922867</v>
      </c>
      <c r="O100" s="68">
        <f>IF(N100&gt;0,Factors!$B$6*(D100+E100+G100)+Factors!$B$7*(Main!F100+Main!H100),0)</f>
        <v>22351.518673923052</v>
      </c>
      <c r="P100" s="73">
        <f>IF(O100&gt;0,(Factors!$B$6*Main!D100)/O100,0)</f>
        <v>0.73668749689806956</v>
      </c>
      <c r="Q100" s="74">
        <f>IF(O100&gt;0,(Factors!$B$6*Main!E100+Factors!$B104*Main!F100)/O100,0)</f>
        <v>0.26331250310193061</v>
      </c>
      <c r="R100" s="75">
        <f>IF(O100&gt;0,(Factors!$B$6*Main!G100+Factors!$B104*Main!H100)/O100,0)</f>
        <v>0</v>
      </c>
      <c r="S100" s="91">
        <f t="shared" si="20"/>
        <v>16466.084343762697</v>
      </c>
      <c r="T100" s="92">
        <f t="shared" si="21"/>
        <v>5885.4343301601748</v>
      </c>
      <c r="U100" s="92">
        <f t="shared" si="22"/>
        <v>0</v>
      </c>
      <c r="V100" s="88">
        <v>16466</v>
      </c>
      <c r="W100" s="89">
        <v>5358</v>
      </c>
      <c r="X100" s="89">
        <v>0</v>
      </c>
      <c r="Y100" s="91">
        <f t="shared" si="14"/>
        <v>0</v>
      </c>
      <c r="Z100" s="92">
        <f t="shared" si="15"/>
        <v>-527</v>
      </c>
      <c r="AA100" s="92">
        <f t="shared" si="16"/>
        <v>0</v>
      </c>
      <c r="AB100" s="93">
        <f t="shared" si="23"/>
        <v>-527</v>
      </c>
      <c r="AC100" s="17"/>
      <c r="AD100" s="17"/>
    </row>
    <row r="101" spans="1:31" ht="14.5" customHeight="1">
      <c r="A101" s="45">
        <v>260419</v>
      </c>
      <c r="B101" s="46" t="s">
        <v>93</v>
      </c>
      <c r="C101" s="47" t="s">
        <v>455</v>
      </c>
      <c r="D101" s="76">
        <v>2066460</v>
      </c>
      <c r="E101" s="77">
        <v>469680</v>
      </c>
      <c r="F101" s="77">
        <v>717300</v>
      </c>
      <c r="G101" s="82">
        <v>0</v>
      </c>
      <c r="H101" s="83">
        <v>0</v>
      </c>
      <c r="I101" s="55">
        <f t="shared" si="17"/>
        <v>3253440</v>
      </c>
      <c r="J101" s="56">
        <f>(D101+E101+G101)*Factors!$B$3 +(F101+H101)*Factors!$B$4</f>
        <v>3244154.8337603253</v>
      </c>
      <c r="K101" s="56">
        <f>VLOOKUP(A101,'NECA 5 year Projections'!$A$3:$H$656,4,FALSE)</f>
        <v>1316512.1439154299</v>
      </c>
      <c r="L101" s="57">
        <f t="shared" si="18"/>
        <v>1316512.1439154299</v>
      </c>
      <c r="M101" s="57">
        <f t="shared" si="19"/>
        <v>3244154.8337603253</v>
      </c>
      <c r="N101" s="58">
        <f t="shared" si="13"/>
        <v>9285.1662396746688</v>
      </c>
      <c r="O101" s="67">
        <f>IF(N101&gt;0,Factors!$B$6*(D101+E101+G101)+Factors!$B$7*(Main!F101+Main!H101),0)</f>
        <v>9285.1662396744759</v>
      </c>
      <c r="P101" s="72">
        <f>IF(O101&gt;0,(Factors!$B$6*Main!D101)/O101,0)</f>
        <v>0.81480517637038963</v>
      </c>
      <c r="Q101" s="70">
        <f>IF(O101&gt;0,(Factors!$B$6*Main!E101+Factors!$B105*Main!F101)/O101,0)</f>
        <v>0.18519482362961034</v>
      </c>
      <c r="R101" s="71">
        <f>IF(O101&gt;0,(Factors!$B$6*Main!G101+Factors!$B105*Main!H101)/O101,0)</f>
        <v>0</v>
      </c>
      <c r="S101" s="88">
        <f t="shared" si="20"/>
        <v>7565.6015155465057</v>
      </c>
      <c r="T101" s="89">
        <f t="shared" si="21"/>
        <v>1719.5647241281627</v>
      </c>
      <c r="U101" s="89">
        <f t="shared" si="22"/>
        <v>0</v>
      </c>
      <c r="V101" s="88">
        <v>7566</v>
      </c>
      <c r="W101" s="89">
        <v>1691</v>
      </c>
      <c r="X101" s="89">
        <v>0</v>
      </c>
      <c r="Y101" s="88">
        <f t="shared" si="14"/>
        <v>0</v>
      </c>
      <c r="Z101" s="89">
        <f t="shared" si="15"/>
        <v>-29</v>
      </c>
      <c r="AA101" s="89">
        <f t="shared" si="16"/>
        <v>0</v>
      </c>
      <c r="AB101" s="90">
        <f t="shared" si="23"/>
        <v>-29</v>
      </c>
      <c r="AC101" s="17"/>
      <c r="AD101" s="17"/>
      <c r="AE101" s="107"/>
    </row>
    <row r="102" spans="1:31" ht="14.5" customHeight="1">
      <c r="A102" s="45">
        <v>260421</v>
      </c>
      <c r="B102" s="46" t="s">
        <v>94</v>
      </c>
      <c r="C102" s="47" t="s">
        <v>455</v>
      </c>
      <c r="D102" s="76">
        <v>5228712</v>
      </c>
      <c r="E102" s="77">
        <v>1563384</v>
      </c>
      <c r="F102" s="77">
        <v>1475853</v>
      </c>
      <c r="G102" s="82">
        <v>0</v>
      </c>
      <c r="H102" s="83">
        <v>0</v>
      </c>
      <c r="I102" s="55">
        <f t="shared" si="17"/>
        <v>8267949</v>
      </c>
      <c r="J102" s="56">
        <f>(D102+E102+G102)*Factors!$B$3 +(F102+H102)*Factors!$B$4</f>
        <v>8243082.1785801146</v>
      </c>
      <c r="K102" s="56">
        <f>VLOOKUP(A102,'NECA 5 year Projections'!$A$3:$H$656,4,FALSE)</f>
        <v>4071415.8854744099</v>
      </c>
      <c r="L102" s="57">
        <f t="shared" si="18"/>
        <v>4071415.8854744099</v>
      </c>
      <c r="M102" s="57">
        <f t="shared" si="19"/>
        <v>8243082.1785801146</v>
      </c>
      <c r="N102" s="58">
        <f t="shared" si="13"/>
        <v>24866.821419885382</v>
      </c>
      <c r="O102" s="67">
        <f>IF(N102&gt;0,Factors!$B$6*(D102+E102+G102)+Factors!$B$7*(Main!F102+Main!H102),0)</f>
        <v>24866.821419885357</v>
      </c>
      <c r="P102" s="72">
        <f>IF(O102&gt;0,(Factors!$B$6*Main!D102)/O102,0)</f>
        <v>0.76982304137044</v>
      </c>
      <c r="Q102" s="70">
        <f>IF(O102&gt;0,(Factors!$B$6*Main!E102+Factors!$B106*Main!F102)/O102,0)</f>
        <v>0.23017695862956003</v>
      </c>
      <c r="R102" s="71">
        <f>IF(O102&gt;0,(Factors!$B$6*Main!G102+Factors!$B106*Main!H102)/O102,0)</f>
        <v>0</v>
      </c>
      <c r="S102" s="88">
        <f t="shared" si="20"/>
        <v>19143.05209467177</v>
      </c>
      <c r="T102" s="89">
        <f t="shared" si="21"/>
        <v>5723.769325213615</v>
      </c>
      <c r="U102" s="89">
        <f t="shared" si="22"/>
        <v>0</v>
      </c>
      <c r="V102" s="88">
        <v>19143</v>
      </c>
      <c r="W102" s="89">
        <v>5628</v>
      </c>
      <c r="X102" s="89">
        <v>0</v>
      </c>
      <c r="Y102" s="88">
        <f t="shared" si="14"/>
        <v>0</v>
      </c>
      <c r="Z102" s="89">
        <f t="shared" si="15"/>
        <v>-96</v>
      </c>
      <c r="AA102" s="89">
        <f t="shared" si="16"/>
        <v>0</v>
      </c>
      <c r="AB102" s="90">
        <f t="shared" si="23"/>
        <v>-96</v>
      </c>
      <c r="AC102" s="17"/>
      <c r="AD102" s="17"/>
      <c r="AE102" s="107"/>
    </row>
    <row r="103" spans="1:31" ht="14.5" customHeight="1">
      <c r="A103" s="45">
        <v>270428</v>
      </c>
      <c r="B103" s="46" t="s">
        <v>95</v>
      </c>
      <c r="C103" s="47" t="s">
        <v>456</v>
      </c>
      <c r="D103" s="76">
        <v>240168</v>
      </c>
      <c r="E103" s="77">
        <v>510</v>
      </c>
      <c r="F103" s="77">
        <v>7254</v>
      </c>
      <c r="G103" s="82">
        <v>0</v>
      </c>
      <c r="H103" s="83">
        <v>0</v>
      </c>
      <c r="I103" s="55">
        <f t="shared" si="17"/>
        <v>247932</v>
      </c>
      <c r="J103" s="56">
        <f>(D103+E103+G103)*Factors!$B$3 +(F103+H103)*Factors!$B$4</f>
        <v>247050.84389653869</v>
      </c>
      <c r="K103" s="56">
        <f>VLOOKUP(A103,'NECA 5 year Projections'!$A$3:$H$656,4,FALSE)</f>
        <v>232418.257197392</v>
      </c>
      <c r="L103" s="57">
        <f t="shared" si="18"/>
        <v>232418.257197392</v>
      </c>
      <c r="M103" s="57">
        <f t="shared" si="19"/>
        <v>247050.84389653869</v>
      </c>
      <c r="N103" s="58">
        <f t="shared" si="13"/>
        <v>881.15610346131143</v>
      </c>
      <c r="O103" s="67">
        <f>IF(N103&gt;0,Factors!$B$6*(D103+E103+G103)+Factors!$B$7*(Main!F103+Main!H103),0)</f>
        <v>881.15610346131268</v>
      </c>
      <c r="P103" s="72">
        <f>IF(O103&gt;0,(Factors!$B$6*Main!D103)/O103,0)</f>
        <v>0.99788098621394561</v>
      </c>
      <c r="Q103" s="70">
        <f>IF(O103&gt;0,(Factors!$B$6*Main!E103+Factors!$B107*Main!F103)/O103,0)</f>
        <v>2.1190137860543964E-3</v>
      </c>
      <c r="R103" s="71">
        <f>IF(O103&gt;0,(Factors!$B$6*Main!G103+Factors!$B107*Main!H103)/O103,0)</f>
        <v>0</v>
      </c>
      <c r="S103" s="88">
        <f t="shared" si="20"/>
        <v>879.2889215304109</v>
      </c>
      <c r="T103" s="89">
        <f t="shared" si="21"/>
        <v>1.8671819309004929</v>
      </c>
      <c r="U103" s="89">
        <f t="shared" si="22"/>
        <v>0</v>
      </c>
      <c r="V103" s="88">
        <v>879</v>
      </c>
      <c r="W103" s="89">
        <v>2</v>
      </c>
      <c r="X103" s="89">
        <v>0</v>
      </c>
      <c r="Y103" s="88">
        <f t="shared" si="14"/>
        <v>0</v>
      </c>
      <c r="Z103" s="89">
        <f t="shared" si="15"/>
        <v>0</v>
      </c>
      <c r="AA103" s="89">
        <f t="shared" si="16"/>
        <v>0</v>
      </c>
      <c r="AB103" s="90">
        <f t="shared" si="23"/>
        <v>0</v>
      </c>
      <c r="AC103" s="17"/>
      <c r="AD103" s="17"/>
      <c r="AE103" s="107"/>
    </row>
    <row r="104" spans="1:31" ht="14.5" customHeight="1">
      <c r="A104" s="45">
        <v>270429</v>
      </c>
      <c r="B104" s="46" t="s">
        <v>96</v>
      </c>
      <c r="C104" s="47" t="s">
        <v>456</v>
      </c>
      <c r="D104" s="76">
        <v>4065360</v>
      </c>
      <c r="E104" s="77">
        <v>906015</v>
      </c>
      <c r="F104" s="77">
        <v>165384</v>
      </c>
      <c r="G104" s="82">
        <v>0</v>
      </c>
      <c r="H104" s="83">
        <v>0</v>
      </c>
      <c r="I104" s="55">
        <f t="shared" si="17"/>
        <v>5136759</v>
      </c>
      <c r="J104" s="56">
        <f>(D104+E104+G104)*Factors!$B$3 +(F104+H104)*Factors!$B$4</f>
        <v>5118558.0949573917</v>
      </c>
      <c r="K104" s="56">
        <f>VLOOKUP(A104,'NECA 5 year Projections'!$A$3:$H$656,4,FALSE)</f>
        <v>13929889.335597999</v>
      </c>
      <c r="L104" s="57">
        <f t="shared" si="18"/>
        <v>5136759</v>
      </c>
      <c r="M104" s="57">
        <f t="shared" si="19"/>
        <v>5136759</v>
      </c>
      <c r="N104" s="58">
        <f t="shared" si="13"/>
        <v>0</v>
      </c>
      <c r="O104" s="67">
        <f>IF(N104&gt;0,Factors!$B$6*(D104+E104+G104)+Factors!$B$7*(Main!F104+Main!H104),0)</f>
        <v>0</v>
      </c>
      <c r="P104" s="72">
        <f>IF(O104&gt;0,(Factors!$B$6*Main!D104)/O104,0)</f>
        <v>0</v>
      </c>
      <c r="Q104" s="70">
        <f>IF(O104&gt;0,(Factors!$B$6*Main!E104+Factors!$B108*Main!F104)/O104,0)</f>
        <v>0</v>
      </c>
      <c r="R104" s="71">
        <f>IF(O104&gt;0,(Factors!$B$6*Main!G104+Factors!$B108*Main!H104)/O104,0)</f>
        <v>0</v>
      </c>
      <c r="S104" s="88">
        <f t="shared" si="20"/>
        <v>0</v>
      </c>
      <c r="T104" s="89">
        <f t="shared" si="21"/>
        <v>0</v>
      </c>
      <c r="U104" s="89">
        <f t="shared" si="22"/>
        <v>0</v>
      </c>
      <c r="V104" s="88">
        <v>0</v>
      </c>
      <c r="W104" s="89">
        <v>0</v>
      </c>
      <c r="X104" s="89">
        <v>0</v>
      </c>
      <c r="Y104" s="88">
        <f t="shared" si="14"/>
        <v>0</v>
      </c>
      <c r="Z104" s="89">
        <f t="shared" si="15"/>
        <v>0</v>
      </c>
      <c r="AA104" s="89">
        <f t="shared" si="16"/>
        <v>0</v>
      </c>
      <c r="AB104" s="90">
        <f t="shared" si="23"/>
        <v>0</v>
      </c>
      <c r="AC104" s="17"/>
      <c r="AD104" s="17"/>
    </row>
    <row r="105" spans="1:31" ht="14.5" customHeight="1">
      <c r="A105" s="45">
        <v>270432</v>
      </c>
      <c r="B105" s="46" t="s">
        <v>97</v>
      </c>
      <c r="C105" s="47" t="s">
        <v>456</v>
      </c>
      <c r="D105" s="76">
        <v>1179588</v>
      </c>
      <c r="E105" s="77">
        <v>259194</v>
      </c>
      <c r="F105" s="77">
        <v>289053</v>
      </c>
      <c r="G105" s="82">
        <v>0</v>
      </c>
      <c r="H105" s="83">
        <v>0</v>
      </c>
      <c r="I105" s="55">
        <f t="shared" si="17"/>
        <v>1727835</v>
      </c>
      <c r="J105" s="56">
        <f>(D105+E105+G105)*Factors!$B$3 +(F105+H105)*Factors!$B$4</f>
        <v>1722567.4161707747</v>
      </c>
      <c r="K105" s="56">
        <f>VLOOKUP(A105,'NECA 5 year Projections'!$A$3:$H$656,4,FALSE)</f>
        <v>1522010.5305057</v>
      </c>
      <c r="L105" s="57">
        <f t="shared" si="18"/>
        <v>1522010.5305057</v>
      </c>
      <c r="M105" s="57">
        <f t="shared" si="19"/>
        <v>1722567.4161707747</v>
      </c>
      <c r="N105" s="58">
        <f t="shared" si="13"/>
        <v>5267.5838292252738</v>
      </c>
      <c r="O105" s="67">
        <f>IF(N105&gt;0,Factors!$B$6*(D105+E105+G105)+Factors!$B$7*(Main!F105+Main!H105),0)</f>
        <v>5267.5838292252483</v>
      </c>
      <c r="P105" s="72">
        <f>IF(O105&gt;0,(Factors!$B$6*Main!D105)/O105,0)</f>
        <v>0.81985179130681374</v>
      </c>
      <c r="Q105" s="70">
        <f>IF(O105&gt;0,(Factors!$B$6*Main!E105+Factors!$B109*Main!F105)/O105,0)</f>
        <v>0.18014820869318632</v>
      </c>
      <c r="R105" s="71">
        <f>IF(O105&gt;0,(Factors!$B$6*Main!G105+Factors!$B109*Main!H105)/O105,0)</f>
        <v>0</v>
      </c>
      <c r="S105" s="88">
        <f t="shared" si="20"/>
        <v>4318.6380382491461</v>
      </c>
      <c r="T105" s="89">
        <f t="shared" si="21"/>
        <v>948.94579097612814</v>
      </c>
      <c r="U105" s="89">
        <f t="shared" si="22"/>
        <v>0</v>
      </c>
      <c r="V105" s="88">
        <v>4319</v>
      </c>
      <c r="W105" s="89">
        <v>949</v>
      </c>
      <c r="X105" s="89">
        <v>0</v>
      </c>
      <c r="Y105" s="88">
        <f t="shared" si="14"/>
        <v>0</v>
      </c>
      <c r="Z105" s="89">
        <f t="shared" si="15"/>
        <v>0</v>
      </c>
      <c r="AA105" s="89">
        <f t="shared" si="16"/>
        <v>0</v>
      </c>
      <c r="AB105" s="90">
        <f t="shared" si="23"/>
        <v>0</v>
      </c>
      <c r="AC105" s="17"/>
      <c r="AD105" s="17"/>
      <c r="AE105" s="107"/>
    </row>
    <row r="106" spans="1:31" ht="14.5" customHeight="1">
      <c r="A106" s="45">
        <v>270433</v>
      </c>
      <c r="B106" s="46" t="s">
        <v>98</v>
      </c>
      <c r="C106" s="47" t="s">
        <v>456</v>
      </c>
      <c r="D106" s="76">
        <v>1056348</v>
      </c>
      <c r="E106" s="77">
        <v>289161</v>
      </c>
      <c r="F106" s="77">
        <v>327534</v>
      </c>
      <c r="G106" s="82">
        <v>0</v>
      </c>
      <c r="H106" s="83">
        <v>0</v>
      </c>
      <c r="I106" s="55">
        <f t="shared" si="17"/>
        <v>1673043</v>
      </c>
      <c r="J106" s="56">
        <f>(D106+E106+G106)*Factors!$B$3 +(F106+H106)*Factors!$B$4</f>
        <v>1668116.9017790903</v>
      </c>
      <c r="K106" s="56">
        <f>VLOOKUP(A106,'NECA 5 year Projections'!$A$3:$H$656,4,FALSE)</f>
        <v>1163832.4308048701</v>
      </c>
      <c r="L106" s="57">
        <f t="shared" si="18"/>
        <v>1163832.4308048701</v>
      </c>
      <c r="M106" s="57">
        <f t="shared" si="19"/>
        <v>1668116.9017790903</v>
      </c>
      <c r="N106" s="58">
        <f t="shared" si="13"/>
        <v>4926.0982209097128</v>
      </c>
      <c r="O106" s="67">
        <f>IF(N106&gt;0,Factors!$B$6*(D106+E106+G106)+Factors!$B$7*(Main!F106+Main!H106),0)</f>
        <v>4926.0982209097938</v>
      </c>
      <c r="P106" s="72">
        <f>IF(O106&gt;0,(Factors!$B$6*Main!D106)/O106,0)</f>
        <v>0.78509173851679925</v>
      </c>
      <c r="Q106" s="70">
        <f>IF(O106&gt;0,(Factors!$B$6*Main!E106+Factors!$B110*Main!F106)/O106,0)</f>
        <v>0.21490826148320077</v>
      </c>
      <c r="R106" s="71">
        <f>IF(O106&gt;0,(Factors!$B$6*Main!G106+Factors!$B110*Main!H106)/O106,0)</f>
        <v>0</v>
      </c>
      <c r="S106" s="88">
        <f t="shared" si="20"/>
        <v>3867.4390163585181</v>
      </c>
      <c r="T106" s="89">
        <f t="shared" si="21"/>
        <v>1058.6592045511948</v>
      </c>
      <c r="U106" s="89">
        <f t="shared" si="22"/>
        <v>0</v>
      </c>
      <c r="V106" s="88">
        <v>3867</v>
      </c>
      <c r="W106" s="89">
        <v>1058</v>
      </c>
      <c r="X106" s="89">
        <v>0</v>
      </c>
      <c r="Y106" s="88">
        <f t="shared" si="14"/>
        <v>0</v>
      </c>
      <c r="Z106" s="89">
        <f t="shared" si="15"/>
        <v>-1</v>
      </c>
      <c r="AA106" s="89">
        <f t="shared" si="16"/>
        <v>0</v>
      </c>
      <c r="AB106" s="90">
        <f t="shared" si="23"/>
        <v>-1</v>
      </c>
      <c r="AC106" s="17"/>
      <c r="AD106" s="17"/>
    </row>
    <row r="107" spans="1:31" ht="14.5" customHeight="1">
      <c r="A107" s="45">
        <v>270435</v>
      </c>
      <c r="B107" s="46" t="s">
        <v>99</v>
      </c>
      <c r="C107" s="47" t="s">
        <v>456</v>
      </c>
      <c r="D107" s="76">
        <v>1075404</v>
      </c>
      <c r="E107" s="77">
        <v>254730</v>
      </c>
      <c r="F107" s="77">
        <v>175818</v>
      </c>
      <c r="G107" s="82">
        <v>0</v>
      </c>
      <c r="H107" s="83">
        <v>0</v>
      </c>
      <c r="I107" s="55">
        <f t="shared" si="17"/>
        <v>1505952</v>
      </c>
      <c r="J107" s="56">
        <f>(D107+E107+G107)*Factors!$B$3 +(F107+H107)*Factors!$B$4</f>
        <v>1501082.1918225952</v>
      </c>
      <c r="K107" s="56">
        <f>VLOOKUP(A107,'NECA 5 year Projections'!$A$3:$H$656,4,FALSE)</f>
        <v>1191697.8475551901</v>
      </c>
      <c r="L107" s="57">
        <f t="shared" si="18"/>
        <v>1191697.8475551901</v>
      </c>
      <c r="M107" s="57">
        <f t="shared" si="19"/>
        <v>1501082.1918225952</v>
      </c>
      <c r="N107" s="58">
        <f t="shared" si="13"/>
        <v>4869.8081774048042</v>
      </c>
      <c r="O107" s="67">
        <f>IF(N107&gt;0,Factors!$B$6*(D107+E107+G107)+Factors!$B$7*(Main!F107+Main!H107),0)</f>
        <v>4869.808177404705</v>
      </c>
      <c r="P107" s="72">
        <f>IF(O107&gt;0,(Factors!$B$6*Main!D107)/O107,0)</f>
        <v>0.80849297890287752</v>
      </c>
      <c r="Q107" s="70">
        <f>IF(O107&gt;0,(Factors!$B$6*Main!E107+Factors!$B111*Main!F107)/O107,0)</f>
        <v>0.19150702109712256</v>
      </c>
      <c r="R107" s="71">
        <f>IF(O107&gt;0,(Factors!$B$6*Main!G107+Factors!$B111*Main!H107)/O107,0)</f>
        <v>0</v>
      </c>
      <c r="S107" s="88">
        <f t="shared" si="20"/>
        <v>3937.2057200356026</v>
      </c>
      <c r="T107" s="89">
        <f t="shared" si="21"/>
        <v>932.60245736920183</v>
      </c>
      <c r="U107" s="89">
        <f t="shared" si="22"/>
        <v>0</v>
      </c>
      <c r="V107" s="88">
        <v>3937</v>
      </c>
      <c r="W107" s="89">
        <v>939</v>
      </c>
      <c r="X107" s="89">
        <v>0</v>
      </c>
      <c r="Y107" s="88">
        <f t="shared" si="14"/>
        <v>0</v>
      </c>
      <c r="Z107" s="89">
        <f t="shared" si="15"/>
        <v>6</v>
      </c>
      <c r="AA107" s="89">
        <f t="shared" si="16"/>
        <v>0</v>
      </c>
      <c r="AB107" s="90">
        <f t="shared" si="23"/>
        <v>6</v>
      </c>
      <c r="AC107" s="17"/>
      <c r="AD107" s="17"/>
      <c r="AE107" s="107"/>
    </row>
    <row r="108" spans="1:31" ht="14.5" customHeight="1">
      <c r="A108" s="45">
        <v>270438</v>
      </c>
      <c r="B108" s="46" t="s">
        <v>100</v>
      </c>
      <c r="C108" s="47" t="s">
        <v>456</v>
      </c>
      <c r="D108" s="76">
        <v>525228</v>
      </c>
      <c r="E108" s="77">
        <v>2790</v>
      </c>
      <c r="F108" s="77">
        <v>58869</v>
      </c>
      <c r="G108" s="82">
        <v>0</v>
      </c>
      <c r="H108" s="83">
        <v>0</v>
      </c>
      <c r="I108" s="55">
        <f t="shared" si="17"/>
        <v>586887</v>
      </c>
      <c r="J108" s="56">
        <f>(D108+E108+G108)*Factors!$B$3 +(F108+H108)*Factors!$B$4</f>
        <v>584953.8516298231</v>
      </c>
      <c r="K108" s="56">
        <f>VLOOKUP(A108,'NECA 5 year Projections'!$A$3:$H$656,4,FALSE)</f>
        <v>570345.29367564002</v>
      </c>
      <c r="L108" s="57">
        <f t="shared" si="18"/>
        <v>570345.29367564002</v>
      </c>
      <c r="M108" s="57">
        <f t="shared" si="19"/>
        <v>584953.8516298231</v>
      </c>
      <c r="N108" s="58">
        <f t="shared" si="13"/>
        <v>1933.148370176903</v>
      </c>
      <c r="O108" s="67">
        <f>IF(N108&gt;0,Factors!$B$6*(D108+E108+G108)+Factors!$B$7*(Main!F108+Main!H108),0)</f>
        <v>1933.1483701768977</v>
      </c>
      <c r="P108" s="72">
        <f>IF(O108&gt;0,(Factors!$B$6*Main!D108)/O108,0)</f>
        <v>0.99471608922423105</v>
      </c>
      <c r="Q108" s="70">
        <f>IF(O108&gt;0,(Factors!$B$6*Main!E108+Factors!$B112*Main!F108)/O108,0)</f>
        <v>5.2839107757690082E-3</v>
      </c>
      <c r="R108" s="71">
        <f>IF(O108&gt;0,(Factors!$B$6*Main!G108+Factors!$B112*Main!H108)/O108,0)</f>
        <v>0</v>
      </c>
      <c r="S108" s="88">
        <f t="shared" si="20"/>
        <v>1922.933786672565</v>
      </c>
      <c r="T108" s="89">
        <f t="shared" si="21"/>
        <v>10.214583504338034</v>
      </c>
      <c r="U108" s="89">
        <f t="shared" si="22"/>
        <v>0</v>
      </c>
      <c r="V108" s="88">
        <v>0</v>
      </c>
      <c r="W108" s="89">
        <v>0</v>
      </c>
      <c r="X108" s="89">
        <v>0</v>
      </c>
      <c r="Y108" s="88">
        <f t="shared" si="14"/>
        <v>-1923</v>
      </c>
      <c r="Z108" s="89">
        <f t="shared" si="15"/>
        <v>-10</v>
      </c>
      <c r="AA108" s="89">
        <f t="shared" si="16"/>
        <v>0</v>
      </c>
      <c r="AB108" s="90">
        <f t="shared" si="23"/>
        <v>-1933</v>
      </c>
      <c r="AC108" s="17"/>
      <c r="AD108" s="17"/>
      <c r="AE108" s="107"/>
    </row>
    <row r="109" spans="1:31" ht="14.5" customHeight="1">
      <c r="A109" s="45">
        <v>270441</v>
      </c>
      <c r="B109" s="46" t="s">
        <v>101</v>
      </c>
      <c r="C109" s="47" t="s">
        <v>456</v>
      </c>
      <c r="D109" s="76">
        <v>957096</v>
      </c>
      <c r="E109" s="77">
        <v>441873</v>
      </c>
      <c r="F109" s="77">
        <v>472827</v>
      </c>
      <c r="G109" s="82">
        <v>0</v>
      </c>
      <c r="H109" s="83">
        <v>0</v>
      </c>
      <c r="I109" s="55">
        <f t="shared" si="17"/>
        <v>1871796</v>
      </c>
      <c r="J109" s="56">
        <f>(D109+E109+G109)*Factors!$B$3 +(F109+H109)*Factors!$B$4</f>
        <v>1866674.1771790395</v>
      </c>
      <c r="K109" s="56">
        <f>VLOOKUP(A109,'NECA 5 year Projections'!$A$3:$H$656,4,FALSE)</f>
        <v>984319.47465349501</v>
      </c>
      <c r="L109" s="57">
        <f t="shared" si="18"/>
        <v>984319.47465349501</v>
      </c>
      <c r="M109" s="57">
        <f t="shared" si="19"/>
        <v>1866674.1771790395</v>
      </c>
      <c r="N109" s="58">
        <f t="shared" si="13"/>
        <v>5121.822820960544</v>
      </c>
      <c r="O109" s="67">
        <f>IF(N109&gt;0,Factors!$B$6*(D109+E109+G109)+Factors!$B$7*(Main!F109+Main!H109),0)</f>
        <v>5121.8228209606577</v>
      </c>
      <c r="P109" s="72">
        <f>IF(O109&gt;0,(Factors!$B$6*Main!D109)/O109,0)</f>
        <v>0.68414382305826649</v>
      </c>
      <c r="Q109" s="70">
        <f>IF(O109&gt;0,(Factors!$B$6*Main!E109+Factors!$B113*Main!F109)/O109,0)</f>
        <v>0.31585617694173351</v>
      </c>
      <c r="R109" s="71">
        <f>IF(O109&gt;0,(Factors!$B$6*Main!G109+Factors!$B113*Main!H109)/O109,0)</f>
        <v>0</v>
      </c>
      <c r="S109" s="88">
        <f t="shared" si="20"/>
        <v>3504.0634457590218</v>
      </c>
      <c r="T109" s="89">
        <f t="shared" si="21"/>
        <v>1617.7593752015223</v>
      </c>
      <c r="U109" s="89">
        <f t="shared" si="22"/>
        <v>0</v>
      </c>
      <c r="V109" s="88">
        <v>3504</v>
      </c>
      <c r="W109" s="89">
        <v>1600</v>
      </c>
      <c r="X109" s="89">
        <v>0</v>
      </c>
      <c r="Y109" s="88">
        <f t="shared" si="14"/>
        <v>0</v>
      </c>
      <c r="Z109" s="89">
        <f t="shared" si="15"/>
        <v>-18</v>
      </c>
      <c r="AA109" s="89">
        <f t="shared" si="16"/>
        <v>0</v>
      </c>
      <c r="AB109" s="90">
        <f t="shared" si="23"/>
        <v>-18</v>
      </c>
      <c r="AC109" s="17"/>
      <c r="AD109" s="17"/>
    </row>
    <row r="110" spans="1:31" ht="14.5" customHeight="1">
      <c r="A110" s="45">
        <v>280457</v>
      </c>
      <c r="B110" s="46" t="s">
        <v>457</v>
      </c>
      <c r="C110" s="47" t="s">
        <v>458</v>
      </c>
      <c r="D110" s="76">
        <v>222408</v>
      </c>
      <c r="E110" s="77">
        <v>189924</v>
      </c>
      <c r="F110" s="77">
        <v>0</v>
      </c>
      <c r="G110" s="82">
        <v>0</v>
      </c>
      <c r="H110" s="83">
        <v>0</v>
      </c>
      <c r="I110" s="55">
        <f t="shared" si="17"/>
        <v>412332</v>
      </c>
      <c r="J110" s="56">
        <f>(D110+E110+G110)*Factors!$B$3 +(F110+H110)*Factors!$B$4</f>
        <v>410822.39439229009</v>
      </c>
      <c r="K110" s="56">
        <f>VLOOKUP(A110,'NECA 5 year Projections'!$A$3:$H$656,4,FALSE)</f>
        <v>254637.413062682</v>
      </c>
      <c r="L110" s="57">
        <f t="shared" si="18"/>
        <v>254637.413062682</v>
      </c>
      <c r="M110" s="57">
        <f t="shared" si="19"/>
        <v>410822.39439229009</v>
      </c>
      <c r="N110" s="58">
        <f t="shared" si="13"/>
        <v>1509.6056077099056</v>
      </c>
      <c r="O110" s="67">
        <f>IF(N110&gt;0,Factors!$B$6*(D110+E110+G110)+Factors!$B$7*(Main!F110+Main!H110),0)</f>
        <v>1509.6056077099277</v>
      </c>
      <c r="P110" s="72">
        <f>IF(O110&gt;0,(Factors!$B$6*Main!D110)/O110,0)</f>
        <v>0.53939058816681706</v>
      </c>
      <c r="Q110" s="70">
        <f>IF(O110&gt;0,(Factors!$B$6*Main!E110+Factors!$B114*Main!F110)/O110,0)</f>
        <v>0.46060941183318294</v>
      </c>
      <c r="R110" s="71">
        <f>IF(O110&gt;0,(Factors!$B$6*Main!G110+Factors!$B114*Main!H110)/O110,0)</f>
        <v>0</v>
      </c>
      <c r="S110" s="88">
        <f t="shared" si="20"/>
        <v>814.26705664257133</v>
      </c>
      <c r="T110" s="89">
        <f t="shared" si="21"/>
        <v>695.33855106733427</v>
      </c>
      <c r="U110" s="89">
        <f t="shared" si="22"/>
        <v>0</v>
      </c>
      <c r="V110" s="88">
        <v>814</v>
      </c>
      <c r="W110" s="89">
        <v>683</v>
      </c>
      <c r="X110" s="89">
        <v>0</v>
      </c>
      <c r="Y110" s="88">
        <f t="shared" si="14"/>
        <v>0</v>
      </c>
      <c r="Z110" s="89">
        <f t="shared" si="15"/>
        <v>-12</v>
      </c>
      <c r="AA110" s="89">
        <f t="shared" si="16"/>
        <v>0</v>
      </c>
      <c r="AB110" s="90">
        <f t="shared" si="23"/>
        <v>-12</v>
      </c>
      <c r="AC110" s="17"/>
      <c r="AD110" s="17"/>
      <c r="AE110" s="107"/>
    </row>
    <row r="111" spans="1:31" ht="14.5" customHeight="1">
      <c r="A111" s="45">
        <v>280461</v>
      </c>
      <c r="B111" s="46" t="s">
        <v>102</v>
      </c>
      <c r="C111" s="47" t="s">
        <v>458</v>
      </c>
      <c r="D111" s="76">
        <v>391332</v>
      </c>
      <c r="E111" s="77">
        <v>187770</v>
      </c>
      <c r="F111" s="77">
        <v>201312</v>
      </c>
      <c r="G111" s="82">
        <v>0</v>
      </c>
      <c r="H111" s="83">
        <v>0</v>
      </c>
      <c r="I111" s="55">
        <f t="shared" si="17"/>
        <v>780414</v>
      </c>
      <c r="J111" s="56">
        <f>(D111+E111+G111)*Factors!$B$3 +(F111+H111)*Factors!$B$4</f>
        <v>778293.82590088563</v>
      </c>
      <c r="K111" s="56">
        <f>VLOOKUP(A111,'NECA 5 year Projections'!$A$3:$H$656,4,FALSE)</f>
        <v>445779.39647894999</v>
      </c>
      <c r="L111" s="57">
        <f t="shared" si="18"/>
        <v>445779.39647894999</v>
      </c>
      <c r="M111" s="57">
        <f t="shared" si="19"/>
        <v>778293.82590088563</v>
      </c>
      <c r="N111" s="58">
        <f t="shared" si="13"/>
        <v>2120.1740991143743</v>
      </c>
      <c r="O111" s="67">
        <f>IF(N111&gt;0,Factors!$B$6*(D111+E111+G111)+Factors!$B$7*(Main!F111+Main!H111),0)</f>
        <v>2120.1740991143897</v>
      </c>
      <c r="P111" s="72">
        <f>IF(O111&gt;0,(Factors!$B$6*Main!D111)/O111,0)</f>
        <v>0.67575660246381464</v>
      </c>
      <c r="Q111" s="70">
        <f>IF(O111&gt;0,(Factors!$B$6*Main!E111+Factors!$B115*Main!F111)/O111,0)</f>
        <v>0.32424339753618536</v>
      </c>
      <c r="R111" s="71">
        <f>IF(O111&gt;0,(Factors!$B$6*Main!G111+Factors!$B115*Main!H111)/O111,0)</f>
        <v>0</v>
      </c>
      <c r="S111" s="88">
        <f t="shared" si="20"/>
        <v>1432.7216458493085</v>
      </c>
      <c r="T111" s="89">
        <f t="shared" si="21"/>
        <v>687.45245326506574</v>
      </c>
      <c r="U111" s="89">
        <f t="shared" si="22"/>
        <v>0</v>
      </c>
      <c r="V111" s="88">
        <v>1433</v>
      </c>
      <c r="W111" s="89">
        <v>687</v>
      </c>
      <c r="X111" s="89">
        <v>0</v>
      </c>
      <c r="Y111" s="88">
        <f t="shared" si="14"/>
        <v>0</v>
      </c>
      <c r="Z111" s="89">
        <f t="shared" si="15"/>
        <v>0</v>
      </c>
      <c r="AA111" s="89">
        <f t="shared" si="16"/>
        <v>0</v>
      </c>
      <c r="AB111" s="90">
        <f t="shared" si="23"/>
        <v>0</v>
      </c>
      <c r="AC111" s="17"/>
      <c r="AD111" s="17"/>
    </row>
    <row r="112" spans="1:31" ht="14.5" customHeight="1">
      <c r="A112" s="45">
        <v>280466</v>
      </c>
      <c r="B112" s="46" t="s">
        <v>103</v>
      </c>
      <c r="C112" s="47" t="s">
        <v>458</v>
      </c>
      <c r="D112" s="76">
        <v>256284</v>
      </c>
      <c r="E112" s="77">
        <v>150729</v>
      </c>
      <c r="F112" s="77">
        <v>304344</v>
      </c>
      <c r="G112" s="82">
        <v>0</v>
      </c>
      <c r="H112" s="83">
        <v>0</v>
      </c>
      <c r="I112" s="55">
        <f t="shared" si="17"/>
        <v>711357</v>
      </c>
      <c r="J112" s="56">
        <f>(D112+E112+G112)*Factors!$B$3 +(F112+H112)*Factors!$B$4</f>
        <v>709866.86800148711</v>
      </c>
      <c r="K112" s="56">
        <f>VLOOKUP(A112,'NECA 5 year Projections'!$A$3:$H$656,4,FALSE)</f>
        <v>302606.62599162298</v>
      </c>
      <c r="L112" s="57">
        <f t="shared" si="18"/>
        <v>302606.62599162298</v>
      </c>
      <c r="M112" s="57">
        <f t="shared" si="19"/>
        <v>709866.86800148711</v>
      </c>
      <c r="N112" s="58">
        <f t="shared" si="13"/>
        <v>1490.1319985128939</v>
      </c>
      <c r="O112" s="67">
        <f>IF(N112&gt;0,Factors!$B$6*(D112+E112+G112)+Factors!$B$7*(Main!F112+Main!H112),0)</f>
        <v>1490.1319985129478</v>
      </c>
      <c r="P112" s="72">
        <f>IF(O112&gt;0,(Factors!$B$6*Main!D112)/O112,0)</f>
        <v>0.62967030537108148</v>
      </c>
      <c r="Q112" s="70">
        <f>IF(O112&gt;0,(Factors!$B$6*Main!E112+Factors!$B116*Main!F112)/O112,0)</f>
        <v>0.37032969462891852</v>
      </c>
      <c r="R112" s="71">
        <f>IF(O112&gt;0,(Factors!$B$6*Main!G112+Factors!$B116*Main!H112)/O112,0)</f>
        <v>0</v>
      </c>
      <c r="S112" s="88">
        <f t="shared" si="20"/>
        <v>938.29187054683382</v>
      </c>
      <c r="T112" s="89">
        <f t="shared" si="21"/>
        <v>551.84012796606009</v>
      </c>
      <c r="U112" s="89">
        <f t="shared" si="22"/>
        <v>0</v>
      </c>
      <c r="V112" s="88">
        <v>938</v>
      </c>
      <c r="W112" s="89">
        <v>510</v>
      </c>
      <c r="X112" s="89">
        <v>0</v>
      </c>
      <c r="Y112" s="88">
        <f t="shared" si="14"/>
        <v>0</v>
      </c>
      <c r="Z112" s="89">
        <f t="shared" si="15"/>
        <v>-42</v>
      </c>
      <c r="AA112" s="89">
        <f t="shared" si="16"/>
        <v>0</v>
      </c>
      <c r="AB112" s="90">
        <f t="shared" si="23"/>
        <v>-42</v>
      </c>
      <c r="AC112" s="17"/>
      <c r="AD112" s="17"/>
      <c r="AE112" s="107"/>
    </row>
    <row r="113" spans="1:31" ht="14.5" customHeight="1">
      <c r="A113" s="45">
        <v>290280</v>
      </c>
      <c r="B113" s="46" t="s">
        <v>104</v>
      </c>
      <c r="C113" s="47" t="s">
        <v>459</v>
      </c>
      <c r="D113" s="76">
        <v>993168</v>
      </c>
      <c r="E113" s="77">
        <v>0</v>
      </c>
      <c r="F113" s="77">
        <v>0</v>
      </c>
      <c r="G113" s="82">
        <v>0</v>
      </c>
      <c r="H113" s="83">
        <v>0</v>
      </c>
      <c r="I113" s="55">
        <f t="shared" si="17"/>
        <v>993168</v>
      </c>
      <c r="J113" s="56">
        <f>(D113+E113+G113)*Factors!$B$3 +(F113+H113)*Factors!$B$4</f>
        <v>989531.87187461066</v>
      </c>
      <c r="K113" s="56">
        <f>VLOOKUP(A113,'NECA 5 year Projections'!$A$3:$H$656,4,FALSE)</f>
        <v>768372.29220786598</v>
      </c>
      <c r="L113" s="57">
        <f t="shared" si="18"/>
        <v>768372.29220786598</v>
      </c>
      <c r="M113" s="57">
        <f t="shared" si="19"/>
        <v>989531.87187461066</v>
      </c>
      <c r="N113" s="58">
        <f t="shared" si="13"/>
        <v>3636.1281253893394</v>
      </c>
      <c r="O113" s="67">
        <f>IF(N113&gt;0,Factors!$B$6*(D113+E113+G113)+Factors!$B$7*(Main!F113+Main!H113),0)</f>
        <v>3636.128125389379</v>
      </c>
      <c r="P113" s="72">
        <f>IF(O113&gt;0,(Factors!$B$6*Main!D113)/O113,0)</f>
        <v>1</v>
      </c>
      <c r="Q113" s="70">
        <f>IF(O113&gt;0,(Factors!$B$6*Main!E113+Factors!$B117*Main!F113)/O113,0)</f>
        <v>0</v>
      </c>
      <c r="R113" s="71">
        <f>IF(O113&gt;0,(Factors!$B$6*Main!G113+Factors!$B117*Main!H113)/O113,0)</f>
        <v>0</v>
      </c>
      <c r="S113" s="88">
        <f t="shared" si="20"/>
        <v>3636.1281253893394</v>
      </c>
      <c r="T113" s="89">
        <f t="shared" si="21"/>
        <v>0</v>
      </c>
      <c r="U113" s="89">
        <f t="shared" si="22"/>
        <v>0</v>
      </c>
      <c r="V113" s="88">
        <v>3636</v>
      </c>
      <c r="W113" s="89">
        <v>0</v>
      </c>
      <c r="X113" s="89">
        <v>0</v>
      </c>
      <c r="Y113" s="88">
        <f t="shared" si="14"/>
        <v>0</v>
      </c>
      <c r="Z113" s="89">
        <f t="shared" si="15"/>
        <v>0</v>
      </c>
      <c r="AA113" s="89">
        <f t="shared" si="16"/>
        <v>0</v>
      </c>
      <c r="AB113" s="90">
        <f t="shared" si="23"/>
        <v>0</v>
      </c>
      <c r="AC113" s="17"/>
      <c r="AD113" s="17"/>
    </row>
    <row r="114" spans="1:31" ht="14.5" customHeight="1">
      <c r="A114" s="45">
        <v>290553</v>
      </c>
      <c r="B114" s="46" t="s">
        <v>105</v>
      </c>
      <c r="C114" s="47" t="s">
        <v>459</v>
      </c>
      <c r="D114" s="76">
        <v>5903796</v>
      </c>
      <c r="E114" s="77">
        <v>685656</v>
      </c>
      <c r="F114" s="77">
        <v>948807</v>
      </c>
      <c r="G114" s="82">
        <v>0</v>
      </c>
      <c r="H114" s="83">
        <v>0</v>
      </c>
      <c r="I114" s="55">
        <f t="shared" si="17"/>
        <v>7538259</v>
      </c>
      <c r="J114" s="56">
        <f>(D114+E114+G114)*Factors!$B$3 +(F114+H114)*Factors!$B$4</f>
        <v>7514134.0868452229</v>
      </c>
      <c r="K114" s="56">
        <f>VLOOKUP(A114,'NECA 5 year Projections'!$A$3:$H$656,4,FALSE)</f>
        <v>4606384.7526601097</v>
      </c>
      <c r="L114" s="57">
        <f t="shared" si="18"/>
        <v>4606384.7526601097</v>
      </c>
      <c r="M114" s="57">
        <f t="shared" si="19"/>
        <v>7514134.0868452229</v>
      </c>
      <c r="N114" s="58">
        <f t="shared" si="13"/>
        <v>24124.913154777139</v>
      </c>
      <c r="O114" s="67">
        <f>IF(N114&gt;0,Factors!$B$6*(D114+E114+G114)+Factors!$B$7*(Main!F114+Main!H114),0)</f>
        <v>24124.913154776728</v>
      </c>
      <c r="P114" s="72">
        <f>IF(O114&gt;0,(Factors!$B$6*Main!D114)/O114,0)</f>
        <v>0.89594643075023539</v>
      </c>
      <c r="Q114" s="70">
        <f>IF(O114&gt;0,(Factors!$B$6*Main!E114+Factors!$B118*Main!F114)/O114,0)</f>
        <v>0.10405356924976464</v>
      </c>
      <c r="R114" s="71">
        <f>IF(O114&gt;0,(Factors!$B$6*Main!G114+Factors!$B118*Main!H114)/O114,0)</f>
        <v>0</v>
      </c>
      <c r="S114" s="88">
        <f t="shared" si="20"/>
        <v>21614.629833181978</v>
      </c>
      <c r="T114" s="89">
        <f t="shared" si="21"/>
        <v>2510.2833215951609</v>
      </c>
      <c r="U114" s="89">
        <f t="shared" si="22"/>
        <v>0</v>
      </c>
      <c r="V114" s="88">
        <v>21615</v>
      </c>
      <c r="W114" s="89">
        <v>2180</v>
      </c>
      <c r="X114" s="89">
        <v>0</v>
      </c>
      <c r="Y114" s="88">
        <f t="shared" si="14"/>
        <v>0</v>
      </c>
      <c r="Z114" s="89">
        <f t="shared" si="15"/>
        <v>-330</v>
      </c>
      <c r="AA114" s="89">
        <f t="shared" si="16"/>
        <v>0</v>
      </c>
      <c r="AB114" s="90">
        <f t="shared" si="23"/>
        <v>-330</v>
      </c>
      <c r="AC114" s="17"/>
      <c r="AD114" s="17"/>
      <c r="AE114" s="107"/>
    </row>
    <row r="115" spans="1:31" ht="14.5" customHeight="1">
      <c r="A115" s="45">
        <v>290554</v>
      </c>
      <c r="B115" s="46" t="s">
        <v>106</v>
      </c>
      <c r="C115" s="47" t="s">
        <v>459</v>
      </c>
      <c r="D115" s="76">
        <v>2498892</v>
      </c>
      <c r="E115" s="77">
        <v>0</v>
      </c>
      <c r="F115" s="77">
        <v>0</v>
      </c>
      <c r="G115" s="82">
        <v>0</v>
      </c>
      <c r="H115" s="83">
        <v>0</v>
      </c>
      <c r="I115" s="55">
        <f t="shared" si="17"/>
        <v>2498892</v>
      </c>
      <c r="J115" s="56">
        <f>(D115+E115+G115)*Factors!$B$3 +(F115+H115)*Factors!$B$4</f>
        <v>2489743.2039418202</v>
      </c>
      <c r="K115" s="56">
        <f>VLOOKUP(A115,'NECA 5 year Projections'!$A$3:$H$656,4,FALSE)</f>
        <v>2154411.8222158402</v>
      </c>
      <c r="L115" s="57">
        <f t="shared" si="18"/>
        <v>2154411.8222158402</v>
      </c>
      <c r="M115" s="57">
        <f t="shared" si="19"/>
        <v>2489743.2039418202</v>
      </c>
      <c r="N115" s="58">
        <f t="shared" si="13"/>
        <v>9148.7960581798106</v>
      </c>
      <c r="O115" s="67">
        <f>IF(N115&gt;0,Factors!$B$6*(D115+E115+G115)+Factors!$B$7*(Main!F115+Main!H115),0)</f>
        <v>9148.7960581800016</v>
      </c>
      <c r="P115" s="72">
        <f>IF(O115&gt;0,(Factors!$B$6*Main!D115)/O115,0)</f>
        <v>1</v>
      </c>
      <c r="Q115" s="70">
        <f>IF(O115&gt;0,(Factors!$B$6*Main!E115+Factors!$B119*Main!F115)/O115,0)</f>
        <v>0</v>
      </c>
      <c r="R115" s="71">
        <f>IF(O115&gt;0,(Factors!$B$6*Main!G115+Factors!$B119*Main!H115)/O115,0)</f>
        <v>0</v>
      </c>
      <c r="S115" s="88">
        <f t="shared" si="20"/>
        <v>9148.7960581798106</v>
      </c>
      <c r="T115" s="89">
        <f t="shared" si="21"/>
        <v>0</v>
      </c>
      <c r="U115" s="89">
        <f t="shared" si="22"/>
        <v>0</v>
      </c>
      <c r="V115" s="88">
        <v>9149</v>
      </c>
      <c r="W115" s="89">
        <v>0</v>
      </c>
      <c r="X115" s="89">
        <v>0</v>
      </c>
      <c r="Y115" s="88">
        <f t="shared" si="14"/>
        <v>0</v>
      </c>
      <c r="Z115" s="89">
        <f t="shared" si="15"/>
        <v>0</v>
      </c>
      <c r="AA115" s="89">
        <f t="shared" si="16"/>
        <v>0</v>
      </c>
      <c r="AB115" s="90">
        <f t="shared" si="23"/>
        <v>0</v>
      </c>
      <c r="AC115" s="17"/>
      <c r="AD115" s="17"/>
    </row>
    <row r="116" spans="1:31" ht="14.5" customHeight="1">
      <c r="A116" s="45">
        <v>290570</v>
      </c>
      <c r="B116" s="46" t="s">
        <v>107</v>
      </c>
      <c r="C116" s="47" t="s">
        <v>459</v>
      </c>
      <c r="D116" s="76">
        <v>834552</v>
      </c>
      <c r="E116" s="77">
        <v>57954</v>
      </c>
      <c r="F116" s="77">
        <v>86094</v>
      </c>
      <c r="G116" s="82">
        <v>0</v>
      </c>
      <c r="H116" s="83">
        <v>0</v>
      </c>
      <c r="I116" s="55">
        <f t="shared" si="17"/>
        <v>978600</v>
      </c>
      <c r="J116" s="56">
        <f>(D116+E116+G116)*Factors!$B$3 +(F116+H116)*Factors!$B$4</f>
        <v>975332.40965407784</v>
      </c>
      <c r="K116" s="56">
        <f>VLOOKUP(A116,'NECA 5 year Projections'!$A$3:$H$656,4,FALSE)</f>
        <v>1010604.62375053</v>
      </c>
      <c r="L116" s="57">
        <f t="shared" si="18"/>
        <v>978600</v>
      </c>
      <c r="M116" s="57">
        <f t="shared" si="19"/>
        <v>978600</v>
      </c>
      <c r="N116" s="58">
        <f t="shared" si="13"/>
        <v>0</v>
      </c>
      <c r="O116" s="67">
        <f>IF(N116&gt;0,Factors!$B$6*(D116+E116+G116)+Factors!$B$7*(Main!F116+Main!H116),0)</f>
        <v>0</v>
      </c>
      <c r="P116" s="72">
        <f>IF(O116&gt;0,(Factors!$B$6*Main!D116)/O116,0)</f>
        <v>0</v>
      </c>
      <c r="Q116" s="70">
        <f>IF(O116&gt;0,(Factors!$B$6*Main!E116+Factors!$B120*Main!F116)/O116,0)</f>
        <v>0</v>
      </c>
      <c r="R116" s="71">
        <f>IF(O116&gt;0,(Factors!$B$6*Main!G116+Factors!$B120*Main!H116)/O116,0)</f>
        <v>0</v>
      </c>
      <c r="S116" s="88">
        <f t="shared" si="20"/>
        <v>0</v>
      </c>
      <c r="T116" s="89">
        <f t="shared" si="21"/>
        <v>0</v>
      </c>
      <c r="U116" s="89">
        <f t="shared" si="22"/>
        <v>0</v>
      </c>
      <c r="V116" s="88">
        <v>0</v>
      </c>
      <c r="W116" s="89">
        <v>0</v>
      </c>
      <c r="X116" s="89">
        <v>0</v>
      </c>
      <c r="Y116" s="88">
        <f t="shared" si="14"/>
        <v>0</v>
      </c>
      <c r="Z116" s="89">
        <f t="shared" si="15"/>
        <v>0</v>
      </c>
      <c r="AA116" s="89">
        <f t="shared" si="16"/>
        <v>0</v>
      </c>
      <c r="AB116" s="90">
        <f t="shared" si="23"/>
        <v>0</v>
      </c>
      <c r="AC116" s="17"/>
      <c r="AD116" s="17"/>
    </row>
    <row r="117" spans="1:31" ht="14.5" customHeight="1">
      <c r="A117" s="45">
        <v>290573</v>
      </c>
      <c r="B117" s="46" t="s">
        <v>108</v>
      </c>
      <c r="C117" s="47" t="s">
        <v>459</v>
      </c>
      <c r="D117" s="76">
        <v>5451696</v>
      </c>
      <c r="E117" s="77">
        <v>2263437</v>
      </c>
      <c r="F117" s="77">
        <v>2247540</v>
      </c>
      <c r="G117" s="82">
        <v>0</v>
      </c>
      <c r="H117" s="83">
        <v>0</v>
      </c>
      <c r="I117" s="55">
        <f t="shared" si="17"/>
        <v>9962673</v>
      </c>
      <c r="J117" s="56">
        <f>(D117+E117+G117)*Factors!$B$3 +(F117+H117)*Factors!$B$4</f>
        <v>9934426.8099370711</v>
      </c>
      <c r="K117" s="56">
        <f>VLOOKUP(A117,'NECA 5 year Projections'!$A$3:$H$656,4,FALSE)</f>
        <v>5435940.3822980197</v>
      </c>
      <c r="L117" s="57">
        <f t="shared" si="18"/>
        <v>5435940.3822980197</v>
      </c>
      <c r="M117" s="57">
        <f t="shared" si="19"/>
        <v>9934426.8099370711</v>
      </c>
      <c r="N117" s="58">
        <f t="shared" si="13"/>
        <v>28246.190062928945</v>
      </c>
      <c r="O117" s="67">
        <f>IF(N117&gt;0,Factors!$B$6*(D117+E117+G117)+Factors!$B$7*(Main!F117+Main!H117),0)</f>
        <v>28246.190062929672</v>
      </c>
      <c r="P117" s="72">
        <f>IF(O117&gt;0,(Factors!$B$6*Main!D117)/O117,0)</f>
        <v>0.70662372249447936</v>
      </c>
      <c r="Q117" s="70">
        <f>IF(O117&gt;0,(Factors!$B$6*Main!E117+Factors!$B121*Main!F117)/O117,0)</f>
        <v>0.29337627750552064</v>
      </c>
      <c r="R117" s="71">
        <f>IF(O117&gt;0,(Factors!$B$6*Main!G117+Factors!$B121*Main!H117)/O117,0)</f>
        <v>0</v>
      </c>
      <c r="S117" s="88">
        <f t="shared" si="20"/>
        <v>19959.427968553424</v>
      </c>
      <c r="T117" s="89">
        <f t="shared" si="21"/>
        <v>8286.762094375521</v>
      </c>
      <c r="U117" s="89">
        <f t="shared" si="22"/>
        <v>0</v>
      </c>
      <c r="V117" s="88">
        <v>19959</v>
      </c>
      <c r="W117" s="89">
        <v>7921</v>
      </c>
      <c r="X117" s="89">
        <v>0</v>
      </c>
      <c r="Y117" s="88">
        <f t="shared" si="14"/>
        <v>0</v>
      </c>
      <c r="Z117" s="89">
        <f t="shared" si="15"/>
        <v>-366</v>
      </c>
      <c r="AA117" s="89">
        <f t="shared" si="16"/>
        <v>0</v>
      </c>
      <c r="AB117" s="90">
        <f t="shared" si="23"/>
        <v>-366</v>
      </c>
      <c r="AC117" s="17"/>
      <c r="AD117" s="17"/>
      <c r="AE117" s="107"/>
    </row>
    <row r="118" spans="1:31" ht="14.5" customHeight="1">
      <c r="A118" s="45">
        <v>290579</v>
      </c>
      <c r="B118" s="46" t="s">
        <v>109</v>
      </c>
      <c r="C118" s="47" t="s">
        <v>459</v>
      </c>
      <c r="D118" s="76">
        <v>9195588</v>
      </c>
      <c r="E118" s="77">
        <v>1894518</v>
      </c>
      <c r="F118" s="77">
        <v>2285409</v>
      </c>
      <c r="G118" s="82">
        <v>0</v>
      </c>
      <c r="H118" s="83">
        <v>0</v>
      </c>
      <c r="I118" s="55">
        <f t="shared" si="17"/>
        <v>13375515</v>
      </c>
      <c r="J118" s="56">
        <f>(D118+E118+G118)*Factors!$B$3 +(F118+H118)*Factors!$B$4</f>
        <v>13334912.557774566</v>
      </c>
      <c r="K118" s="56">
        <f>VLOOKUP(A118,'NECA 5 year Projections'!$A$3:$H$656,4,FALSE)</f>
        <v>6862634.3286761101</v>
      </c>
      <c r="L118" s="57">
        <f t="shared" si="18"/>
        <v>6862634.3286761101</v>
      </c>
      <c r="M118" s="57">
        <f t="shared" si="19"/>
        <v>13334912.557774566</v>
      </c>
      <c r="N118" s="58">
        <f t="shared" si="13"/>
        <v>40602.442225433886</v>
      </c>
      <c r="O118" s="67">
        <f>IF(N118&gt;0,Factors!$B$6*(D118+E118+G118)+Factors!$B$7*(Main!F118+Main!H118),0)</f>
        <v>40602.442225433668</v>
      </c>
      <c r="P118" s="72">
        <f>IF(O118&gt;0,(Factors!$B$6*Main!D118)/O118,0)</f>
        <v>0.82917043353778586</v>
      </c>
      <c r="Q118" s="70">
        <f>IF(O118&gt;0,(Factors!$B$6*Main!E118+Factors!$B122*Main!F118)/O118,0)</f>
        <v>0.17082956646221417</v>
      </c>
      <c r="R118" s="71">
        <f>IF(O118&gt;0,(Factors!$B$6*Main!G118+Factors!$B122*Main!H118)/O118,0)</f>
        <v>0</v>
      </c>
      <c r="S118" s="88">
        <f t="shared" si="20"/>
        <v>33666.344622755918</v>
      </c>
      <c r="T118" s="89">
        <f t="shared" si="21"/>
        <v>6936.097602677969</v>
      </c>
      <c r="U118" s="89">
        <f t="shared" si="22"/>
        <v>0</v>
      </c>
      <c r="V118" s="88">
        <v>33666</v>
      </c>
      <c r="W118" s="89">
        <v>6631</v>
      </c>
      <c r="X118" s="89">
        <v>0</v>
      </c>
      <c r="Y118" s="88">
        <f t="shared" si="14"/>
        <v>0</v>
      </c>
      <c r="Z118" s="89">
        <f t="shared" si="15"/>
        <v>-305</v>
      </c>
      <c r="AA118" s="89">
        <f t="shared" si="16"/>
        <v>0</v>
      </c>
      <c r="AB118" s="90">
        <f t="shared" si="23"/>
        <v>-305</v>
      </c>
      <c r="AC118" s="17"/>
      <c r="AD118" s="17"/>
      <c r="AE118" s="107"/>
    </row>
    <row r="119" spans="1:31" ht="14.5" customHeight="1">
      <c r="A119" s="45">
        <v>290581</v>
      </c>
      <c r="B119" s="46" t="s">
        <v>460</v>
      </c>
      <c r="C119" s="47" t="s">
        <v>459</v>
      </c>
      <c r="D119" s="76">
        <v>2711916</v>
      </c>
      <c r="E119" s="77">
        <v>346185</v>
      </c>
      <c r="F119" s="77">
        <v>472410</v>
      </c>
      <c r="G119" s="82">
        <v>0</v>
      </c>
      <c r="H119" s="83">
        <v>0</v>
      </c>
      <c r="I119" s="55">
        <f t="shared" si="17"/>
        <v>3530511</v>
      </c>
      <c r="J119" s="56">
        <f>(D119+E119+G119)*Factors!$B$3 +(F119+H119)*Factors!$B$4</f>
        <v>3519314.8609214337</v>
      </c>
      <c r="K119" s="56">
        <f>VLOOKUP(A119,'NECA 5 year Projections'!$A$3:$H$656,4,FALSE)</f>
        <v>2615580.5278609102</v>
      </c>
      <c r="L119" s="57">
        <f t="shared" si="18"/>
        <v>2615580.5278609102</v>
      </c>
      <c r="M119" s="57">
        <f t="shared" si="19"/>
        <v>3519314.8609214337</v>
      </c>
      <c r="N119" s="58">
        <f t="shared" si="13"/>
        <v>11196.139078566339</v>
      </c>
      <c r="O119" s="67">
        <f>IF(N119&gt;0,Factors!$B$6*(D119+E119+G119)+Factors!$B$7*(Main!F119+Main!H119),0)</f>
        <v>11196.13907856615</v>
      </c>
      <c r="P119" s="72">
        <f>IF(O119&gt;0,(Factors!$B$6*Main!D119)/O119,0)</f>
        <v>0.88679739485386522</v>
      </c>
      <c r="Q119" s="70">
        <f>IF(O119&gt;0,(Factors!$B$6*Main!E119+Factors!$B123*Main!F119)/O119,0)</f>
        <v>0.11320260514613481</v>
      </c>
      <c r="R119" s="71">
        <f>IF(O119&gt;0,(Factors!$B$6*Main!G119+Factors!$B123*Main!H119)/O119,0)</f>
        <v>0</v>
      </c>
      <c r="S119" s="88">
        <f t="shared" si="20"/>
        <v>9928.7069672941834</v>
      </c>
      <c r="T119" s="89">
        <f t="shared" si="21"/>
        <v>1267.432111272155</v>
      </c>
      <c r="U119" s="89">
        <f t="shared" si="22"/>
        <v>0</v>
      </c>
      <c r="V119" s="88">
        <v>9929</v>
      </c>
      <c r="W119" s="89">
        <v>1261</v>
      </c>
      <c r="X119" s="89">
        <v>0</v>
      </c>
      <c r="Y119" s="88">
        <f t="shared" si="14"/>
        <v>0</v>
      </c>
      <c r="Z119" s="89">
        <f t="shared" si="15"/>
        <v>-6</v>
      </c>
      <c r="AA119" s="89">
        <f t="shared" si="16"/>
        <v>0</v>
      </c>
      <c r="AB119" s="90">
        <f t="shared" si="23"/>
        <v>-6</v>
      </c>
      <c r="AC119" s="17"/>
      <c r="AD119" s="17"/>
    </row>
    <row r="120" spans="1:31" ht="14.5" customHeight="1">
      <c r="A120" s="45">
        <v>290598</v>
      </c>
      <c r="B120" s="46" t="s">
        <v>461</v>
      </c>
      <c r="C120" s="47" t="s">
        <v>459</v>
      </c>
      <c r="D120" s="76">
        <v>459312</v>
      </c>
      <c r="E120" s="77">
        <v>84102</v>
      </c>
      <c r="F120" s="77">
        <v>97590</v>
      </c>
      <c r="G120" s="82">
        <v>0</v>
      </c>
      <c r="H120" s="83">
        <v>0</v>
      </c>
      <c r="I120" s="55">
        <f t="shared" si="17"/>
        <v>641004</v>
      </c>
      <c r="J120" s="56">
        <f>(D120+E120+G120)*Factors!$B$3 +(F120+H120)*Factors!$B$4</f>
        <v>639014.48470235616</v>
      </c>
      <c r="K120" s="56">
        <f>VLOOKUP(A120,'NECA 5 year Projections'!$A$3:$H$656,4,FALSE)</f>
        <v>399609.42332849198</v>
      </c>
      <c r="L120" s="57">
        <f t="shared" si="18"/>
        <v>399609.42332849198</v>
      </c>
      <c r="M120" s="57">
        <f t="shared" si="19"/>
        <v>639014.48470235616</v>
      </c>
      <c r="N120" s="58">
        <f t="shared" si="13"/>
        <v>1989.5152976438403</v>
      </c>
      <c r="O120" s="67">
        <f>IF(N120&gt;0,Factors!$B$6*(D120+E120+G120)+Factors!$B$7*(Main!F120+Main!H120),0)</f>
        <v>1989.5152976438469</v>
      </c>
      <c r="P120" s="72">
        <f>IF(O120&gt;0,(Factors!$B$6*Main!D120)/O120,0)</f>
        <v>0.84523402047058049</v>
      </c>
      <c r="Q120" s="70">
        <f>IF(O120&gt;0,(Factors!$B$6*Main!E120+Factors!$B124*Main!F120)/O120,0)</f>
        <v>0.15476597952941956</v>
      </c>
      <c r="R120" s="71">
        <f>IF(O120&gt;0,(Factors!$B$6*Main!G120+Factors!$B124*Main!H120)/O120,0)</f>
        <v>0</v>
      </c>
      <c r="S120" s="88">
        <f t="shared" si="20"/>
        <v>1681.6060138152268</v>
      </c>
      <c r="T120" s="89">
        <f t="shared" si="21"/>
        <v>307.90928382861364</v>
      </c>
      <c r="U120" s="89">
        <f t="shared" si="22"/>
        <v>0</v>
      </c>
      <c r="V120" s="88">
        <v>1682</v>
      </c>
      <c r="W120" s="89">
        <v>308</v>
      </c>
      <c r="X120" s="89">
        <v>0</v>
      </c>
      <c r="Y120" s="88">
        <f t="shared" si="14"/>
        <v>0</v>
      </c>
      <c r="Z120" s="89">
        <f t="shared" si="15"/>
        <v>0</v>
      </c>
      <c r="AA120" s="89">
        <f t="shared" si="16"/>
        <v>0</v>
      </c>
      <c r="AB120" s="90">
        <f t="shared" si="23"/>
        <v>0</v>
      </c>
      <c r="AC120" s="17"/>
      <c r="AD120" s="17"/>
    </row>
    <row r="121" spans="1:31" ht="14.5" customHeight="1">
      <c r="A121" s="45">
        <v>300586</v>
      </c>
      <c r="B121" s="46" t="s">
        <v>110</v>
      </c>
      <c r="C121" s="47" t="s">
        <v>462</v>
      </c>
      <c r="D121" s="76">
        <v>280668</v>
      </c>
      <c r="E121" s="77">
        <v>35325</v>
      </c>
      <c r="F121" s="77">
        <v>33345</v>
      </c>
      <c r="G121" s="82">
        <v>0</v>
      </c>
      <c r="H121" s="83">
        <v>0</v>
      </c>
      <c r="I121" s="55">
        <f t="shared" si="17"/>
        <v>349338</v>
      </c>
      <c r="J121" s="56">
        <f>(D121+E121+G121)*Factors!$B$3 +(F121+H121)*Factors!$B$4</f>
        <v>348181.10505903716</v>
      </c>
      <c r="K121" s="56">
        <f>VLOOKUP(A121,'NECA 5 year Projections'!$A$3:$H$656,4,FALSE)</f>
        <v>282316.23849000799</v>
      </c>
      <c r="L121" s="57">
        <f t="shared" si="18"/>
        <v>282316.23849000799</v>
      </c>
      <c r="M121" s="57">
        <f t="shared" si="19"/>
        <v>348181.10505903716</v>
      </c>
      <c r="N121" s="58">
        <f t="shared" si="13"/>
        <v>1156.8949409628403</v>
      </c>
      <c r="O121" s="67">
        <f>IF(N121&gt;0,Factors!$B$6*(D121+E121+G121)+Factors!$B$7*(Main!F121+Main!H121),0)</f>
        <v>1156.8949409628242</v>
      </c>
      <c r="P121" s="72">
        <f>IF(O121&gt;0,(Factors!$B$6*Main!D121)/O121,0)</f>
        <v>0.88820954894570436</v>
      </c>
      <c r="Q121" s="70">
        <f>IF(O121&gt;0,(Factors!$B$6*Main!E121+Factors!$B125*Main!F121)/O121,0)</f>
        <v>0.1117904510542955</v>
      </c>
      <c r="R121" s="71">
        <f>IF(O121&gt;0,(Factors!$B$6*Main!G121+Factors!$B125*Main!H121)/O121,0)</f>
        <v>0</v>
      </c>
      <c r="S121" s="88">
        <f t="shared" si="20"/>
        <v>1027.5651336901717</v>
      </c>
      <c r="T121" s="89">
        <f t="shared" si="21"/>
        <v>129.32980727266849</v>
      </c>
      <c r="U121" s="89">
        <f t="shared" si="22"/>
        <v>0</v>
      </c>
      <c r="V121" s="88">
        <v>1028</v>
      </c>
      <c r="W121" s="89">
        <v>129</v>
      </c>
      <c r="X121" s="89">
        <v>0</v>
      </c>
      <c r="Y121" s="88">
        <f t="shared" si="14"/>
        <v>0</v>
      </c>
      <c r="Z121" s="89">
        <f t="shared" si="15"/>
        <v>0</v>
      </c>
      <c r="AA121" s="89">
        <f t="shared" si="16"/>
        <v>0</v>
      </c>
      <c r="AB121" s="90">
        <f t="shared" si="23"/>
        <v>0</v>
      </c>
      <c r="AC121" s="17"/>
      <c r="AD121" s="17"/>
    </row>
    <row r="122" spans="1:31" ht="14.5" customHeight="1">
      <c r="A122" s="45">
        <v>300588</v>
      </c>
      <c r="B122" s="46" t="s">
        <v>111</v>
      </c>
      <c r="C122" s="47" t="s">
        <v>462</v>
      </c>
      <c r="D122" s="76">
        <v>254124</v>
      </c>
      <c r="E122" s="77">
        <v>12249</v>
      </c>
      <c r="F122" s="77">
        <v>18333</v>
      </c>
      <c r="G122" s="82">
        <v>0</v>
      </c>
      <c r="H122" s="83">
        <v>0</v>
      </c>
      <c r="I122" s="55">
        <f t="shared" si="17"/>
        <v>284706</v>
      </c>
      <c r="J122" s="56">
        <f>(D122+E122+G122)*Factors!$B$3 +(F122+H122)*Factors!$B$4</f>
        <v>283730.77087749069</v>
      </c>
      <c r="K122" s="56">
        <f>VLOOKUP(A122,'NECA 5 year Projections'!$A$3:$H$656,4,FALSE)</f>
        <v>272123.44174771302</v>
      </c>
      <c r="L122" s="57">
        <f t="shared" si="18"/>
        <v>272123.44174771302</v>
      </c>
      <c r="M122" s="57">
        <f t="shared" si="19"/>
        <v>283730.77087749069</v>
      </c>
      <c r="N122" s="58">
        <f t="shared" si="13"/>
        <v>975.22912250930676</v>
      </c>
      <c r="O122" s="67">
        <f>IF(N122&gt;0,Factors!$B$6*(D122+E122+G122)+Factors!$B$7*(Main!F122+Main!H122),0)</f>
        <v>975.22912250932882</v>
      </c>
      <c r="P122" s="72">
        <f>IF(O122&gt;0,(Factors!$B$6*Main!D122)/O122,0)</f>
        <v>0.9540156096901713</v>
      </c>
      <c r="Q122" s="70">
        <f>IF(O122&gt;0,(Factors!$B$6*Main!E122+Factors!$B126*Main!F122)/O122,0)</f>
        <v>4.5984390309828697E-2</v>
      </c>
      <c r="R122" s="71">
        <f>IF(O122&gt;0,(Factors!$B$6*Main!G122+Factors!$B126*Main!H122)/O122,0)</f>
        <v>0</v>
      </c>
      <c r="S122" s="88">
        <f t="shared" si="20"/>
        <v>930.38380589832707</v>
      </c>
      <c r="T122" s="89">
        <f t="shared" si="21"/>
        <v>44.845316610979708</v>
      </c>
      <c r="U122" s="89">
        <f t="shared" si="22"/>
        <v>0</v>
      </c>
      <c r="V122" s="88">
        <v>930</v>
      </c>
      <c r="W122" s="89">
        <v>39</v>
      </c>
      <c r="X122" s="89">
        <v>0</v>
      </c>
      <c r="Y122" s="88">
        <f t="shared" si="14"/>
        <v>0</v>
      </c>
      <c r="Z122" s="89">
        <f t="shared" si="15"/>
        <v>-6</v>
      </c>
      <c r="AA122" s="89">
        <f t="shared" si="16"/>
        <v>0</v>
      </c>
      <c r="AB122" s="90">
        <f t="shared" si="23"/>
        <v>-6</v>
      </c>
      <c r="AC122" s="17"/>
      <c r="AD122" s="17"/>
      <c r="AE122" s="107"/>
    </row>
    <row r="123" spans="1:31" ht="14.5" customHeight="1">
      <c r="A123" s="45">
        <v>300589</v>
      </c>
      <c r="B123" s="46" t="s">
        <v>112</v>
      </c>
      <c r="C123" s="47" t="s">
        <v>462</v>
      </c>
      <c r="D123" s="76">
        <v>241608</v>
      </c>
      <c r="E123" s="77">
        <v>22821</v>
      </c>
      <c r="F123" s="77">
        <v>27855</v>
      </c>
      <c r="G123" s="82">
        <v>0</v>
      </c>
      <c r="H123" s="83">
        <v>0</v>
      </c>
      <c r="I123" s="55">
        <f t="shared" si="17"/>
        <v>292284</v>
      </c>
      <c r="J123" s="56">
        <f>(D123+E123+G123)*Factors!$B$3 +(F123+H123)*Factors!$B$4</f>
        <v>291315.88813567435</v>
      </c>
      <c r="K123" s="56">
        <f>VLOOKUP(A123,'NECA 5 year Projections'!$A$3:$H$656,4,FALSE)</f>
        <v>264119.04841665103</v>
      </c>
      <c r="L123" s="57">
        <f t="shared" si="18"/>
        <v>264119.04841665103</v>
      </c>
      <c r="M123" s="57">
        <f t="shared" si="19"/>
        <v>291315.88813567435</v>
      </c>
      <c r="N123" s="58">
        <f t="shared" si="13"/>
        <v>968.11186432564864</v>
      </c>
      <c r="O123" s="67">
        <f>IF(N123&gt;0,Factors!$B$6*(D123+E123+G123)+Factors!$B$7*(Main!F123+Main!H123),0)</f>
        <v>968.11186432566103</v>
      </c>
      <c r="P123" s="72">
        <f>IF(O123&gt;0,(Factors!$B$6*Main!D123)/O123,0)</f>
        <v>0.91369706045857302</v>
      </c>
      <c r="Q123" s="70">
        <f>IF(O123&gt;0,(Factors!$B$6*Main!E123+Factors!$B127*Main!F123)/O123,0)</f>
        <v>8.6302939541426996E-2</v>
      </c>
      <c r="R123" s="71">
        <f>IF(O123&gt;0,(Factors!$B$6*Main!G123+Factors!$B127*Main!H123)/O123,0)</f>
        <v>0</v>
      </c>
      <c r="S123" s="88">
        <f t="shared" si="20"/>
        <v>884.560964629414</v>
      </c>
      <c r="T123" s="89">
        <f t="shared" si="21"/>
        <v>83.550899696234623</v>
      </c>
      <c r="U123" s="89">
        <f t="shared" si="22"/>
        <v>0</v>
      </c>
      <c r="V123" s="88">
        <v>885</v>
      </c>
      <c r="W123" s="89">
        <v>84</v>
      </c>
      <c r="X123" s="89">
        <v>0</v>
      </c>
      <c r="Y123" s="88">
        <f t="shared" si="14"/>
        <v>0</v>
      </c>
      <c r="Z123" s="89">
        <f t="shared" si="15"/>
        <v>0</v>
      </c>
      <c r="AA123" s="89">
        <f t="shared" si="16"/>
        <v>0</v>
      </c>
      <c r="AB123" s="90">
        <f t="shared" si="23"/>
        <v>0</v>
      </c>
      <c r="AC123" s="17"/>
      <c r="AD123" s="17"/>
      <c r="AE123" s="107"/>
    </row>
    <row r="124" spans="1:31" ht="14.5" customHeight="1">
      <c r="A124" s="45">
        <v>300590</v>
      </c>
      <c r="B124" s="46" t="s">
        <v>113</v>
      </c>
      <c r="C124" s="47" t="s">
        <v>462</v>
      </c>
      <c r="D124" s="76">
        <v>433884</v>
      </c>
      <c r="E124" s="77">
        <v>104733</v>
      </c>
      <c r="F124" s="77">
        <v>90642</v>
      </c>
      <c r="G124" s="82">
        <v>0</v>
      </c>
      <c r="H124" s="83">
        <v>0</v>
      </c>
      <c r="I124" s="55">
        <f t="shared" si="17"/>
        <v>629259</v>
      </c>
      <c r="J124" s="56">
        <f>(D124+E124+G124)*Factors!$B$3 +(F124+H124)*Factors!$B$4</f>
        <v>627287.04719592968</v>
      </c>
      <c r="K124" s="56">
        <f>VLOOKUP(A124,'NECA 5 year Projections'!$A$3:$H$656,4,FALSE)</f>
        <v>387837.93755150301</v>
      </c>
      <c r="L124" s="57">
        <f t="shared" si="18"/>
        <v>387837.93755150301</v>
      </c>
      <c r="M124" s="57">
        <f t="shared" si="19"/>
        <v>627287.04719592968</v>
      </c>
      <c r="N124" s="58">
        <f t="shared" si="13"/>
        <v>1971.9528040703153</v>
      </c>
      <c r="O124" s="67">
        <f>IF(N124&gt;0,Factors!$B$6*(D124+E124+G124)+Factors!$B$7*(Main!F124+Main!H124),0)</f>
        <v>1971.9528040702592</v>
      </c>
      <c r="P124" s="72">
        <f>IF(O124&gt;0,(Factors!$B$6*Main!D124)/O124,0)</f>
        <v>0.80555199705913483</v>
      </c>
      <c r="Q124" s="70">
        <f>IF(O124&gt;0,(Factors!$B$6*Main!E124+Factors!$B128*Main!F124)/O124,0)</f>
        <v>0.1944480029408652</v>
      </c>
      <c r="R124" s="71">
        <f>IF(O124&gt;0,(Factors!$B$6*Main!G124+Factors!$B128*Main!H124)/O124,0)</f>
        <v>0</v>
      </c>
      <c r="S124" s="88">
        <f t="shared" si="20"/>
        <v>1588.5105194252033</v>
      </c>
      <c r="T124" s="89">
        <f t="shared" si="21"/>
        <v>383.44228464511207</v>
      </c>
      <c r="U124" s="89">
        <f t="shared" si="22"/>
        <v>0</v>
      </c>
      <c r="V124" s="88">
        <v>1589</v>
      </c>
      <c r="W124" s="89">
        <v>383</v>
      </c>
      <c r="X124" s="89">
        <v>0</v>
      </c>
      <c r="Y124" s="88">
        <f t="shared" si="14"/>
        <v>0</v>
      </c>
      <c r="Z124" s="89">
        <f t="shared" si="15"/>
        <v>0</v>
      </c>
      <c r="AA124" s="89">
        <f t="shared" si="16"/>
        <v>0</v>
      </c>
      <c r="AB124" s="90">
        <f t="shared" si="23"/>
        <v>0</v>
      </c>
      <c r="AC124" s="17"/>
      <c r="AD124" s="17"/>
    </row>
    <row r="125" spans="1:31" ht="14.5" customHeight="1">
      <c r="A125" s="45">
        <v>300594</v>
      </c>
      <c r="B125" s="46" t="s">
        <v>114</v>
      </c>
      <c r="C125" s="47" t="s">
        <v>462</v>
      </c>
      <c r="D125" s="76">
        <v>614880</v>
      </c>
      <c r="E125" s="77">
        <v>0</v>
      </c>
      <c r="F125" s="77">
        <v>0</v>
      </c>
      <c r="G125" s="82">
        <v>0</v>
      </c>
      <c r="H125" s="83">
        <v>0</v>
      </c>
      <c r="I125" s="55">
        <f t="shared" si="17"/>
        <v>614880</v>
      </c>
      <c r="J125" s="56">
        <f>(D125+E125+G125)*Factors!$B$3 +(F125+H125)*Factors!$B$4</f>
        <v>612628.83759672137</v>
      </c>
      <c r="K125" s="56">
        <f>VLOOKUP(A125,'NECA 5 year Projections'!$A$3:$H$656,4,FALSE)</f>
        <v>571177.58834293101</v>
      </c>
      <c r="L125" s="57">
        <f t="shared" si="18"/>
        <v>571177.58834293101</v>
      </c>
      <c r="M125" s="57">
        <f t="shared" si="19"/>
        <v>612628.83759672137</v>
      </c>
      <c r="N125" s="58">
        <f t="shared" si="13"/>
        <v>2251.1624032786349</v>
      </c>
      <c r="O125" s="67">
        <f>IF(N125&gt;0,Factors!$B$6*(D125+E125+G125)+Factors!$B$7*(Main!F125+Main!H125),0)</f>
        <v>2251.1624032786208</v>
      </c>
      <c r="P125" s="72">
        <f>IF(O125&gt;0,(Factors!$B$6*Main!D125)/O125,0)</f>
        <v>1</v>
      </c>
      <c r="Q125" s="70">
        <f>IF(O125&gt;0,(Factors!$B$6*Main!E125+Factors!$B129*Main!F125)/O125,0)</f>
        <v>0</v>
      </c>
      <c r="R125" s="71">
        <f>IF(O125&gt;0,(Factors!$B$6*Main!G125+Factors!$B129*Main!H125)/O125,0)</f>
        <v>0</v>
      </c>
      <c r="S125" s="88">
        <f t="shared" si="20"/>
        <v>2251.1624032786349</v>
      </c>
      <c r="T125" s="89">
        <f t="shared" si="21"/>
        <v>0</v>
      </c>
      <c r="U125" s="89">
        <f t="shared" si="22"/>
        <v>0</v>
      </c>
      <c r="V125" s="88">
        <v>2251</v>
      </c>
      <c r="W125" s="89">
        <v>0</v>
      </c>
      <c r="X125" s="89">
        <v>0</v>
      </c>
      <c r="Y125" s="88">
        <f t="shared" si="14"/>
        <v>0</v>
      </c>
      <c r="Z125" s="89">
        <f t="shared" si="15"/>
        <v>0</v>
      </c>
      <c r="AA125" s="89">
        <f t="shared" si="16"/>
        <v>0</v>
      </c>
      <c r="AB125" s="90">
        <f t="shared" si="23"/>
        <v>0</v>
      </c>
      <c r="AC125" s="17"/>
      <c r="AD125" s="17"/>
    </row>
    <row r="126" spans="1:31" ht="14.5" customHeight="1">
      <c r="A126" s="45">
        <v>300598</v>
      </c>
      <c r="B126" s="46" t="s">
        <v>115</v>
      </c>
      <c r="C126" s="47" t="s">
        <v>462</v>
      </c>
      <c r="D126" s="76">
        <v>537720</v>
      </c>
      <c r="E126" s="77">
        <v>171924</v>
      </c>
      <c r="F126" s="77">
        <v>153720</v>
      </c>
      <c r="G126" s="82">
        <v>0</v>
      </c>
      <c r="H126" s="83">
        <v>0</v>
      </c>
      <c r="I126" s="55">
        <f t="shared" si="17"/>
        <v>863364</v>
      </c>
      <c r="J126" s="56">
        <f>(D126+E126+G126)*Factors!$B$3 +(F126+H126)*Factors!$B$4</f>
        <v>860765.89322711388</v>
      </c>
      <c r="K126" s="56">
        <f>VLOOKUP(A126,'NECA 5 year Projections'!$A$3:$H$656,4,FALSE)</f>
        <v>432485.69956067501</v>
      </c>
      <c r="L126" s="57">
        <f t="shared" si="18"/>
        <v>432485.69956067501</v>
      </c>
      <c r="M126" s="57">
        <f t="shared" si="19"/>
        <v>860765.89322711388</v>
      </c>
      <c r="N126" s="58">
        <f t="shared" si="13"/>
        <v>2598.1067728861235</v>
      </c>
      <c r="O126" s="67">
        <f>IF(N126&gt;0,Factors!$B$6*(D126+E126+G126)+Factors!$B$7*(Main!F126+Main!H126),0)</f>
        <v>2598.106772886179</v>
      </c>
      <c r="P126" s="72">
        <f>IF(O126&gt;0,(Factors!$B$6*Main!D126)/O126,0)</f>
        <v>0.75773204592725363</v>
      </c>
      <c r="Q126" s="70">
        <f>IF(O126&gt;0,(Factors!$B$6*Main!E126+Factors!$B130*Main!F126)/O126,0)</f>
        <v>0.24226795407274632</v>
      </c>
      <c r="R126" s="71">
        <f>IF(O126&gt;0,(Factors!$B$6*Main!G126+Factors!$B130*Main!H126)/O126,0)</f>
        <v>0</v>
      </c>
      <c r="S126" s="88">
        <f t="shared" si="20"/>
        <v>1968.6687605564568</v>
      </c>
      <c r="T126" s="89">
        <f t="shared" si="21"/>
        <v>629.43801232966655</v>
      </c>
      <c r="U126" s="89">
        <f t="shared" si="22"/>
        <v>0</v>
      </c>
      <c r="V126" s="88">
        <v>1969</v>
      </c>
      <c r="W126" s="89">
        <v>629</v>
      </c>
      <c r="X126" s="89">
        <v>0</v>
      </c>
      <c r="Y126" s="88">
        <f t="shared" si="14"/>
        <v>0</v>
      </c>
      <c r="Z126" s="89">
        <f t="shared" si="15"/>
        <v>0</v>
      </c>
      <c r="AA126" s="89">
        <f t="shared" si="16"/>
        <v>0</v>
      </c>
      <c r="AB126" s="90">
        <f t="shared" si="23"/>
        <v>0</v>
      </c>
      <c r="AC126" s="17"/>
      <c r="AD126" s="17"/>
    </row>
    <row r="127" spans="1:31" ht="14.5" customHeight="1">
      <c r="A127" s="45">
        <v>300606</v>
      </c>
      <c r="B127" s="46" t="s">
        <v>116</v>
      </c>
      <c r="C127" s="47" t="s">
        <v>462</v>
      </c>
      <c r="D127" s="76">
        <v>573252</v>
      </c>
      <c r="E127" s="77">
        <v>299574</v>
      </c>
      <c r="F127" s="77">
        <v>306189</v>
      </c>
      <c r="G127" s="82">
        <v>0</v>
      </c>
      <c r="H127" s="83">
        <v>0</v>
      </c>
      <c r="I127" s="55">
        <f t="shared" si="17"/>
        <v>1179015</v>
      </c>
      <c r="J127" s="56">
        <f>(D127+E127+G127)*Factors!$B$3 +(F127+H127)*Factors!$B$4</f>
        <v>1175819.4609097643</v>
      </c>
      <c r="K127" s="56">
        <f>VLOOKUP(A127,'NECA 5 year Projections'!$A$3:$H$656,4,FALSE)</f>
        <v>696413.71010647295</v>
      </c>
      <c r="L127" s="57">
        <f t="shared" si="18"/>
        <v>696413.71010647295</v>
      </c>
      <c r="M127" s="57">
        <f t="shared" si="19"/>
        <v>1175819.4609097643</v>
      </c>
      <c r="N127" s="58">
        <f t="shared" si="13"/>
        <v>3195.5390902357176</v>
      </c>
      <c r="O127" s="67">
        <f>IF(N127&gt;0,Factors!$B$6*(D127+E127+G127)+Factors!$B$7*(Main!F127+Main!H127),0)</f>
        <v>3195.5390902355998</v>
      </c>
      <c r="P127" s="72">
        <f>IF(O127&gt;0,(Factors!$B$6*Main!D127)/O127,0)</f>
        <v>0.65677695210729292</v>
      </c>
      <c r="Q127" s="70">
        <f>IF(O127&gt;0,(Factors!$B$6*Main!E127+Factors!$B131*Main!F127)/O127,0)</f>
        <v>0.34322304789270713</v>
      </c>
      <c r="R127" s="71">
        <f>IF(O127&gt;0,(Factors!$B$6*Main!G127+Factors!$B131*Main!H127)/O127,0)</f>
        <v>0</v>
      </c>
      <c r="S127" s="88">
        <f t="shared" si="20"/>
        <v>2098.7564240247261</v>
      </c>
      <c r="T127" s="89">
        <f t="shared" si="21"/>
        <v>1096.7826662109915</v>
      </c>
      <c r="U127" s="89">
        <f t="shared" si="22"/>
        <v>0</v>
      </c>
      <c r="V127" s="88">
        <v>2099</v>
      </c>
      <c r="W127" s="89">
        <v>1145</v>
      </c>
      <c r="X127" s="89">
        <v>0</v>
      </c>
      <c r="Y127" s="88">
        <f t="shared" si="14"/>
        <v>0</v>
      </c>
      <c r="Z127" s="89">
        <f t="shared" si="15"/>
        <v>48</v>
      </c>
      <c r="AA127" s="89">
        <f t="shared" si="16"/>
        <v>0</v>
      </c>
      <c r="AB127" s="90">
        <f t="shared" si="23"/>
        <v>48</v>
      </c>
      <c r="AC127" s="17"/>
      <c r="AD127" s="17"/>
      <c r="AE127" s="107"/>
    </row>
    <row r="128" spans="1:31" ht="14.5" customHeight="1">
      <c r="A128" s="45">
        <v>300609</v>
      </c>
      <c r="B128" s="46" t="s">
        <v>117</v>
      </c>
      <c r="C128" s="47" t="s">
        <v>462</v>
      </c>
      <c r="D128" s="76">
        <v>508260</v>
      </c>
      <c r="E128" s="77">
        <v>0</v>
      </c>
      <c r="F128" s="77">
        <v>1917</v>
      </c>
      <c r="G128" s="82">
        <v>0</v>
      </c>
      <c r="H128" s="83">
        <v>0</v>
      </c>
      <c r="I128" s="55">
        <f t="shared" si="17"/>
        <v>510177</v>
      </c>
      <c r="J128" s="56">
        <f>(D128+E128+G128)*Factors!$B$3 +(F128+H128)*Factors!$B$4</f>
        <v>508316.18845451082</v>
      </c>
      <c r="K128" s="56">
        <f>VLOOKUP(A128,'NECA 5 year Projections'!$A$3:$H$656,4,FALSE)</f>
        <v>543098.47817761602</v>
      </c>
      <c r="L128" s="57">
        <f t="shared" si="18"/>
        <v>510177</v>
      </c>
      <c r="M128" s="57">
        <f t="shared" si="19"/>
        <v>510177</v>
      </c>
      <c r="N128" s="58">
        <f t="shared" si="13"/>
        <v>0</v>
      </c>
      <c r="O128" s="67">
        <f>IF(N128&gt;0,Factors!$B$6*(D128+E128+G128)+Factors!$B$7*(Main!F128+Main!H128),0)</f>
        <v>0</v>
      </c>
      <c r="P128" s="72">
        <f>IF(O128&gt;0,(Factors!$B$6*Main!D128)/O128,0)</f>
        <v>0</v>
      </c>
      <c r="Q128" s="70">
        <f>IF(O128&gt;0,(Factors!$B$6*Main!E128+Factors!$B132*Main!F128)/O128,0)</f>
        <v>0</v>
      </c>
      <c r="R128" s="71">
        <f>IF(O128&gt;0,(Factors!$B$6*Main!G128+Factors!$B132*Main!H128)/O128,0)</f>
        <v>0</v>
      </c>
      <c r="S128" s="88">
        <f t="shared" si="20"/>
        <v>0</v>
      </c>
      <c r="T128" s="89">
        <f t="shared" si="21"/>
        <v>0</v>
      </c>
      <c r="U128" s="89">
        <f t="shared" si="22"/>
        <v>0</v>
      </c>
      <c r="V128" s="88">
        <v>0</v>
      </c>
      <c r="W128" s="89">
        <v>0</v>
      </c>
      <c r="X128" s="89">
        <v>0</v>
      </c>
      <c r="Y128" s="88">
        <f t="shared" si="14"/>
        <v>0</v>
      </c>
      <c r="Z128" s="89">
        <f t="shared" si="15"/>
        <v>0</v>
      </c>
      <c r="AA128" s="89">
        <f t="shared" si="16"/>
        <v>0</v>
      </c>
      <c r="AB128" s="90">
        <f t="shared" si="23"/>
        <v>0</v>
      </c>
      <c r="AC128" s="17"/>
      <c r="AD128" s="17"/>
    </row>
    <row r="129" spans="1:31" ht="14.5" customHeight="1">
      <c r="A129" s="45">
        <v>300612</v>
      </c>
      <c r="B129" s="46" t="s">
        <v>118</v>
      </c>
      <c r="C129" s="47" t="s">
        <v>462</v>
      </c>
      <c r="D129" s="76">
        <v>187020</v>
      </c>
      <c r="E129" s="77">
        <v>71811</v>
      </c>
      <c r="F129" s="77">
        <v>80265</v>
      </c>
      <c r="G129" s="82">
        <v>0</v>
      </c>
      <c r="H129" s="83">
        <v>0</v>
      </c>
      <c r="I129" s="55">
        <f t="shared" si="17"/>
        <v>339096</v>
      </c>
      <c r="J129" s="56">
        <f>(D129+E129+G129)*Factors!$B$3 +(F129+H129)*Factors!$B$4</f>
        <v>338148.38320322172</v>
      </c>
      <c r="K129" s="56">
        <f>VLOOKUP(A129,'NECA 5 year Projections'!$A$3:$H$656,4,FALSE)</f>
        <v>173895.35962850999</v>
      </c>
      <c r="L129" s="57">
        <f t="shared" si="18"/>
        <v>173895.35962850999</v>
      </c>
      <c r="M129" s="57">
        <f t="shared" si="19"/>
        <v>338148.38320322172</v>
      </c>
      <c r="N129" s="58">
        <f t="shared" si="13"/>
        <v>947.61679677828215</v>
      </c>
      <c r="O129" s="67">
        <f>IF(N129&gt;0,Factors!$B$6*(D129+E129+G129)+Factors!$B$7*(Main!F129+Main!H129),0)</f>
        <v>947.61679677824736</v>
      </c>
      <c r="P129" s="72">
        <f>IF(O129&gt;0,(Factors!$B$6*Main!D129)/O129,0)</f>
        <v>0.72255641712159679</v>
      </c>
      <c r="Q129" s="70">
        <f>IF(O129&gt;0,(Factors!$B$6*Main!E129+Factors!$B133*Main!F129)/O129,0)</f>
        <v>0.27744358287840332</v>
      </c>
      <c r="R129" s="71">
        <f>IF(O129&gt;0,(Factors!$B$6*Main!G129+Factors!$B133*Main!H129)/O129,0)</f>
        <v>0</v>
      </c>
      <c r="S129" s="88">
        <f t="shared" si="20"/>
        <v>684.7065974843598</v>
      </c>
      <c r="T129" s="89">
        <f t="shared" si="21"/>
        <v>262.9101992939224</v>
      </c>
      <c r="U129" s="89">
        <f t="shared" si="22"/>
        <v>0</v>
      </c>
      <c r="V129" s="88">
        <v>685</v>
      </c>
      <c r="W129" s="89">
        <v>262</v>
      </c>
      <c r="X129" s="89">
        <v>0</v>
      </c>
      <c r="Y129" s="88">
        <f t="shared" si="14"/>
        <v>0</v>
      </c>
      <c r="Z129" s="89">
        <f t="shared" si="15"/>
        <v>-1</v>
      </c>
      <c r="AA129" s="89">
        <f t="shared" si="16"/>
        <v>0</v>
      </c>
      <c r="AB129" s="90">
        <f t="shared" si="23"/>
        <v>-1</v>
      </c>
      <c r="AC129" s="17"/>
      <c r="AD129" s="17"/>
      <c r="AE129" s="107"/>
    </row>
    <row r="130" spans="1:31" ht="14.5" customHeight="1">
      <c r="A130" s="45">
        <v>300614</v>
      </c>
      <c r="B130" s="46" t="s">
        <v>119</v>
      </c>
      <c r="C130" s="47" t="s">
        <v>462</v>
      </c>
      <c r="D130" s="76">
        <v>290556</v>
      </c>
      <c r="E130" s="77">
        <v>16881</v>
      </c>
      <c r="F130" s="77">
        <v>22575</v>
      </c>
      <c r="G130" s="82">
        <v>0</v>
      </c>
      <c r="H130" s="83">
        <v>0</v>
      </c>
      <c r="I130" s="55">
        <f t="shared" si="17"/>
        <v>330012</v>
      </c>
      <c r="J130" s="56">
        <f>(D130+E130+G130)*Factors!$B$3 +(F130+H130)*Factors!$B$4</f>
        <v>328886.42978178384</v>
      </c>
      <c r="K130" s="56">
        <f>VLOOKUP(A130,'NECA 5 year Projections'!$A$3:$H$656,4,FALSE)</f>
        <v>308932.72465853899</v>
      </c>
      <c r="L130" s="57">
        <f t="shared" si="18"/>
        <v>308932.72465853899</v>
      </c>
      <c r="M130" s="57">
        <f t="shared" si="19"/>
        <v>328886.42978178384</v>
      </c>
      <c r="N130" s="58">
        <f t="shared" si="13"/>
        <v>1125.5702182161622</v>
      </c>
      <c r="O130" s="67">
        <f>IF(N130&gt;0,Factors!$B$6*(D130+E130+G130)+Factors!$B$7*(Main!F130+Main!H130),0)</f>
        <v>1125.5702182161876</v>
      </c>
      <c r="P130" s="72">
        <f>IF(O130&gt;0,(Factors!$B$6*Main!D130)/O130,0)</f>
        <v>0.94509118941441661</v>
      </c>
      <c r="Q130" s="70">
        <f>IF(O130&gt;0,(Factors!$B$6*Main!E130+Factors!$B134*Main!F130)/O130,0)</f>
        <v>5.4908810585583383E-2</v>
      </c>
      <c r="R130" s="71">
        <f>IF(O130&gt;0,(Factors!$B$6*Main!G130+Factors!$B134*Main!H130)/O130,0)</f>
        <v>0</v>
      </c>
      <c r="S130" s="88">
        <f t="shared" si="20"/>
        <v>1063.7664963033571</v>
      </c>
      <c r="T130" s="89">
        <f t="shared" si="21"/>
        <v>61.803721912805003</v>
      </c>
      <c r="U130" s="89">
        <f t="shared" si="22"/>
        <v>0</v>
      </c>
      <c r="V130" s="88">
        <v>1064</v>
      </c>
      <c r="W130" s="89">
        <v>62</v>
      </c>
      <c r="X130" s="89">
        <v>0</v>
      </c>
      <c r="Y130" s="88">
        <f t="shared" si="14"/>
        <v>0</v>
      </c>
      <c r="Z130" s="89">
        <f t="shared" si="15"/>
        <v>0</v>
      </c>
      <c r="AA130" s="89">
        <f t="shared" si="16"/>
        <v>0</v>
      </c>
      <c r="AB130" s="90">
        <f t="shared" si="23"/>
        <v>0</v>
      </c>
      <c r="AC130" s="17"/>
      <c r="AD130" s="17"/>
      <c r="AE130" s="107"/>
    </row>
    <row r="131" spans="1:31" ht="14.5" customHeight="1">
      <c r="A131" s="45">
        <v>300619</v>
      </c>
      <c r="B131" s="46" t="s">
        <v>120</v>
      </c>
      <c r="C131" s="47" t="s">
        <v>462</v>
      </c>
      <c r="D131" s="76">
        <v>251232</v>
      </c>
      <c r="E131" s="77">
        <v>0</v>
      </c>
      <c r="F131" s="77">
        <v>1161</v>
      </c>
      <c r="G131" s="82">
        <v>0</v>
      </c>
      <c r="H131" s="83">
        <v>0</v>
      </c>
      <c r="I131" s="55">
        <f t="shared" si="17"/>
        <v>252393</v>
      </c>
      <c r="J131" s="56">
        <f>(D131+E131+G131)*Factors!$B$3 +(F131+H131)*Factors!$B$4</f>
        <v>251473.20421399217</v>
      </c>
      <c r="K131" s="56">
        <f>VLOOKUP(A131,'NECA 5 year Projections'!$A$3:$H$656,4,FALSE)</f>
        <v>245047.100837559</v>
      </c>
      <c r="L131" s="57">
        <f t="shared" si="18"/>
        <v>245047.100837559</v>
      </c>
      <c r="M131" s="57">
        <f t="shared" si="19"/>
        <v>251473.20421399217</v>
      </c>
      <c r="N131" s="58">
        <f t="shared" ref="N131:N194" si="24">I131-M131</f>
        <v>919.79578600783134</v>
      </c>
      <c r="O131" s="67">
        <f>IF(N131&gt;0,Factors!$B$6*(D131+E131+G131)+Factors!$B$7*(Main!F131+Main!H131),0)</f>
        <v>919.79578600782997</v>
      </c>
      <c r="P131" s="72">
        <f>IF(O131&gt;0,(Factors!$B$6*Main!D131)/O131,0)</f>
        <v>1</v>
      </c>
      <c r="Q131" s="70">
        <f>IF(O131&gt;0,(Factors!$B$6*Main!E131+Factors!$B135*Main!F131)/O131,0)</f>
        <v>0</v>
      </c>
      <c r="R131" s="71">
        <f>IF(O131&gt;0,(Factors!$B$6*Main!G131+Factors!$B135*Main!H131)/O131,0)</f>
        <v>0</v>
      </c>
      <c r="S131" s="88">
        <f t="shared" si="20"/>
        <v>919.79578600783134</v>
      </c>
      <c r="T131" s="89">
        <f t="shared" si="21"/>
        <v>0</v>
      </c>
      <c r="U131" s="89">
        <f t="shared" si="22"/>
        <v>0</v>
      </c>
      <c r="V131" s="88">
        <v>920</v>
      </c>
      <c r="W131" s="89">
        <v>0</v>
      </c>
      <c r="X131" s="89">
        <v>0</v>
      </c>
      <c r="Y131" s="88">
        <f t="shared" ref="Y131:Y194" si="25">ROUND(V131-S131,0)</f>
        <v>0</v>
      </c>
      <c r="Z131" s="89">
        <f t="shared" ref="Z131:Z194" si="26">ROUND(W131-T131,0)</f>
        <v>0</v>
      </c>
      <c r="AA131" s="89">
        <f t="shared" ref="AA131:AA194" si="27">ROUND(X131-U131,0)</f>
        <v>0</v>
      </c>
      <c r="AB131" s="90">
        <f t="shared" si="23"/>
        <v>0</v>
      </c>
      <c r="AC131" s="17"/>
      <c r="AD131" s="17"/>
    </row>
    <row r="132" spans="1:31" ht="14.5" customHeight="1">
      <c r="A132" s="45">
        <v>300625</v>
      </c>
      <c r="B132" s="46" t="s">
        <v>121</v>
      </c>
      <c r="C132" s="47" t="s">
        <v>462</v>
      </c>
      <c r="D132" s="76">
        <v>368100</v>
      </c>
      <c r="E132" s="77">
        <v>0</v>
      </c>
      <c r="F132" s="77">
        <v>0</v>
      </c>
      <c r="G132" s="82">
        <v>0</v>
      </c>
      <c r="H132" s="83">
        <v>0</v>
      </c>
      <c r="I132" s="55">
        <f t="shared" ref="I132:I195" si="28">SUM(D132:H132)</f>
        <v>368100</v>
      </c>
      <c r="J132" s="56">
        <f>(D132+E132+G132)*Factors!$B$3 +(F132+H132)*Factors!$B$4</f>
        <v>366752.33398281474</v>
      </c>
      <c r="K132" s="56">
        <f>VLOOKUP(A132,'NECA 5 year Projections'!$A$3:$H$656,4,FALSE)</f>
        <v>397199.39524798898</v>
      </c>
      <c r="L132" s="57">
        <f t="shared" ref="L132:L195" si="29">MIN(I132,K132)</f>
        <v>368100</v>
      </c>
      <c r="M132" s="57">
        <f t="shared" ref="M132:M195" si="30">MAX(L132,J132)</f>
        <v>368100</v>
      </c>
      <c r="N132" s="58">
        <f t="shared" si="24"/>
        <v>0</v>
      </c>
      <c r="O132" s="67">
        <f>IF(N132&gt;0,Factors!$B$6*(D132+E132+G132)+Factors!$B$7*(Main!F132+Main!H132),0)</f>
        <v>0</v>
      </c>
      <c r="P132" s="72">
        <f>IF(O132&gt;0,(Factors!$B$6*Main!D132)/O132,0)</f>
        <v>0</v>
      </c>
      <c r="Q132" s="70">
        <f>IF(O132&gt;0,(Factors!$B$6*Main!E132+Factors!$B136*Main!F132)/O132,0)</f>
        <v>0</v>
      </c>
      <c r="R132" s="71">
        <f>IF(O132&gt;0,(Factors!$B$6*Main!G132+Factors!$B136*Main!H132)/O132,0)</f>
        <v>0</v>
      </c>
      <c r="S132" s="88">
        <f t="shared" ref="S132:S195" si="31">P132*N132</f>
        <v>0</v>
      </c>
      <c r="T132" s="89">
        <f t="shared" ref="T132:T195" si="32">Q132*N132</f>
        <v>0</v>
      </c>
      <c r="U132" s="89">
        <f t="shared" ref="U132:U195" si="33">R132*N132</f>
        <v>0</v>
      </c>
      <c r="V132" s="88">
        <v>0</v>
      </c>
      <c r="W132" s="89">
        <v>0</v>
      </c>
      <c r="X132" s="89">
        <v>0</v>
      </c>
      <c r="Y132" s="88">
        <f t="shared" si="25"/>
        <v>0</v>
      </c>
      <c r="Z132" s="89">
        <f t="shared" si="26"/>
        <v>0</v>
      </c>
      <c r="AA132" s="89">
        <f t="shared" si="27"/>
        <v>0</v>
      </c>
      <c r="AB132" s="90">
        <f t="shared" ref="AB132:AB195" si="34">ROUND(SUM(Y132:AA132),0)</f>
        <v>0</v>
      </c>
      <c r="AC132" s="17"/>
      <c r="AD132" s="17"/>
    </row>
    <row r="133" spans="1:31" ht="14.5" customHeight="1">
      <c r="A133" s="45">
        <v>300634</v>
      </c>
      <c r="B133" s="46" t="s">
        <v>122</v>
      </c>
      <c r="C133" s="47" t="s">
        <v>462</v>
      </c>
      <c r="D133" s="76">
        <v>608064</v>
      </c>
      <c r="E133" s="77">
        <v>201726</v>
      </c>
      <c r="F133" s="77">
        <v>195150</v>
      </c>
      <c r="G133" s="82">
        <v>0</v>
      </c>
      <c r="H133" s="83">
        <v>0</v>
      </c>
      <c r="I133" s="55">
        <f t="shared" si="28"/>
        <v>1004940</v>
      </c>
      <c r="J133" s="56">
        <f>(D133+E133+G133)*Factors!$B$3 +(F133+H133)*Factors!$B$4</f>
        <v>1001975.2445964237</v>
      </c>
      <c r="K133" s="56">
        <f>VLOOKUP(A133,'NECA 5 year Projections'!$A$3:$H$656,4,FALSE)</f>
        <v>667440.54448232299</v>
      </c>
      <c r="L133" s="57">
        <f t="shared" si="29"/>
        <v>667440.54448232299</v>
      </c>
      <c r="M133" s="57">
        <f t="shared" si="30"/>
        <v>1001975.2445964237</v>
      </c>
      <c r="N133" s="58">
        <f t="shared" si="24"/>
        <v>2964.7554035763023</v>
      </c>
      <c r="O133" s="67">
        <f>IF(N133&gt;0,Factors!$B$6*(D133+E133+G133)+Factors!$B$7*(Main!F133+Main!H133),0)</f>
        <v>2964.7554035762987</v>
      </c>
      <c r="P133" s="72">
        <f>IF(O133&gt;0,(Factors!$B$6*Main!D133)/O133,0)</f>
        <v>0.75089097173341246</v>
      </c>
      <c r="Q133" s="70">
        <f>IF(O133&gt;0,(Factors!$B$6*Main!E133+Factors!$B137*Main!F133)/O133,0)</f>
        <v>0.24910902826658762</v>
      </c>
      <c r="R133" s="71">
        <f>IF(O133&gt;0,(Factors!$B$6*Main!G133+Factors!$B137*Main!H133)/O133,0)</f>
        <v>0</v>
      </c>
      <c r="S133" s="88">
        <f t="shared" si="31"/>
        <v>2226.208065943295</v>
      </c>
      <c r="T133" s="89">
        <f t="shared" si="32"/>
        <v>738.54733763300749</v>
      </c>
      <c r="U133" s="89">
        <f t="shared" si="33"/>
        <v>0</v>
      </c>
      <c r="V133" s="88">
        <v>2226</v>
      </c>
      <c r="W133" s="89">
        <v>735</v>
      </c>
      <c r="X133" s="89">
        <v>0</v>
      </c>
      <c r="Y133" s="88">
        <f t="shared" si="25"/>
        <v>0</v>
      </c>
      <c r="Z133" s="89">
        <f t="shared" si="26"/>
        <v>-4</v>
      </c>
      <c r="AA133" s="89">
        <f t="shared" si="27"/>
        <v>0</v>
      </c>
      <c r="AB133" s="90">
        <f t="shared" si="34"/>
        <v>-4</v>
      </c>
      <c r="AC133" s="17"/>
      <c r="AD133" s="17"/>
      <c r="AE133" s="107"/>
    </row>
    <row r="134" spans="1:31" ht="14.5" customHeight="1">
      <c r="A134" s="45">
        <v>300650</v>
      </c>
      <c r="B134" s="46" t="s">
        <v>123</v>
      </c>
      <c r="C134" s="47" t="s">
        <v>462</v>
      </c>
      <c r="D134" s="76">
        <v>316848</v>
      </c>
      <c r="E134" s="77">
        <v>25914</v>
      </c>
      <c r="F134" s="77">
        <v>35610</v>
      </c>
      <c r="G134" s="82">
        <v>0</v>
      </c>
      <c r="H134" s="83">
        <v>0</v>
      </c>
      <c r="I134" s="55">
        <f t="shared" si="28"/>
        <v>378372</v>
      </c>
      <c r="J134" s="56">
        <f>(D134+E134+G134)*Factors!$B$3 +(F134+H134)*Factors!$B$4</f>
        <v>377117.09997451113</v>
      </c>
      <c r="K134" s="56">
        <f>VLOOKUP(A134,'NECA 5 year Projections'!$A$3:$H$656,4,FALSE)</f>
        <v>363280.39273674198</v>
      </c>
      <c r="L134" s="57">
        <f t="shared" si="29"/>
        <v>363280.39273674198</v>
      </c>
      <c r="M134" s="57">
        <f t="shared" si="30"/>
        <v>377117.09997451113</v>
      </c>
      <c r="N134" s="58">
        <f t="shared" si="24"/>
        <v>1254.900025488867</v>
      </c>
      <c r="O134" s="67">
        <f>IF(N134&gt;0,Factors!$B$6*(D134+E134+G134)+Factors!$B$7*(Main!F134+Main!H134),0)</f>
        <v>1254.9000254888542</v>
      </c>
      <c r="P134" s="72">
        <f>IF(O134&gt;0,(Factors!$B$6*Main!D134)/O134,0)</f>
        <v>0.9243965200343095</v>
      </c>
      <c r="Q134" s="70">
        <f>IF(O134&gt;0,(Factors!$B$6*Main!E134+Factors!$B138*Main!F134)/O134,0)</f>
        <v>7.5603479965690487E-2</v>
      </c>
      <c r="R134" s="71">
        <f>IF(O134&gt;0,(Factors!$B$6*Main!G134+Factors!$B138*Main!H134)/O134,0)</f>
        <v>0</v>
      </c>
      <c r="S134" s="88">
        <f t="shared" si="31"/>
        <v>1160.025216552875</v>
      </c>
      <c r="T134" s="89">
        <f t="shared" si="32"/>
        <v>94.874808935992036</v>
      </c>
      <c r="U134" s="89">
        <f t="shared" si="33"/>
        <v>0</v>
      </c>
      <c r="V134" s="88">
        <v>1160</v>
      </c>
      <c r="W134" s="89">
        <v>95</v>
      </c>
      <c r="X134" s="89">
        <v>0</v>
      </c>
      <c r="Y134" s="88">
        <f t="shared" si="25"/>
        <v>0</v>
      </c>
      <c r="Z134" s="89">
        <f t="shared" si="26"/>
        <v>0</v>
      </c>
      <c r="AA134" s="89">
        <f t="shared" si="27"/>
        <v>0</v>
      </c>
      <c r="AB134" s="90">
        <f t="shared" si="34"/>
        <v>0</v>
      </c>
      <c r="AC134" s="17"/>
      <c r="AD134" s="17"/>
      <c r="AE134" s="107"/>
    </row>
    <row r="135" spans="1:31" ht="14.5" customHeight="1">
      <c r="A135" s="45">
        <v>300656</v>
      </c>
      <c r="B135" s="46" t="s">
        <v>124</v>
      </c>
      <c r="C135" s="47" t="s">
        <v>462</v>
      </c>
      <c r="D135" s="76">
        <v>330840</v>
      </c>
      <c r="E135" s="77">
        <v>11013</v>
      </c>
      <c r="F135" s="77">
        <v>18102</v>
      </c>
      <c r="G135" s="82">
        <v>0</v>
      </c>
      <c r="H135" s="83">
        <v>0</v>
      </c>
      <c r="I135" s="55">
        <f t="shared" si="28"/>
        <v>359955</v>
      </c>
      <c r="J135" s="56">
        <f>(D135+E135+G135)*Factors!$B$3 +(F135+H135)*Factors!$B$4</f>
        <v>358703.4279517174</v>
      </c>
      <c r="K135" s="56">
        <f>VLOOKUP(A135,'NECA 5 year Projections'!$A$3:$H$656,4,FALSE)</f>
        <v>328407.585947485</v>
      </c>
      <c r="L135" s="57">
        <f t="shared" si="29"/>
        <v>328407.585947485</v>
      </c>
      <c r="M135" s="57">
        <f t="shared" si="30"/>
        <v>358703.4279517174</v>
      </c>
      <c r="N135" s="58">
        <f t="shared" si="24"/>
        <v>1251.5720482826</v>
      </c>
      <c r="O135" s="67">
        <f>IF(N135&gt;0,Factors!$B$6*(D135+E135+G135)+Factors!$B$7*(Main!F135+Main!H135),0)</f>
        <v>1251.5720482826023</v>
      </c>
      <c r="P135" s="72">
        <f>IF(O135&gt;0,(Factors!$B$6*Main!D135)/O135,0)</f>
        <v>0.96778439855727461</v>
      </c>
      <c r="Q135" s="70">
        <f>IF(O135&gt;0,(Factors!$B$6*Main!E135+Factors!$B139*Main!F135)/O135,0)</f>
        <v>3.2215601442725381E-2</v>
      </c>
      <c r="R135" s="71">
        <f>IF(O135&gt;0,(Factors!$B$6*Main!G135+Factors!$B139*Main!H135)/O135,0)</f>
        <v>0</v>
      </c>
      <c r="S135" s="88">
        <f t="shared" si="31"/>
        <v>1211.2519019982724</v>
      </c>
      <c r="T135" s="89">
        <f t="shared" si="32"/>
        <v>40.320146284327691</v>
      </c>
      <c r="U135" s="89">
        <f t="shared" si="33"/>
        <v>0</v>
      </c>
      <c r="V135" s="88">
        <v>1211</v>
      </c>
      <c r="W135" s="89">
        <v>40</v>
      </c>
      <c r="X135" s="89">
        <v>0</v>
      </c>
      <c r="Y135" s="88">
        <f t="shared" si="25"/>
        <v>0</v>
      </c>
      <c r="Z135" s="89">
        <f t="shared" si="26"/>
        <v>0</v>
      </c>
      <c r="AA135" s="89">
        <f t="shared" si="27"/>
        <v>0</v>
      </c>
      <c r="AB135" s="90">
        <f t="shared" si="34"/>
        <v>0</v>
      </c>
      <c r="AC135" s="17"/>
      <c r="AD135" s="17"/>
    </row>
    <row r="136" spans="1:31" ht="14.5" customHeight="1">
      <c r="A136" s="45">
        <v>300663</v>
      </c>
      <c r="B136" s="46" t="s">
        <v>125</v>
      </c>
      <c r="C136" s="47" t="s">
        <v>462</v>
      </c>
      <c r="D136" s="76">
        <v>117744</v>
      </c>
      <c r="E136" s="77">
        <v>17325</v>
      </c>
      <c r="F136" s="77">
        <v>18807</v>
      </c>
      <c r="G136" s="82">
        <v>0</v>
      </c>
      <c r="H136" s="83">
        <v>0</v>
      </c>
      <c r="I136" s="55">
        <f t="shared" si="28"/>
        <v>153876</v>
      </c>
      <c r="J136" s="56">
        <f>(D136+E136+G136)*Factors!$B$3 +(F136+H136)*Factors!$B$4</f>
        <v>153381.4933407357</v>
      </c>
      <c r="K136" s="56">
        <f>VLOOKUP(A136,'NECA 5 year Projections'!$A$3:$H$656,4,FALSE)</f>
        <v>130933.497468152</v>
      </c>
      <c r="L136" s="57">
        <f t="shared" si="29"/>
        <v>130933.497468152</v>
      </c>
      <c r="M136" s="57">
        <f t="shared" si="30"/>
        <v>153381.4933407357</v>
      </c>
      <c r="N136" s="58">
        <f t="shared" si="24"/>
        <v>494.50665926429792</v>
      </c>
      <c r="O136" s="67">
        <f>IF(N136&gt;0,Factors!$B$6*(D136+E136+G136)+Factors!$B$7*(Main!F136+Main!H136),0)</f>
        <v>494.50665926431185</v>
      </c>
      <c r="P136" s="72">
        <f>IF(O136&gt;0,(Factors!$B$6*Main!D136)/O136,0)</f>
        <v>0.87173222575128262</v>
      </c>
      <c r="Q136" s="70">
        <f>IF(O136&gt;0,(Factors!$B$6*Main!E136+Factors!$B140*Main!F136)/O136,0)</f>
        <v>0.12826777424871733</v>
      </c>
      <c r="R136" s="71">
        <f>IF(O136&gt;0,(Factors!$B$6*Main!G136+Factors!$B140*Main!H136)/O136,0)</f>
        <v>0</v>
      </c>
      <c r="S136" s="88">
        <f t="shared" si="31"/>
        <v>431.07739072929758</v>
      </c>
      <c r="T136" s="89">
        <f t="shared" si="32"/>
        <v>63.429268535000347</v>
      </c>
      <c r="U136" s="89">
        <f t="shared" si="33"/>
        <v>0</v>
      </c>
      <c r="V136" s="88">
        <v>431</v>
      </c>
      <c r="W136" s="89">
        <v>63</v>
      </c>
      <c r="X136" s="89">
        <v>0</v>
      </c>
      <c r="Y136" s="88">
        <f t="shared" si="25"/>
        <v>0</v>
      </c>
      <c r="Z136" s="89">
        <f t="shared" si="26"/>
        <v>0</v>
      </c>
      <c r="AA136" s="89">
        <f t="shared" si="27"/>
        <v>0</v>
      </c>
      <c r="AB136" s="90">
        <f t="shared" si="34"/>
        <v>0</v>
      </c>
      <c r="AC136" s="17"/>
      <c r="AD136" s="17"/>
    </row>
    <row r="137" spans="1:31" ht="14.5" customHeight="1">
      <c r="A137" s="45">
        <v>310669</v>
      </c>
      <c r="B137" s="46" t="s">
        <v>463</v>
      </c>
      <c r="C137" s="47" t="s">
        <v>464</v>
      </c>
      <c r="D137" s="76">
        <v>3473340</v>
      </c>
      <c r="E137" s="77">
        <v>496329</v>
      </c>
      <c r="F137" s="77">
        <v>500775</v>
      </c>
      <c r="G137" s="82">
        <v>0</v>
      </c>
      <c r="H137" s="83">
        <v>0</v>
      </c>
      <c r="I137" s="55">
        <f t="shared" si="28"/>
        <v>4470444</v>
      </c>
      <c r="J137" s="56">
        <f>(D137+E137+G137)*Factors!$B$3 +(F137+H137)*Factors!$B$4</f>
        <v>4455910.4819049891</v>
      </c>
      <c r="K137" s="56">
        <f>VLOOKUP(A137,'NECA 5 year Projections'!$A$3:$H$656,4,FALSE)</f>
        <v>3051280.7945451499</v>
      </c>
      <c r="L137" s="57">
        <f t="shared" si="29"/>
        <v>3051280.7945451499</v>
      </c>
      <c r="M137" s="57">
        <f t="shared" si="30"/>
        <v>4455910.4819049891</v>
      </c>
      <c r="N137" s="58">
        <f t="shared" si="24"/>
        <v>14533.518095010892</v>
      </c>
      <c r="O137" s="67">
        <f>IF(N137&gt;0,Factors!$B$6*(D137+E137+G137)+Factors!$B$7*(Main!F137+Main!H137),0)</f>
        <v>14533.51809501145</v>
      </c>
      <c r="P137" s="72">
        <f>IF(O137&gt;0,(Factors!$B$6*Main!D137)/O137,0)</f>
        <v>0.87496967631306277</v>
      </c>
      <c r="Q137" s="70">
        <f>IF(O137&gt;0,(Factors!$B$6*Main!E137+Factors!$B141*Main!F137)/O137,0)</f>
        <v>0.12503032368693712</v>
      </c>
      <c r="R137" s="71">
        <f>IF(O137&gt;0,(Factors!$B$6*Main!G137+Factors!$B141*Main!H137)/O137,0)</f>
        <v>0</v>
      </c>
      <c r="S137" s="88">
        <f t="shared" si="31"/>
        <v>12716.38762328172</v>
      </c>
      <c r="T137" s="89">
        <f t="shared" si="32"/>
        <v>1817.1304717291696</v>
      </c>
      <c r="U137" s="89">
        <f t="shared" si="33"/>
        <v>0</v>
      </c>
      <c r="V137" s="88">
        <v>12716</v>
      </c>
      <c r="W137" s="89">
        <v>1817</v>
      </c>
      <c r="X137" s="89">
        <v>0</v>
      </c>
      <c r="Y137" s="88">
        <f t="shared" si="25"/>
        <v>0</v>
      </c>
      <c r="Z137" s="89">
        <f t="shared" si="26"/>
        <v>0</v>
      </c>
      <c r="AA137" s="89">
        <f t="shared" si="27"/>
        <v>0</v>
      </c>
      <c r="AB137" s="90">
        <f t="shared" si="34"/>
        <v>0</v>
      </c>
      <c r="AC137" s="17"/>
      <c r="AD137" s="17"/>
      <c r="AE137" s="107"/>
    </row>
    <row r="138" spans="1:31" ht="14.5" customHeight="1">
      <c r="A138" s="45">
        <v>310678</v>
      </c>
      <c r="B138" s="46" t="s">
        <v>465</v>
      </c>
      <c r="C138" s="47" t="s">
        <v>464</v>
      </c>
      <c r="D138" s="76">
        <v>278388</v>
      </c>
      <c r="E138" s="77">
        <v>3012</v>
      </c>
      <c r="F138" s="77">
        <v>11595</v>
      </c>
      <c r="G138" s="82">
        <v>0</v>
      </c>
      <c r="H138" s="83">
        <v>0</v>
      </c>
      <c r="I138" s="55">
        <f t="shared" si="28"/>
        <v>292995</v>
      </c>
      <c r="J138" s="56">
        <f>(D138+E138+G138)*Factors!$B$3 +(F138+H138)*Factors!$B$4</f>
        <v>291964.75491106784</v>
      </c>
      <c r="K138" s="56">
        <f>VLOOKUP(A138,'NECA 5 year Projections'!$A$3:$H$656,4,FALSE)</f>
        <v>234804.81274416801</v>
      </c>
      <c r="L138" s="57">
        <f t="shared" si="29"/>
        <v>234804.81274416801</v>
      </c>
      <c r="M138" s="57">
        <f t="shared" si="30"/>
        <v>291964.75491106784</v>
      </c>
      <c r="N138" s="58">
        <f t="shared" si="24"/>
        <v>1030.2450889321626</v>
      </c>
      <c r="O138" s="67">
        <f>IF(N138&gt;0,Factors!$B$6*(D138+E138+G138)+Factors!$B$7*(Main!F138+Main!H138),0)</f>
        <v>1030.2450889321558</v>
      </c>
      <c r="P138" s="72">
        <f>IF(O138&gt;0,(Factors!$B$6*Main!D138)/O138,0)</f>
        <v>0.98929637526652459</v>
      </c>
      <c r="Q138" s="70">
        <f>IF(O138&gt;0,(Factors!$B$6*Main!E138+Factors!$B142*Main!F138)/O138,0)</f>
        <v>1.0703624733475478E-2</v>
      </c>
      <c r="R138" s="71">
        <f>IF(O138&gt;0,(Factors!$B$6*Main!G138+Factors!$B142*Main!H138)/O138,0)</f>
        <v>0</v>
      </c>
      <c r="S138" s="88">
        <f t="shared" si="31"/>
        <v>1019.2177321167268</v>
      </c>
      <c r="T138" s="89">
        <f t="shared" si="32"/>
        <v>11.02735681543594</v>
      </c>
      <c r="U138" s="89">
        <f t="shared" si="33"/>
        <v>0</v>
      </c>
      <c r="V138" s="88">
        <v>1019</v>
      </c>
      <c r="W138" s="89">
        <v>11</v>
      </c>
      <c r="X138" s="89">
        <v>0</v>
      </c>
      <c r="Y138" s="88">
        <f t="shared" si="25"/>
        <v>0</v>
      </c>
      <c r="Z138" s="89">
        <f t="shared" si="26"/>
        <v>0</v>
      </c>
      <c r="AA138" s="89">
        <f t="shared" si="27"/>
        <v>0</v>
      </c>
      <c r="AB138" s="90">
        <f t="shared" si="34"/>
        <v>0</v>
      </c>
      <c r="AC138" s="17"/>
      <c r="AD138" s="17"/>
      <c r="AE138" s="107"/>
    </row>
    <row r="139" spans="1:31" ht="14.5" customHeight="1">
      <c r="A139" s="45">
        <v>310679</v>
      </c>
      <c r="B139" s="46" t="s">
        <v>126</v>
      </c>
      <c r="C139" s="47" t="s">
        <v>464</v>
      </c>
      <c r="D139" s="76">
        <v>795057</v>
      </c>
      <c r="E139" s="77">
        <v>0</v>
      </c>
      <c r="F139" s="77">
        <v>0</v>
      </c>
      <c r="G139" s="82">
        <v>0</v>
      </c>
      <c r="H139" s="83">
        <v>0</v>
      </c>
      <c r="I139" s="55">
        <f t="shared" si="28"/>
        <v>795057</v>
      </c>
      <c r="J139" s="56">
        <f>(D139+E139+G139)*Factors!$B$3 +(F139+H139)*Factors!$B$4</f>
        <v>792146.18418738048</v>
      </c>
      <c r="K139" s="56">
        <f>VLOOKUP(A139,'NECA 5 year Projections'!$A$3:$H$656,4,FALSE)</f>
        <v>382854.451030867</v>
      </c>
      <c r="L139" s="57">
        <f t="shared" si="29"/>
        <v>382854.451030867</v>
      </c>
      <c r="M139" s="57">
        <f t="shared" si="30"/>
        <v>792146.18418738048</v>
      </c>
      <c r="N139" s="58">
        <f t="shared" si="24"/>
        <v>2910.8158126195194</v>
      </c>
      <c r="O139" s="67">
        <f>IF(N139&gt;0,Factors!$B$6*(D139+E139+G139)+Factors!$B$7*(Main!F139+Main!H139),0)</f>
        <v>2910.8158126195203</v>
      </c>
      <c r="P139" s="72">
        <f>IF(O139&gt;0,(Factors!$B$6*Main!D139)/O139,0)</f>
        <v>1</v>
      </c>
      <c r="Q139" s="70">
        <f>IF(O139&gt;0,(Factors!$B$6*Main!E139+Factors!$B143*Main!F139)/O139,0)</f>
        <v>0</v>
      </c>
      <c r="R139" s="71">
        <f>IF(O139&gt;0,(Factors!$B$6*Main!G139+Factors!$B143*Main!H139)/O139,0)</f>
        <v>0</v>
      </c>
      <c r="S139" s="88">
        <f t="shared" si="31"/>
        <v>2910.8158126195194</v>
      </c>
      <c r="T139" s="89">
        <f t="shared" si="32"/>
        <v>0</v>
      </c>
      <c r="U139" s="89">
        <f t="shared" si="33"/>
        <v>0</v>
      </c>
      <c r="V139" s="88">
        <v>3139</v>
      </c>
      <c r="W139" s="89">
        <v>0</v>
      </c>
      <c r="X139" s="89">
        <v>0</v>
      </c>
      <c r="Y139" s="88">
        <f t="shared" si="25"/>
        <v>228</v>
      </c>
      <c r="Z139" s="89">
        <f t="shared" si="26"/>
        <v>0</v>
      </c>
      <c r="AA139" s="89">
        <f t="shared" si="27"/>
        <v>0</v>
      </c>
      <c r="AB139" s="90">
        <f t="shared" si="34"/>
        <v>228</v>
      </c>
      <c r="AC139" s="17"/>
      <c r="AD139" s="17"/>
    </row>
    <row r="140" spans="1:31" ht="14.5" customHeight="1">
      <c r="A140" s="45">
        <v>310688</v>
      </c>
      <c r="B140" s="46" t="s">
        <v>127</v>
      </c>
      <c r="C140" s="47" t="s">
        <v>464</v>
      </c>
      <c r="D140" s="76">
        <v>402552</v>
      </c>
      <c r="E140" s="77">
        <v>15747</v>
      </c>
      <c r="F140" s="77">
        <v>22275</v>
      </c>
      <c r="G140" s="82">
        <v>0</v>
      </c>
      <c r="H140" s="83">
        <v>0</v>
      </c>
      <c r="I140" s="55">
        <f t="shared" si="28"/>
        <v>440574</v>
      </c>
      <c r="J140" s="56">
        <f>(D140+E140+G140)*Factors!$B$3 +(F140+H140)*Factors!$B$4</f>
        <v>439042.54836369853</v>
      </c>
      <c r="K140" s="56">
        <f>VLOOKUP(A140,'NECA 5 year Projections'!$A$3:$H$656,4,FALSE)</f>
        <v>440599.35399305198</v>
      </c>
      <c r="L140" s="57">
        <f t="shared" si="29"/>
        <v>440574</v>
      </c>
      <c r="M140" s="57">
        <f t="shared" si="30"/>
        <v>440574</v>
      </c>
      <c r="N140" s="58">
        <f t="shared" si="24"/>
        <v>0</v>
      </c>
      <c r="O140" s="67">
        <f>IF(N140&gt;0,Factors!$B$6*(D140+E140+G140)+Factors!$B$7*(Main!F140+Main!H140),0)</f>
        <v>0</v>
      </c>
      <c r="P140" s="72">
        <f>IF(O140&gt;0,(Factors!$B$6*Main!D140)/O140,0)</f>
        <v>0</v>
      </c>
      <c r="Q140" s="70">
        <f>IF(O140&gt;0,(Factors!$B$6*Main!E140+Factors!$B144*Main!F140)/O140,0)</f>
        <v>0</v>
      </c>
      <c r="R140" s="71">
        <f>IF(O140&gt;0,(Factors!$B$6*Main!G140+Factors!$B144*Main!H140)/O140,0)</f>
        <v>0</v>
      </c>
      <c r="S140" s="88">
        <f t="shared" si="31"/>
        <v>0</v>
      </c>
      <c r="T140" s="89">
        <f t="shared" si="32"/>
        <v>0</v>
      </c>
      <c r="U140" s="89">
        <f t="shared" si="33"/>
        <v>0</v>
      </c>
      <c r="V140" s="88">
        <v>1476</v>
      </c>
      <c r="W140" s="89">
        <v>58</v>
      </c>
      <c r="X140" s="89">
        <v>0</v>
      </c>
      <c r="Y140" s="88">
        <f t="shared" si="25"/>
        <v>1476</v>
      </c>
      <c r="Z140" s="89">
        <f t="shared" si="26"/>
        <v>58</v>
      </c>
      <c r="AA140" s="89">
        <f t="shared" si="27"/>
        <v>0</v>
      </c>
      <c r="AB140" s="90">
        <f t="shared" si="34"/>
        <v>1534</v>
      </c>
      <c r="AC140" s="17"/>
      <c r="AD140" s="17"/>
    </row>
    <row r="141" spans="1:31" ht="14.5" customHeight="1">
      <c r="A141" s="45">
        <v>310691</v>
      </c>
      <c r="B141" s="46" t="s">
        <v>128</v>
      </c>
      <c r="C141" s="47" t="s">
        <v>464</v>
      </c>
      <c r="D141" s="76">
        <v>630756</v>
      </c>
      <c r="E141" s="77">
        <v>321249</v>
      </c>
      <c r="F141" s="77">
        <v>217650</v>
      </c>
      <c r="G141" s="82">
        <v>0</v>
      </c>
      <c r="H141" s="83">
        <v>0</v>
      </c>
      <c r="I141" s="55">
        <f t="shared" si="28"/>
        <v>1169655</v>
      </c>
      <c r="J141" s="56">
        <f>(D141+E141+G141)*Factors!$B$3 +(F141+H141)*Factors!$B$4</f>
        <v>1166169.5754232807</v>
      </c>
      <c r="K141" s="56">
        <f>VLOOKUP(A141,'NECA 5 year Projections'!$A$3:$H$656,4,FALSE)</f>
        <v>840440.48143630498</v>
      </c>
      <c r="L141" s="57">
        <f t="shared" si="29"/>
        <v>840440.48143630498</v>
      </c>
      <c r="M141" s="57">
        <f t="shared" si="30"/>
        <v>1166169.5754232807</v>
      </c>
      <c r="N141" s="58">
        <f t="shared" si="24"/>
        <v>3485.4245767192915</v>
      </c>
      <c r="O141" s="67">
        <f>IF(N141&gt;0,Factors!$B$6*(D141+E141+G141)+Factors!$B$7*(Main!F141+Main!H141),0)</f>
        <v>3485.4245767194634</v>
      </c>
      <c r="P141" s="72">
        <f>IF(O141&gt;0,(Factors!$B$6*Main!D141)/O141,0)</f>
        <v>0.66255534372193425</v>
      </c>
      <c r="Q141" s="70">
        <f>IF(O141&gt;0,(Factors!$B$6*Main!E141+Factors!$B145*Main!F141)/O141,0)</f>
        <v>0.33744465627806575</v>
      </c>
      <c r="R141" s="71">
        <f>IF(O141&gt;0,(Factors!$B$6*Main!G141+Factors!$B145*Main!H141)/O141,0)</f>
        <v>0</v>
      </c>
      <c r="S141" s="88">
        <f t="shared" si="31"/>
        <v>2309.2866784451276</v>
      </c>
      <c r="T141" s="89">
        <f t="shared" si="32"/>
        <v>1176.1378982741642</v>
      </c>
      <c r="U141" s="89">
        <f t="shared" si="33"/>
        <v>0</v>
      </c>
      <c r="V141" s="88">
        <v>2309</v>
      </c>
      <c r="W141" s="89">
        <v>1165</v>
      </c>
      <c r="X141" s="89">
        <v>0</v>
      </c>
      <c r="Y141" s="88">
        <f t="shared" si="25"/>
        <v>0</v>
      </c>
      <c r="Z141" s="89">
        <f t="shared" si="26"/>
        <v>-11</v>
      </c>
      <c r="AA141" s="89">
        <f t="shared" si="27"/>
        <v>0</v>
      </c>
      <c r="AB141" s="90">
        <f t="shared" si="34"/>
        <v>-11</v>
      </c>
      <c r="AC141" s="17"/>
      <c r="AD141" s="17"/>
    </row>
    <row r="142" spans="1:31" ht="14.5" customHeight="1">
      <c r="A142" s="45">
        <v>310692</v>
      </c>
      <c r="B142" s="46" t="s">
        <v>466</v>
      </c>
      <c r="C142" s="47" t="s">
        <v>464</v>
      </c>
      <c r="D142" s="76">
        <v>437640</v>
      </c>
      <c r="E142" s="77">
        <v>7854</v>
      </c>
      <c r="F142" s="77">
        <v>21711</v>
      </c>
      <c r="G142" s="82">
        <v>0</v>
      </c>
      <c r="H142" s="83">
        <v>0</v>
      </c>
      <c r="I142" s="55">
        <f t="shared" si="28"/>
        <v>467205</v>
      </c>
      <c r="J142" s="56">
        <f>(D142+E142+G142)*Factors!$B$3 +(F142+H142)*Factors!$B$4</f>
        <v>465573.98363308905</v>
      </c>
      <c r="K142" s="56">
        <f>VLOOKUP(A142,'NECA 5 year Projections'!$A$3:$H$656,4,FALSE)</f>
        <v>191232.28884286201</v>
      </c>
      <c r="L142" s="57">
        <f t="shared" si="29"/>
        <v>191232.28884286201</v>
      </c>
      <c r="M142" s="57">
        <f t="shared" si="30"/>
        <v>465573.98363308905</v>
      </c>
      <c r="N142" s="58">
        <f t="shared" si="24"/>
        <v>1631.0163669109461</v>
      </c>
      <c r="O142" s="67">
        <f>IF(N142&gt;0,Factors!$B$6*(D142+E142+G142)+Factors!$B$7*(Main!F142+Main!H142),0)</f>
        <v>1631.0163669109518</v>
      </c>
      <c r="P142" s="72">
        <f>IF(O142&gt;0,(Factors!$B$6*Main!D142)/O142,0)</f>
        <v>0.98237013293108322</v>
      </c>
      <c r="Q142" s="70">
        <f>IF(O142&gt;0,(Factors!$B$6*Main!E142+Factors!$B146*Main!F142)/O142,0)</f>
        <v>1.7629867068916751E-2</v>
      </c>
      <c r="R142" s="71">
        <f>IF(O142&gt;0,(Factors!$B$6*Main!G142+Factors!$B146*Main!H142)/O142,0)</f>
        <v>0</v>
      </c>
      <c r="S142" s="88">
        <f t="shared" si="31"/>
        <v>1602.2617651750786</v>
      </c>
      <c r="T142" s="89">
        <f t="shared" si="32"/>
        <v>28.754601735867528</v>
      </c>
      <c r="U142" s="89">
        <f t="shared" si="33"/>
        <v>0</v>
      </c>
      <c r="V142" s="88">
        <v>1602</v>
      </c>
      <c r="W142" s="89">
        <v>29</v>
      </c>
      <c r="X142" s="89">
        <v>0</v>
      </c>
      <c r="Y142" s="88">
        <f t="shared" si="25"/>
        <v>0</v>
      </c>
      <c r="Z142" s="89">
        <f t="shared" si="26"/>
        <v>0</v>
      </c>
      <c r="AA142" s="89">
        <f t="shared" si="27"/>
        <v>0</v>
      </c>
      <c r="AB142" s="90">
        <f t="shared" si="34"/>
        <v>0</v>
      </c>
      <c r="AC142" s="17"/>
      <c r="AD142" s="17"/>
    </row>
    <row r="143" spans="1:31" ht="14.5" customHeight="1">
      <c r="A143" s="45">
        <v>310704</v>
      </c>
      <c r="B143" s="46" t="s">
        <v>129</v>
      </c>
      <c r="C143" s="47" t="s">
        <v>464</v>
      </c>
      <c r="D143" s="76">
        <v>1471692</v>
      </c>
      <c r="E143" s="77">
        <v>222876</v>
      </c>
      <c r="F143" s="77">
        <v>59199</v>
      </c>
      <c r="G143" s="82">
        <v>0</v>
      </c>
      <c r="H143" s="83">
        <v>0</v>
      </c>
      <c r="I143" s="55">
        <f t="shared" si="28"/>
        <v>1753767</v>
      </c>
      <c r="J143" s="56">
        <f>(D143+E143+G143)*Factors!$B$3 +(F143+H143)*Factors!$B$4</f>
        <v>1747562.9475484663</v>
      </c>
      <c r="K143" s="56">
        <f>VLOOKUP(A143,'NECA 5 year Projections'!$A$3:$H$656,4,FALSE)</f>
        <v>2099166.85169221</v>
      </c>
      <c r="L143" s="57">
        <f t="shared" si="29"/>
        <v>1753767</v>
      </c>
      <c r="M143" s="57">
        <f t="shared" si="30"/>
        <v>1753767</v>
      </c>
      <c r="N143" s="58">
        <f t="shared" si="24"/>
        <v>0</v>
      </c>
      <c r="O143" s="67">
        <f>IF(N143&gt;0,Factors!$B$6*(D143+E143+G143)+Factors!$B$7*(Main!F143+Main!H143),0)</f>
        <v>0</v>
      </c>
      <c r="P143" s="72">
        <f>IF(O143&gt;0,(Factors!$B$6*Main!D143)/O143,0)</f>
        <v>0</v>
      </c>
      <c r="Q143" s="70">
        <f>IF(O143&gt;0,(Factors!$B$6*Main!E143+Factors!$B147*Main!F143)/O143,0)</f>
        <v>0</v>
      </c>
      <c r="R143" s="71">
        <f>IF(O143&gt;0,(Factors!$B$6*Main!G143+Factors!$B147*Main!H143)/O143,0)</f>
        <v>0</v>
      </c>
      <c r="S143" s="88">
        <f t="shared" si="31"/>
        <v>0</v>
      </c>
      <c r="T143" s="89">
        <f t="shared" si="32"/>
        <v>0</v>
      </c>
      <c r="U143" s="89">
        <f t="shared" si="33"/>
        <v>0</v>
      </c>
      <c r="V143" s="88">
        <v>0</v>
      </c>
      <c r="W143" s="89">
        <v>0</v>
      </c>
      <c r="X143" s="89">
        <v>0</v>
      </c>
      <c r="Y143" s="88">
        <f t="shared" si="25"/>
        <v>0</v>
      </c>
      <c r="Z143" s="89">
        <f t="shared" si="26"/>
        <v>0</v>
      </c>
      <c r="AA143" s="89">
        <f t="shared" si="27"/>
        <v>0</v>
      </c>
      <c r="AB143" s="90">
        <f t="shared" si="34"/>
        <v>0</v>
      </c>
      <c r="AC143" s="17"/>
      <c r="AD143" s="17"/>
    </row>
    <row r="144" spans="1:31" ht="14.5" customHeight="1">
      <c r="A144" s="45">
        <v>310708</v>
      </c>
      <c r="B144" s="46" t="s">
        <v>130</v>
      </c>
      <c r="C144" s="47" t="s">
        <v>464</v>
      </c>
      <c r="D144" s="76">
        <v>171408</v>
      </c>
      <c r="E144" s="77">
        <v>106122</v>
      </c>
      <c r="F144" s="77">
        <v>102870</v>
      </c>
      <c r="G144" s="82">
        <v>0</v>
      </c>
      <c r="H144" s="83">
        <v>0</v>
      </c>
      <c r="I144" s="55">
        <f t="shared" si="28"/>
        <v>380400</v>
      </c>
      <c r="J144" s="56">
        <f>(D144+E144+G144)*Factors!$B$3 +(F144+H144)*Factors!$B$4</f>
        <v>379383.92352689645</v>
      </c>
      <c r="K144" s="56">
        <f>VLOOKUP(A144,'NECA 5 year Projections'!$A$3:$H$656,4,FALSE)</f>
        <v>273429.05381066003</v>
      </c>
      <c r="L144" s="57">
        <f t="shared" si="29"/>
        <v>273429.05381066003</v>
      </c>
      <c r="M144" s="57">
        <f t="shared" si="30"/>
        <v>379383.92352689645</v>
      </c>
      <c r="N144" s="58">
        <f t="shared" si="24"/>
        <v>1016.0764731035451</v>
      </c>
      <c r="O144" s="67">
        <f>IF(N144&gt;0,Factors!$B$6*(D144+E144+G144)+Factors!$B$7*(Main!F144+Main!H144),0)</f>
        <v>1016.0764731035579</v>
      </c>
      <c r="P144" s="72">
        <f>IF(O144&gt;0,(Factors!$B$6*Main!D144)/O144,0)</f>
        <v>0.61761971678737437</v>
      </c>
      <c r="Q144" s="70">
        <f>IF(O144&gt;0,(Factors!$B$6*Main!E144+Factors!$B148*Main!F144)/O144,0)</f>
        <v>0.38238028321262568</v>
      </c>
      <c r="R144" s="71">
        <f>IF(O144&gt;0,(Factors!$B$6*Main!G144+Factors!$B148*Main!H144)/O144,0)</f>
        <v>0</v>
      </c>
      <c r="S144" s="88">
        <f t="shared" si="31"/>
        <v>627.54886355252575</v>
      </c>
      <c r="T144" s="89">
        <f t="shared" si="32"/>
        <v>388.52760955101945</v>
      </c>
      <c r="U144" s="89">
        <f t="shared" si="33"/>
        <v>0</v>
      </c>
      <c r="V144" s="88">
        <v>628</v>
      </c>
      <c r="W144" s="89">
        <v>389</v>
      </c>
      <c r="X144" s="89">
        <v>0</v>
      </c>
      <c r="Y144" s="88">
        <f t="shared" si="25"/>
        <v>0</v>
      </c>
      <c r="Z144" s="89">
        <f t="shared" si="26"/>
        <v>0</v>
      </c>
      <c r="AA144" s="89">
        <f t="shared" si="27"/>
        <v>0</v>
      </c>
      <c r="AB144" s="90">
        <f t="shared" si="34"/>
        <v>0</v>
      </c>
      <c r="AC144" s="17"/>
      <c r="AD144" s="17"/>
      <c r="AE144" s="107"/>
    </row>
    <row r="145" spans="1:31" ht="14.5" customHeight="1">
      <c r="A145" s="45">
        <v>310714</v>
      </c>
      <c r="B145" s="46" t="s">
        <v>131</v>
      </c>
      <c r="C145" s="47" t="s">
        <v>464</v>
      </c>
      <c r="D145" s="76">
        <v>398124</v>
      </c>
      <c r="E145" s="77">
        <v>98523</v>
      </c>
      <c r="F145" s="77">
        <v>86766</v>
      </c>
      <c r="G145" s="82">
        <v>0</v>
      </c>
      <c r="H145" s="83">
        <v>0</v>
      </c>
      <c r="I145" s="55">
        <f t="shared" si="28"/>
        <v>583413</v>
      </c>
      <c r="J145" s="56">
        <f>(D145+E145+G145)*Factors!$B$3 +(F145+H145)*Factors!$B$4</f>
        <v>581594.70528541971</v>
      </c>
      <c r="K145" s="56">
        <f>VLOOKUP(A145,'NECA 5 year Projections'!$A$3:$H$656,4,FALSE)</f>
        <v>502177.67613912403</v>
      </c>
      <c r="L145" s="57">
        <f t="shared" si="29"/>
        <v>502177.67613912403</v>
      </c>
      <c r="M145" s="57">
        <f t="shared" si="30"/>
        <v>581594.70528541971</v>
      </c>
      <c r="N145" s="58">
        <f t="shared" si="24"/>
        <v>1818.29471458029</v>
      </c>
      <c r="O145" s="67">
        <f>IF(N145&gt;0,Factors!$B$6*(D145+E145+G145)+Factors!$B$7*(Main!F145+Main!H145),0)</f>
        <v>1818.2947145802714</v>
      </c>
      <c r="P145" s="72">
        <f>IF(O145&gt;0,(Factors!$B$6*Main!D145)/O145,0)</f>
        <v>0.80162368845477783</v>
      </c>
      <c r="Q145" s="70">
        <f>IF(O145&gt;0,(Factors!$B$6*Main!E145+Factors!$B149*Main!F145)/O145,0)</f>
        <v>0.19837631154522226</v>
      </c>
      <c r="R145" s="71">
        <f>IF(O145&gt;0,(Factors!$B$6*Main!G145+Factors!$B149*Main!H145)/O145,0)</f>
        <v>0</v>
      </c>
      <c r="S145" s="88">
        <f t="shared" si="31"/>
        <v>1457.5881157996796</v>
      </c>
      <c r="T145" s="89">
        <f t="shared" si="32"/>
        <v>360.70659878061059</v>
      </c>
      <c r="U145" s="89">
        <f t="shared" si="33"/>
        <v>0</v>
      </c>
      <c r="V145" s="88">
        <v>1458</v>
      </c>
      <c r="W145" s="89">
        <v>361</v>
      </c>
      <c r="X145" s="89">
        <v>0</v>
      </c>
      <c r="Y145" s="88">
        <f t="shared" si="25"/>
        <v>0</v>
      </c>
      <c r="Z145" s="89">
        <f t="shared" si="26"/>
        <v>0</v>
      </c>
      <c r="AA145" s="89">
        <f t="shared" si="27"/>
        <v>0</v>
      </c>
      <c r="AB145" s="90">
        <f t="shared" si="34"/>
        <v>0</v>
      </c>
      <c r="AC145" s="17"/>
      <c r="AD145" s="17"/>
      <c r="AE145" s="107"/>
    </row>
    <row r="146" spans="1:31" ht="14.5" customHeight="1">
      <c r="A146" s="45">
        <v>310721</v>
      </c>
      <c r="B146" s="46" t="s">
        <v>132</v>
      </c>
      <c r="C146" s="47" t="s">
        <v>464</v>
      </c>
      <c r="D146" s="76">
        <v>826908</v>
      </c>
      <c r="E146" s="77">
        <v>334542</v>
      </c>
      <c r="F146" s="77">
        <v>468771</v>
      </c>
      <c r="G146" s="82">
        <v>0</v>
      </c>
      <c r="H146" s="83">
        <v>0</v>
      </c>
      <c r="I146" s="55">
        <f t="shared" si="28"/>
        <v>1630221</v>
      </c>
      <c r="J146" s="56">
        <f>(D146+E146+G146)*Factors!$B$3 +(F146+H146)*Factors!$B$4</f>
        <v>1625968.7677379523</v>
      </c>
      <c r="K146" s="56">
        <f>VLOOKUP(A146,'NECA 5 year Projections'!$A$3:$H$656,4,FALSE)</f>
        <v>868462.30433588603</v>
      </c>
      <c r="L146" s="57">
        <f t="shared" si="29"/>
        <v>868462.30433588603</v>
      </c>
      <c r="M146" s="57">
        <f t="shared" si="30"/>
        <v>1625968.7677379523</v>
      </c>
      <c r="N146" s="58">
        <f t="shared" si="24"/>
        <v>4252.2322620477062</v>
      </c>
      <c r="O146" s="67">
        <f>IF(N146&gt;0,Factors!$B$6*(D146+E146+G146)+Factors!$B$7*(Main!F146+Main!H146),0)</f>
        <v>4252.2322620478053</v>
      </c>
      <c r="P146" s="72">
        <f>IF(O146&gt;0,(Factors!$B$6*Main!D146)/O146,0)</f>
        <v>0.71196177192302723</v>
      </c>
      <c r="Q146" s="70">
        <f>IF(O146&gt;0,(Factors!$B$6*Main!E146+Factors!$B150*Main!F146)/O146,0)</f>
        <v>0.28803822807697271</v>
      </c>
      <c r="R146" s="71">
        <f>IF(O146&gt;0,(Factors!$B$6*Main!G146+Factors!$B150*Main!H146)/O146,0)</f>
        <v>0</v>
      </c>
      <c r="S146" s="88">
        <f t="shared" si="31"/>
        <v>3027.4268159157473</v>
      </c>
      <c r="T146" s="89">
        <f t="shared" si="32"/>
        <v>1224.8054461319589</v>
      </c>
      <c r="U146" s="89">
        <f t="shared" si="33"/>
        <v>0</v>
      </c>
      <c r="V146" s="88">
        <v>3027</v>
      </c>
      <c r="W146" s="89">
        <v>1230</v>
      </c>
      <c r="X146" s="89">
        <v>0</v>
      </c>
      <c r="Y146" s="88">
        <f t="shared" si="25"/>
        <v>0</v>
      </c>
      <c r="Z146" s="89">
        <f t="shared" si="26"/>
        <v>5</v>
      </c>
      <c r="AA146" s="89">
        <f t="shared" si="27"/>
        <v>0</v>
      </c>
      <c r="AB146" s="90">
        <f t="shared" si="34"/>
        <v>5</v>
      </c>
      <c r="AC146" s="17"/>
      <c r="AD146" s="17"/>
    </row>
    <row r="147" spans="1:31" ht="14.5" customHeight="1">
      <c r="A147" s="45">
        <v>310728</v>
      </c>
      <c r="B147" s="46" t="s">
        <v>133</v>
      </c>
      <c r="C147" s="47" t="s">
        <v>464</v>
      </c>
      <c r="D147" s="76">
        <v>217776</v>
      </c>
      <c r="E147" s="77">
        <v>13839</v>
      </c>
      <c r="F147" s="77">
        <v>0</v>
      </c>
      <c r="G147" s="82">
        <v>0</v>
      </c>
      <c r="H147" s="83">
        <v>0</v>
      </c>
      <c r="I147" s="55">
        <f t="shared" si="28"/>
        <v>231615</v>
      </c>
      <c r="J147" s="56">
        <f>(D147+E147+G147)*Factors!$B$3 +(F147+H147)*Factors!$B$4</f>
        <v>230767.02481779311</v>
      </c>
      <c r="K147" s="56">
        <f>VLOOKUP(A147,'NECA 5 year Projections'!$A$3:$H$656,4,FALSE)</f>
        <v>256581.02729007401</v>
      </c>
      <c r="L147" s="57">
        <f t="shared" si="29"/>
        <v>231615</v>
      </c>
      <c r="M147" s="57">
        <f t="shared" si="30"/>
        <v>231615</v>
      </c>
      <c r="N147" s="58">
        <f t="shared" si="24"/>
        <v>0</v>
      </c>
      <c r="O147" s="67">
        <f>IF(N147&gt;0,Factors!$B$6*(D147+E147+G147)+Factors!$B$7*(Main!F147+Main!H147),0)</f>
        <v>0</v>
      </c>
      <c r="P147" s="72">
        <f>IF(O147&gt;0,(Factors!$B$6*Main!D147)/O147,0)</f>
        <v>0</v>
      </c>
      <c r="Q147" s="70">
        <f>IF(O147&gt;0,(Factors!$B$6*Main!E147+Factors!$B151*Main!F147)/O147,0)</f>
        <v>0</v>
      </c>
      <c r="R147" s="71">
        <f>IF(O147&gt;0,(Factors!$B$6*Main!G147+Factors!$B151*Main!H147)/O147,0)</f>
        <v>0</v>
      </c>
      <c r="S147" s="88">
        <f t="shared" si="31"/>
        <v>0</v>
      </c>
      <c r="T147" s="89">
        <f t="shared" si="32"/>
        <v>0</v>
      </c>
      <c r="U147" s="89">
        <f t="shared" si="33"/>
        <v>0</v>
      </c>
      <c r="V147" s="88">
        <v>492</v>
      </c>
      <c r="W147" s="89">
        <v>34</v>
      </c>
      <c r="X147" s="89">
        <v>0</v>
      </c>
      <c r="Y147" s="88">
        <f t="shared" si="25"/>
        <v>492</v>
      </c>
      <c r="Z147" s="89">
        <f t="shared" si="26"/>
        <v>34</v>
      </c>
      <c r="AA147" s="89">
        <f t="shared" si="27"/>
        <v>0</v>
      </c>
      <c r="AB147" s="90">
        <f t="shared" si="34"/>
        <v>526</v>
      </c>
      <c r="AC147" s="17"/>
      <c r="AD147" s="17"/>
    </row>
    <row r="148" spans="1:31" ht="14.5" customHeight="1">
      <c r="A148" s="45">
        <v>310734</v>
      </c>
      <c r="B148" s="46" t="s">
        <v>134</v>
      </c>
      <c r="C148" s="47" t="s">
        <v>464</v>
      </c>
      <c r="D148" s="76">
        <v>148920</v>
      </c>
      <c r="E148" s="77">
        <v>57564</v>
      </c>
      <c r="F148" s="77">
        <v>52806</v>
      </c>
      <c r="G148" s="82">
        <v>0</v>
      </c>
      <c r="H148" s="83">
        <v>0</v>
      </c>
      <c r="I148" s="55">
        <f t="shared" si="28"/>
        <v>259290</v>
      </c>
      <c r="J148" s="56">
        <f>(D148+E148+G148)*Factors!$B$3 +(F148+H148)*Factors!$B$4</f>
        <v>258534.03295329399</v>
      </c>
      <c r="K148" s="56">
        <f>VLOOKUP(A148,'NECA 5 year Projections'!$A$3:$H$656,4,FALSE)</f>
        <v>174358.31134015101</v>
      </c>
      <c r="L148" s="57">
        <f t="shared" si="29"/>
        <v>174358.31134015101</v>
      </c>
      <c r="M148" s="57">
        <f t="shared" si="30"/>
        <v>258534.03295329399</v>
      </c>
      <c r="N148" s="58">
        <f t="shared" si="24"/>
        <v>755.96704670600593</v>
      </c>
      <c r="O148" s="67">
        <f>IF(N148&gt;0,Factors!$B$6*(D148+E148+G148)+Factors!$B$7*(Main!F148+Main!H148),0)</f>
        <v>755.96704670599593</v>
      </c>
      <c r="P148" s="72">
        <f>IF(O148&gt;0,(Factors!$B$6*Main!D148)/O148,0)</f>
        <v>0.72121810890916482</v>
      </c>
      <c r="Q148" s="70">
        <f>IF(O148&gt;0,(Factors!$B$6*Main!E148+Factors!$B152*Main!F148)/O148,0)</f>
        <v>0.27878189109083512</v>
      </c>
      <c r="R148" s="71">
        <f>IF(O148&gt;0,(Factors!$B$6*Main!G148+Factors!$B152*Main!H148)/O148,0)</f>
        <v>0</v>
      </c>
      <c r="S148" s="88">
        <f t="shared" si="31"/>
        <v>545.21712382295186</v>
      </c>
      <c r="T148" s="89">
        <f t="shared" si="32"/>
        <v>210.74992288305401</v>
      </c>
      <c r="U148" s="89">
        <f t="shared" si="33"/>
        <v>0</v>
      </c>
      <c r="V148" s="88">
        <v>545</v>
      </c>
      <c r="W148" s="89">
        <v>205</v>
      </c>
      <c r="X148" s="89">
        <v>0</v>
      </c>
      <c r="Y148" s="88">
        <f t="shared" si="25"/>
        <v>0</v>
      </c>
      <c r="Z148" s="89">
        <f t="shared" si="26"/>
        <v>-6</v>
      </c>
      <c r="AA148" s="89">
        <f t="shared" si="27"/>
        <v>0</v>
      </c>
      <c r="AB148" s="90">
        <f t="shared" si="34"/>
        <v>-6</v>
      </c>
      <c r="AC148" s="17"/>
      <c r="AD148" s="17"/>
      <c r="AE148" s="107"/>
    </row>
    <row r="149" spans="1:31" ht="14.5" customHeight="1">
      <c r="A149" s="45">
        <v>310737</v>
      </c>
      <c r="B149" s="46" t="s">
        <v>135</v>
      </c>
      <c r="C149" s="47" t="s">
        <v>464</v>
      </c>
      <c r="D149" s="76">
        <v>119892</v>
      </c>
      <c r="E149" s="77">
        <v>13995</v>
      </c>
      <c r="F149" s="77">
        <v>10425</v>
      </c>
      <c r="G149" s="82">
        <v>0</v>
      </c>
      <c r="H149" s="83">
        <v>0</v>
      </c>
      <c r="I149" s="55">
        <f t="shared" si="28"/>
        <v>144312</v>
      </c>
      <c r="J149" s="56">
        <f>(D149+E149+G149)*Factors!$B$3 +(F149+H149)*Factors!$B$4</f>
        <v>143821.82080944613</v>
      </c>
      <c r="K149" s="56">
        <f>VLOOKUP(A149,'NECA 5 year Projections'!$A$3:$H$656,4,FALSE)</f>
        <v>146812.96390995901</v>
      </c>
      <c r="L149" s="57">
        <f t="shared" si="29"/>
        <v>144312</v>
      </c>
      <c r="M149" s="57">
        <f t="shared" si="30"/>
        <v>144312</v>
      </c>
      <c r="N149" s="58">
        <f t="shared" si="24"/>
        <v>0</v>
      </c>
      <c r="O149" s="67">
        <f>IF(N149&gt;0,Factors!$B$6*(D149+E149+G149)+Factors!$B$7*(Main!F149+Main!H149),0)</f>
        <v>0</v>
      </c>
      <c r="P149" s="72">
        <f>IF(O149&gt;0,(Factors!$B$6*Main!D149)/O149,0)</f>
        <v>0</v>
      </c>
      <c r="Q149" s="70">
        <f>IF(O149&gt;0,(Factors!$B$6*Main!E149+Factors!$B153*Main!F149)/O149,0)</f>
        <v>0</v>
      </c>
      <c r="R149" s="71">
        <f>IF(O149&gt;0,(Factors!$B$6*Main!G149+Factors!$B153*Main!H149)/O149,0)</f>
        <v>0</v>
      </c>
      <c r="S149" s="88">
        <f t="shared" si="31"/>
        <v>0</v>
      </c>
      <c r="T149" s="89">
        <f t="shared" si="32"/>
        <v>0</v>
      </c>
      <c r="U149" s="89">
        <f t="shared" si="33"/>
        <v>0</v>
      </c>
      <c r="V149" s="88">
        <v>438</v>
      </c>
      <c r="W149" s="89">
        <v>52</v>
      </c>
      <c r="X149" s="89">
        <v>0</v>
      </c>
      <c r="Y149" s="88">
        <f t="shared" si="25"/>
        <v>438</v>
      </c>
      <c r="Z149" s="89">
        <f t="shared" si="26"/>
        <v>52</v>
      </c>
      <c r="AA149" s="89">
        <f t="shared" si="27"/>
        <v>0</v>
      </c>
      <c r="AB149" s="90">
        <f t="shared" si="34"/>
        <v>490</v>
      </c>
      <c r="AC149" s="17"/>
      <c r="AD149" s="17"/>
      <c r="AE149" s="107"/>
    </row>
    <row r="150" spans="1:31" ht="14.5" customHeight="1">
      <c r="A150" s="45">
        <v>310777</v>
      </c>
      <c r="B150" s="46" t="s">
        <v>467</v>
      </c>
      <c r="C150" s="47" t="s">
        <v>464</v>
      </c>
      <c r="D150" s="76">
        <v>506112</v>
      </c>
      <c r="E150" s="77">
        <v>47649</v>
      </c>
      <c r="F150" s="77">
        <v>108375</v>
      </c>
      <c r="G150" s="82">
        <v>0</v>
      </c>
      <c r="H150" s="83">
        <v>0</v>
      </c>
      <c r="I150" s="55">
        <f t="shared" si="28"/>
        <v>662136</v>
      </c>
      <c r="J150" s="56">
        <f>(D150+E150+G150)*Factors!$B$3 +(F150+H150)*Factors!$B$4</f>
        <v>660108.60287600511</v>
      </c>
      <c r="K150" s="56">
        <f>VLOOKUP(A150,'NECA 5 year Projections'!$A$3:$H$656,4,FALSE)</f>
        <v>239471.726499549</v>
      </c>
      <c r="L150" s="57">
        <f t="shared" si="29"/>
        <v>239471.726499549</v>
      </c>
      <c r="M150" s="57">
        <f t="shared" si="30"/>
        <v>660108.60287600511</v>
      </c>
      <c r="N150" s="58">
        <f t="shared" si="24"/>
        <v>2027.3971239948878</v>
      </c>
      <c r="O150" s="67">
        <f>IF(N150&gt;0,Factors!$B$6*(D150+E150+G150)+Factors!$B$7*(Main!F150+Main!H150),0)</f>
        <v>2027.397123994881</v>
      </c>
      <c r="P150" s="72">
        <f>IF(O150&gt;0,(Factors!$B$6*Main!D150)/O150,0)</f>
        <v>0.9139538537383457</v>
      </c>
      <c r="Q150" s="70">
        <f>IF(O150&gt;0,(Factors!$B$6*Main!E150+Factors!$B154*Main!F150)/O150,0)</f>
        <v>8.6046146261654397E-2</v>
      </c>
      <c r="R150" s="71">
        <f>IF(O150&gt;0,(Factors!$B$6*Main!G150+Factors!$B154*Main!H150)/O150,0)</f>
        <v>0</v>
      </c>
      <c r="S150" s="88">
        <f t="shared" si="31"/>
        <v>1852.9474145331665</v>
      </c>
      <c r="T150" s="89">
        <f t="shared" si="32"/>
        <v>174.4497094617216</v>
      </c>
      <c r="U150" s="89">
        <f t="shared" si="33"/>
        <v>0</v>
      </c>
      <c r="V150" s="88">
        <v>1853</v>
      </c>
      <c r="W150" s="89">
        <v>174</v>
      </c>
      <c r="X150" s="89">
        <v>0</v>
      </c>
      <c r="Y150" s="88">
        <f t="shared" si="25"/>
        <v>0</v>
      </c>
      <c r="Z150" s="89">
        <f t="shared" si="26"/>
        <v>0</v>
      </c>
      <c r="AA150" s="89">
        <f t="shared" si="27"/>
        <v>0</v>
      </c>
      <c r="AB150" s="90">
        <f t="shared" si="34"/>
        <v>0</v>
      </c>
      <c r="AC150" s="17"/>
      <c r="AD150" s="17"/>
    </row>
    <row r="151" spans="1:31" ht="14.5" customHeight="1">
      <c r="A151" s="45">
        <v>320751</v>
      </c>
      <c r="B151" s="46" t="s">
        <v>136</v>
      </c>
      <c r="C151" s="47" t="s">
        <v>468</v>
      </c>
      <c r="D151" s="76">
        <v>644712</v>
      </c>
      <c r="E151" s="77">
        <v>11187</v>
      </c>
      <c r="F151" s="77">
        <v>24915</v>
      </c>
      <c r="G151" s="82">
        <v>0</v>
      </c>
      <c r="H151" s="83">
        <v>0</v>
      </c>
      <c r="I151" s="55">
        <f t="shared" si="28"/>
        <v>680814</v>
      </c>
      <c r="J151" s="56">
        <f>(D151+E151+G151)*Factors!$B$3 +(F151+H151)*Factors!$B$4</f>
        <v>678412.66125236137</v>
      </c>
      <c r="K151" s="56">
        <f>VLOOKUP(A151,'NECA 5 year Projections'!$A$3:$H$656,4,FALSE)</f>
        <v>687996.50174251501</v>
      </c>
      <c r="L151" s="57">
        <f t="shared" si="29"/>
        <v>680814</v>
      </c>
      <c r="M151" s="57">
        <f t="shared" si="30"/>
        <v>680814</v>
      </c>
      <c r="N151" s="58">
        <f t="shared" si="24"/>
        <v>0</v>
      </c>
      <c r="O151" s="67">
        <f>IF(N151&gt;0,Factors!$B$6*(D151+E151+G151)+Factors!$B$7*(Main!F151+Main!H151),0)</f>
        <v>0</v>
      </c>
      <c r="P151" s="72">
        <f>IF(O151&gt;0,(Factors!$B$6*Main!D151)/O151,0)</f>
        <v>0</v>
      </c>
      <c r="Q151" s="70">
        <f>IF(O151&gt;0,(Factors!$B$6*Main!E151+Factors!$B155*Main!F151)/O151,0)</f>
        <v>0</v>
      </c>
      <c r="R151" s="71">
        <f>IF(O151&gt;0,(Factors!$B$6*Main!G151+Factors!$B155*Main!H151)/O151,0)</f>
        <v>0</v>
      </c>
      <c r="S151" s="88">
        <f t="shared" si="31"/>
        <v>0</v>
      </c>
      <c r="T151" s="89">
        <f t="shared" si="32"/>
        <v>0</v>
      </c>
      <c r="U151" s="89">
        <f t="shared" si="33"/>
        <v>0</v>
      </c>
      <c r="V151" s="88">
        <v>0</v>
      </c>
      <c r="W151" s="89">
        <v>0</v>
      </c>
      <c r="X151" s="89">
        <v>0</v>
      </c>
      <c r="Y151" s="88">
        <f t="shared" si="25"/>
        <v>0</v>
      </c>
      <c r="Z151" s="89">
        <f t="shared" si="26"/>
        <v>0</v>
      </c>
      <c r="AA151" s="89">
        <f t="shared" si="27"/>
        <v>0</v>
      </c>
      <c r="AB151" s="90">
        <f t="shared" si="34"/>
        <v>0</v>
      </c>
      <c r="AC151" s="17"/>
      <c r="AD151" s="17"/>
    </row>
    <row r="152" spans="1:31" ht="14.5" customHeight="1">
      <c r="A152" s="45">
        <v>320753</v>
      </c>
      <c r="B152" s="46" t="s">
        <v>469</v>
      </c>
      <c r="C152" s="47" t="s">
        <v>468</v>
      </c>
      <c r="D152" s="76">
        <v>3937248</v>
      </c>
      <c r="E152" s="77">
        <v>1459041</v>
      </c>
      <c r="F152" s="77">
        <v>1448244</v>
      </c>
      <c r="G152" s="82">
        <v>0</v>
      </c>
      <c r="H152" s="83">
        <v>0</v>
      </c>
      <c r="I152" s="55">
        <f t="shared" si="28"/>
        <v>6844533</v>
      </c>
      <c r="J152" s="56">
        <f>(D152+E152+G152)*Factors!$B$3 +(F152+H152)*Factors!$B$4</f>
        <v>6824776.4248731034</v>
      </c>
      <c r="K152" s="56">
        <f>VLOOKUP(A152,'NECA 5 year Projections'!$A$3:$H$656,4,FALSE)</f>
        <v>3203807.6452252101</v>
      </c>
      <c r="L152" s="57">
        <f t="shared" si="29"/>
        <v>3203807.6452252101</v>
      </c>
      <c r="M152" s="57">
        <f t="shared" si="30"/>
        <v>6824776.4248731034</v>
      </c>
      <c r="N152" s="58">
        <f t="shared" si="24"/>
        <v>19756.575126896612</v>
      </c>
      <c r="O152" s="67">
        <f>IF(N152&gt;0,Factors!$B$6*(D152+E152+G152)+Factors!$B$7*(Main!F152+Main!H152),0)</f>
        <v>19756.575126896281</v>
      </c>
      <c r="P152" s="72">
        <f>IF(O152&gt;0,(Factors!$B$6*Main!D152)/O152,0)</f>
        <v>0.72962141204816877</v>
      </c>
      <c r="Q152" s="70">
        <f>IF(O152&gt;0,(Factors!$B$6*Main!E152+Factors!$B156*Main!F152)/O152,0)</f>
        <v>0.27037858795183134</v>
      </c>
      <c r="R152" s="71">
        <f>IF(O152&gt;0,(Factors!$B$6*Main!G152+Factors!$B156*Main!H152)/O152,0)</f>
        <v>0</v>
      </c>
      <c r="S152" s="88">
        <f t="shared" si="31"/>
        <v>14414.820241322035</v>
      </c>
      <c r="T152" s="89">
        <f t="shared" si="32"/>
        <v>5341.754885574579</v>
      </c>
      <c r="U152" s="89">
        <f t="shared" si="33"/>
        <v>0</v>
      </c>
      <c r="V152" s="88">
        <v>14415</v>
      </c>
      <c r="W152" s="89">
        <v>5336</v>
      </c>
      <c r="X152" s="89">
        <v>0</v>
      </c>
      <c r="Y152" s="88">
        <f t="shared" si="25"/>
        <v>0</v>
      </c>
      <c r="Z152" s="89">
        <f t="shared" si="26"/>
        <v>-6</v>
      </c>
      <c r="AA152" s="89">
        <f t="shared" si="27"/>
        <v>0</v>
      </c>
      <c r="AB152" s="90">
        <f t="shared" si="34"/>
        <v>-6</v>
      </c>
      <c r="AC152" s="17"/>
      <c r="AD152" s="17"/>
      <c r="AE152" s="107"/>
    </row>
    <row r="153" spans="1:31" ht="14.5" customHeight="1">
      <c r="A153" s="45">
        <v>320756</v>
      </c>
      <c r="B153" s="46" t="s">
        <v>137</v>
      </c>
      <c r="C153" s="47" t="s">
        <v>468</v>
      </c>
      <c r="D153" s="76">
        <v>361380</v>
      </c>
      <c r="E153" s="77">
        <v>19599</v>
      </c>
      <c r="F153" s="77">
        <v>25440</v>
      </c>
      <c r="G153" s="82">
        <v>0</v>
      </c>
      <c r="H153" s="83">
        <v>0</v>
      </c>
      <c r="I153" s="55">
        <f t="shared" si="28"/>
        <v>406419</v>
      </c>
      <c r="J153" s="56">
        <f>(D153+E153+G153)*Factors!$B$3 +(F153+H153)*Factors!$B$4</f>
        <v>405024.18214734795</v>
      </c>
      <c r="K153" s="56">
        <f>VLOOKUP(A153,'NECA 5 year Projections'!$A$3:$H$656,4,FALSE)</f>
        <v>392682.42132597498</v>
      </c>
      <c r="L153" s="57">
        <f t="shared" si="29"/>
        <v>392682.42132597498</v>
      </c>
      <c r="M153" s="57">
        <f t="shared" si="30"/>
        <v>405024.18214734795</v>
      </c>
      <c r="N153" s="58">
        <f t="shared" si="24"/>
        <v>1394.8178526520496</v>
      </c>
      <c r="O153" s="67">
        <f>IF(N153&gt;0,Factors!$B$6*(D153+E153+G153)+Factors!$B$7*(Main!F153+Main!H153),0)</f>
        <v>1394.8178526520389</v>
      </c>
      <c r="P153" s="72">
        <f>IF(O153&gt;0,(Factors!$B$6*Main!D153)/O153,0)</f>
        <v>0.94855621963415304</v>
      </c>
      <c r="Q153" s="70">
        <f>IF(O153&gt;0,(Factors!$B$6*Main!E153+Factors!$B157*Main!F153)/O153,0)</f>
        <v>5.1443780365846938E-2</v>
      </c>
      <c r="R153" s="71">
        <f>IF(O153&gt;0,(Factors!$B$6*Main!G153+Factors!$B157*Main!H153)/O153,0)</f>
        <v>0</v>
      </c>
      <c r="S153" s="88">
        <f t="shared" si="31"/>
        <v>1323.0631493898552</v>
      </c>
      <c r="T153" s="89">
        <f t="shared" si="32"/>
        <v>71.754703262194298</v>
      </c>
      <c r="U153" s="89">
        <f t="shared" si="33"/>
        <v>0</v>
      </c>
      <c r="V153" s="88">
        <v>1323</v>
      </c>
      <c r="W153" s="89">
        <v>71</v>
      </c>
      <c r="X153" s="89">
        <v>0</v>
      </c>
      <c r="Y153" s="88">
        <f t="shared" si="25"/>
        <v>0</v>
      </c>
      <c r="Z153" s="89">
        <f t="shared" si="26"/>
        <v>-1</v>
      </c>
      <c r="AA153" s="89">
        <f t="shared" si="27"/>
        <v>0</v>
      </c>
      <c r="AB153" s="90">
        <f t="shared" si="34"/>
        <v>-1</v>
      </c>
      <c r="AC153" s="17"/>
      <c r="AD153" s="17"/>
    </row>
    <row r="154" spans="1:31" ht="14.5" customHeight="1">
      <c r="A154" s="45">
        <v>320759</v>
      </c>
      <c r="B154" s="46" t="s">
        <v>138</v>
      </c>
      <c r="C154" s="47" t="s">
        <v>468</v>
      </c>
      <c r="D154" s="76">
        <v>2222316</v>
      </c>
      <c r="E154" s="77">
        <v>784152</v>
      </c>
      <c r="F154" s="77">
        <v>778317</v>
      </c>
      <c r="G154" s="82">
        <v>0</v>
      </c>
      <c r="H154" s="83">
        <v>0</v>
      </c>
      <c r="I154" s="55">
        <f t="shared" si="28"/>
        <v>3784785</v>
      </c>
      <c r="J154" s="56">
        <f>(D154+E154+G154)*Factors!$B$3 +(F154+H154)*Factors!$B$4</f>
        <v>3773777.896616803</v>
      </c>
      <c r="K154" s="56">
        <f>VLOOKUP(A154,'NECA 5 year Projections'!$A$3:$H$656,4,FALSE)</f>
        <v>1383073.42038375</v>
      </c>
      <c r="L154" s="57">
        <f t="shared" si="29"/>
        <v>1383073.42038375</v>
      </c>
      <c r="M154" s="57">
        <f t="shared" si="30"/>
        <v>3773777.896616803</v>
      </c>
      <c r="N154" s="58">
        <f t="shared" si="24"/>
        <v>11007.103383196983</v>
      </c>
      <c r="O154" s="67">
        <f>IF(N154&gt;0,Factors!$B$6*(D154+E154+G154)+Factors!$B$7*(Main!F154+Main!H154),0)</f>
        <v>11007.103383197158</v>
      </c>
      <c r="P154" s="72">
        <f>IF(O154&gt;0,(Factors!$B$6*Main!D154)/O154,0)</f>
        <v>0.73917833151724888</v>
      </c>
      <c r="Q154" s="70">
        <f>IF(O154&gt;0,(Factors!$B$6*Main!E154+Factors!$B158*Main!F154)/O154,0)</f>
        <v>0.26082166848275123</v>
      </c>
      <c r="R154" s="71">
        <f>IF(O154&gt;0,(Factors!$B$6*Main!G154+Factors!$B158*Main!H154)/O154,0)</f>
        <v>0</v>
      </c>
      <c r="S154" s="88">
        <f t="shared" si="31"/>
        <v>8136.2123136294113</v>
      </c>
      <c r="T154" s="89">
        <f t="shared" si="32"/>
        <v>2870.8910695675731</v>
      </c>
      <c r="U154" s="89">
        <f t="shared" si="33"/>
        <v>0</v>
      </c>
      <c r="V154" s="88">
        <v>8136</v>
      </c>
      <c r="W154" s="89">
        <v>2900</v>
      </c>
      <c r="X154" s="89">
        <v>0</v>
      </c>
      <c r="Y154" s="88">
        <f t="shared" si="25"/>
        <v>0</v>
      </c>
      <c r="Z154" s="89">
        <f t="shared" si="26"/>
        <v>29</v>
      </c>
      <c r="AA154" s="89">
        <f t="shared" si="27"/>
        <v>0</v>
      </c>
      <c r="AB154" s="90">
        <f t="shared" si="34"/>
        <v>29</v>
      </c>
      <c r="AC154" s="17"/>
      <c r="AD154" s="17"/>
    </row>
    <row r="155" spans="1:31" ht="14.5" customHeight="1">
      <c r="A155" s="45">
        <v>320771</v>
      </c>
      <c r="B155" s="46" t="s">
        <v>139</v>
      </c>
      <c r="C155" s="47" t="s">
        <v>468</v>
      </c>
      <c r="D155" s="76">
        <v>215736</v>
      </c>
      <c r="E155" s="77">
        <v>22449</v>
      </c>
      <c r="F155" s="77">
        <v>25980</v>
      </c>
      <c r="G155" s="82">
        <v>0</v>
      </c>
      <c r="H155" s="83">
        <v>0</v>
      </c>
      <c r="I155" s="55">
        <f t="shared" si="28"/>
        <v>264165</v>
      </c>
      <c r="J155" s="56">
        <f>(D155+E155+G155)*Factors!$B$3 +(F155+H155)*Factors!$B$4</f>
        <v>263292.97112115385</v>
      </c>
      <c r="K155" s="56">
        <f>VLOOKUP(A155,'NECA 5 year Projections'!$A$3:$H$656,4,FALSE)</f>
        <v>271431.33566117001</v>
      </c>
      <c r="L155" s="57">
        <f t="shared" si="29"/>
        <v>264165</v>
      </c>
      <c r="M155" s="57">
        <f t="shared" si="30"/>
        <v>264165</v>
      </c>
      <c r="N155" s="58">
        <f t="shared" si="24"/>
        <v>0</v>
      </c>
      <c r="O155" s="67">
        <f>IF(N155&gt;0,Factors!$B$6*(D155+E155+G155)+Factors!$B$7*(Main!F155+Main!H155),0)</f>
        <v>0</v>
      </c>
      <c r="P155" s="72">
        <f>IF(O155&gt;0,(Factors!$B$6*Main!D155)/O155,0)</f>
        <v>0</v>
      </c>
      <c r="Q155" s="70">
        <f>IF(O155&gt;0,(Factors!$B$6*Main!E155+Factors!$B159*Main!F155)/O155,0)</f>
        <v>0</v>
      </c>
      <c r="R155" s="71">
        <f>IF(O155&gt;0,(Factors!$B$6*Main!G155+Factors!$B159*Main!H155)/O155,0)</f>
        <v>0</v>
      </c>
      <c r="S155" s="88">
        <f t="shared" si="31"/>
        <v>0</v>
      </c>
      <c r="T155" s="89">
        <f t="shared" si="32"/>
        <v>0</v>
      </c>
      <c r="U155" s="89">
        <f t="shared" si="33"/>
        <v>0</v>
      </c>
      <c r="V155" s="88">
        <v>0</v>
      </c>
      <c r="W155" s="89">
        <v>0</v>
      </c>
      <c r="X155" s="89">
        <v>0</v>
      </c>
      <c r="Y155" s="88">
        <f t="shared" si="25"/>
        <v>0</v>
      </c>
      <c r="Z155" s="89">
        <f t="shared" si="26"/>
        <v>0</v>
      </c>
      <c r="AA155" s="89">
        <f t="shared" si="27"/>
        <v>0</v>
      </c>
      <c r="AB155" s="90">
        <f t="shared" si="34"/>
        <v>0</v>
      </c>
      <c r="AC155" s="17"/>
      <c r="AD155" s="17"/>
    </row>
    <row r="156" spans="1:31" ht="14.5" customHeight="1">
      <c r="A156" s="45">
        <v>320775</v>
      </c>
      <c r="B156" s="46" t="s">
        <v>470</v>
      </c>
      <c r="C156" s="47" t="s">
        <v>468</v>
      </c>
      <c r="D156" s="76">
        <v>2157768</v>
      </c>
      <c r="E156" s="77">
        <v>1425966</v>
      </c>
      <c r="F156" s="77">
        <v>1349376</v>
      </c>
      <c r="G156" s="82">
        <v>0</v>
      </c>
      <c r="H156" s="83">
        <v>0</v>
      </c>
      <c r="I156" s="55">
        <f t="shared" si="28"/>
        <v>4933110</v>
      </c>
      <c r="J156" s="56">
        <f>(D156+E156+G156)*Factors!$B$3 +(F156+H156)*Factors!$B$4</f>
        <v>4919989.4443726391</v>
      </c>
      <c r="K156" s="56">
        <f>VLOOKUP(A156,'NECA 5 year Projections'!$A$3:$H$656,4,FALSE)</f>
        <v>2671036.3202453102</v>
      </c>
      <c r="L156" s="57">
        <f t="shared" si="29"/>
        <v>2671036.3202453102</v>
      </c>
      <c r="M156" s="57">
        <f t="shared" si="30"/>
        <v>4919989.4443726391</v>
      </c>
      <c r="N156" s="58">
        <f t="shared" si="24"/>
        <v>13120.55562736094</v>
      </c>
      <c r="O156" s="67">
        <f>IF(N156&gt;0,Factors!$B$6*(D156+E156+G156)+Factors!$B$7*(Main!F156+Main!H156),0)</f>
        <v>13120.555627360307</v>
      </c>
      <c r="P156" s="72">
        <f>IF(O156&gt;0,(Factors!$B$6*Main!D156)/O156,0)</f>
        <v>0.60210049071722394</v>
      </c>
      <c r="Q156" s="70">
        <f>IF(O156&gt;0,(Factors!$B$6*Main!E156+Factors!$B160*Main!F156)/O156,0)</f>
        <v>0.39789950928277601</v>
      </c>
      <c r="R156" s="71">
        <f>IF(O156&gt;0,(Factors!$B$6*Main!G156+Factors!$B160*Main!H156)/O156,0)</f>
        <v>0</v>
      </c>
      <c r="S156" s="88">
        <f t="shared" si="31"/>
        <v>7899.8929817166563</v>
      </c>
      <c r="T156" s="89">
        <f t="shared" si="32"/>
        <v>5220.6626456442837</v>
      </c>
      <c r="U156" s="89">
        <f t="shared" si="33"/>
        <v>0</v>
      </c>
      <c r="V156" s="88">
        <v>7900</v>
      </c>
      <c r="W156" s="89">
        <v>5216</v>
      </c>
      <c r="X156" s="89">
        <v>0</v>
      </c>
      <c r="Y156" s="88">
        <f t="shared" si="25"/>
        <v>0</v>
      </c>
      <c r="Z156" s="89">
        <f t="shared" si="26"/>
        <v>-5</v>
      </c>
      <c r="AA156" s="89">
        <f t="shared" si="27"/>
        <v>0</v>
      </c>
      <c r="AB156" s="90">
        <f t="shared" si="34"/>
        <v>-5</v>
      </c>
      <c r="AC156" s="17"/>
      <c r="AD156" s="17"/>
    </row>
    <row r="157" spans="1:31" ht="14.5" customHeight="1">
      <c r="A157" s="45">
        <v>320783</v>
      </c>
      <c r="B157" s="46" t="s">
        <v>140</v>
      </c>
      <c r="C157" s="47" t="s">
        <v>468</v>
      </c>
      <c r="D157" s="76">
        <v>1939080</v>
      </c>
      <c r="E157" s="77">
        <v>254658</v>
      </c>
      <c r="F157" s="77">
        <v>199956</v>
      </c>
      <c r="G157" s="82">
        <v>0</v>
      </c>
      <c r="H157" s="83">
        <v>0</v>
      </c>
      <c r="I157" s="55">
        <f t="shared" si="28"/>
        <v>2393694</v>
      </c>
      <c r="J157" s="56">
        <f>(D157+E157+G157)*Factors!$B$3 +(F157+H157)*Factors!$B$4</f>
        <v>2385662.4157750397</v>
      </c>
      <c r="K157" s="56">
        <f>VLOOKUP(A157,'NECA 5 year Projections'!$A$3:$H$656,4,FALSE)</f>
        <v>2050598.38936902</v>
      </c>
      <c r="L157" s="57">
        <f t="shared" si="29"/>
        <v>2050598.38936902</v>
      </c>
      <c r="M157" s="57">
        <f t="shared" si="30"/>
        <v>2385662.4157750397</v>
      </c>
      <c r="N157" s="58">
        <f t="shared" si="24"/>
        <v>8031.5842249603011</v>
      </c>
      <c r="O157" s="67">
        <f>IF(N157&gt;0,Factors!$B$6*(D157+E157+G157)+Factors!$B$7*(Main!F157+Main!H157),0)</f>
        <v>8031.5842249603747</v>
      </c>
      <c r="P157" s="72">
        <f>IF(O157&gt;0,(Factors!$B$6*Main!D157)/O157,0)</f>
        <v>0.88391594620688529</v>
      </c>
      <c r="Q157" s="70">
        <f>IF(O157&gt;0,(Factors!$B$6*Main!E157+Factors!$B161*Main!F157)/O157,0)</f>
        <v>0.11608405379311477</v>
      </c>
      <c r="R157" s="71">
        <f>IF(O157&gt;0,(Factors!$B$6*Main!G157+Factors!$B161*Main!H157)/O157,0)</f>
        <v>0</v>
      </c>
      <c r="S157" s="88">
        <f t="shared" si="31"/>
        <v>7099.2453697460778</v>
      </c>
      <c r="T157" s="89">
        <f t="shared" si="32"/>
        <v>932.3388552142236</v>
      </c>
      <c r="U157" s="89">
        <f t="shared" si="33"/>
        <v>0</v>
      </c>
      <c r="V157" s="88">
        <v>7099</v>
      </c>
      <c r="W157" s="89">
        <v>974</v>
      </c>
      <c r="X157" s="89">
        <v>0</v>
      </c>
      <c r="Y157" s="88">
        <f t="shared" si="25"/>
        <v>0</v>
      </c>
      <c r="Z157" s="89">
        <f t="shared" si="26"/>
        <v>42</v>
      </c>
      <c r="AA157" s="89">
        <f t="shared" si="27"/>
        <v>0</v>
      </c>
      <c r="AB157" s="90">
        <f t="shared" si="34"/>
        <v>42</v>
      </c>
      <c r="AC157" s="17"/>
      <c r="AD157" s="17"/>
      <c r="AE157" s="107"/>
    </row>
    <row r="158" spans="1:31" ht="14.5" customHeight="1">
      <c r="A158" s="45">
        <v>320790</v>
      </c>
      <c r="B158" s="46" t="s">
        <v>141</v>
      </c>
      <c r="C158" s="47" t="s">
        <v>468</v>
      </c>
      <c r="D158" s="76">
        <v>459252</v>
      </c>
      <c r="E158" s="77">
        <v>380799</v>
      </c>
      <c r="F158" s="77">
        <v>351519</v>
      </c>
      <c r="G158" s="82">
        <v>0</v>
      </c>
      <c r="H158" s="83">
        <v>0</v>
      </c>
      <c r="I158" s="55">
        <f t="shared" si="28"/>
        <v>1191570</v>
      </c>
      <c r="J158" s="56">
        <f>(D158+E158+G158)*Factors!$B$3 +(F158+H158)*Factors!$B$4</f>
        <v>1188494.4548073825</v>
      </c>
      <c r="K158" s="56">
        <f>VLOOKUP(A158,'NECA 5 year Projections'!$A$3:$H$656,4,FALSE)</f>
        <v>629321.70533083298</v>
      </c>
      <c r="L158" s="57">
        <f t="shared" si="29"/>
        <v>629321.70533083298</v>
      </c>
      <c r="M158" s="57">
        <f t="shared" si="30"/>
        <v>1188494.4548073825</v>
      </c>
      <c r="N158" s="58">
        <f t="shared" si="24"/>
        <v>3075.5451926174574</v>
      </c>
      <c r="O158" s="67">
        <f>IF(N158&gt;0,Factors!$B$6*(D158+E158+G158)+Factors!$B$7*(Main!F158+Main!H158),0)</f>
        <v>3075.5451926174355</v>
      </c>
      <c r="P158" s="72">
        <f>IF(O158&gt;0,(Factors!$B$6*Main!D158)/O158,0)</f>
        <v>0.54669537920911948</v>
      </c>
      <c r="Q158" s="70">
        <f>IF(O158&gt;0,(Factors!$B$6*Main!E158+Factors!$B162*Main!F158)/O158,0)</f>
        <v>0.45330462079088057</v>
      </c>
      <c r="R158" s="71">
        <f>IF(O158&gt;0,(Factors!$B$6*Main!G158+Factors!$B162*Main!H158)/O158,0)</f>
        <v>0</v>
      </c>
      <c r="S158" s="88">
        <f t="shared" si="31"/>
        <v>1681.3863453527852</v>
      </c>
      <c r="T158" s="89">
        <f t="shared" si="32"/>
        <v>1394.1588472646722</v>
      </c>
      <c r="U158" s="89">
        <f t="shared" si="33"/>
        <v>0</v>
      </c>
      <c r="V158" s="88">
        <v>1681</v>
      </c>
      <c r="W158" s="89">
        <v>1393</v>
      </c>
      <c r="X158" s="89">
        <v>0</v>
      </c>
      <c r="Y158" s="88">
        <f t="shared" si="25"/>
        <v>0</v>
      </c>
      <c r="Z158" s="89">
        <f t="shared" si="26"/>
        <v>-1</v>
      </c>
      <c r="AA158" s="89">
        <f t="shared" si="27"/>
        <v>0</v>
      </c>
      <c r="AB158" s="90">
        <f t="shared" si="34"/>
        <v>-1</v>
      </c>
      <c r="AC158" s="17"/>
      <c r="AD158" s="17"/>
    </row>
    <row r="159" spans="1:31" ht="14.5" customHeight="1">
      <c r="A159" s="45">
        <v>320792</v>
      </c>
      <c r="B159" s="46" t="s">
        <v>142</v>
      </c>
      <c r="C159" s="47" t="s">
        <v>468</v>
      </c>
      <c r="D159" s="76">
        <v>675564</v>
      </c>
      <c r="E159" s="77">
        <v>0</v>
      </c>
      <c r="F159" s="77">
        <v>0</v>
      </c>
      <c r="G159" s="82">
        <v>0</v>
      </c>
      <c r="H159" s="83">
        <v>0</v>
      </c>
      <c r="I159" s="55">
        <f t="shared" si="28"/>
        <v>675564</v>
      </c>
      <c r="J159" s="56">
        <f>(D159+E159+G159)*Factors!$B$3 +(F159+H159)*Factors!$B$4</f>
        <v>673090.66491379042</v>
      </c>
      <c r="K159" s="56">
        <f>VLOOKUP(A159,'NECA 5 year Projections'!$A$3:$H$656,4,FALSE)</f>
        <v>673144.85304038902</v>
      </c>
      <c r="L159" s="57">
        <f t="shared" si="29"/>
        <v>673144.85304038902</v>
      </c>
      <c r="M159" s="57">
        <f t="shared" si="30"/>
        <v>673144.85304038902</v>
      </c>
      <c r="N159" s="58">
        <f t="shared" si="24"/>
        <v>2419.1469596109819</v>
      </c>
      <c r="O159" s="67">
        <f>IF(N159&gt;0,Factors!$B$6*(D159+E159+G159)+Factors!$B$7*(Main!F159+Main!H159),0)</f>
        <v>2473.335086209534</v>
      </c>
      <c r="P159" s="72">
        <f>IF(O159&gt;0,(Factors!$B$6*Main!D159)/O159,0)</f>
        <v>1</v>
      </c>
      <c r="Q159" s="70">
        <f>IF(O159&gt;0,(Factors!$B$6*Main!E159+Factors!$B163*Main!F159)/O159,0)</f>
        <v>0</v>
      </c>
      <c r="R159" s="71">
        <f>IF(O159&gt;0,(Factors!$B$6*Main!G159+Factors!$B163*Main!H159)/O159,0)</f>
        <v>0</v>
      </c>
      <c r="S159" s="88">
        <f t="shared" si="31"/>
        <v>2419.1469596109819</v>
      </c>
      <c r="T159" s="89">
        <f t="shared" si="32"/>
        <v>0</v>
      </c>
      <c r="U159" s="89">
        <f t="shared" si="33"/>
        <v>0</v>
      </c>
      <c r="V159" s="88">
        <v>2479</v>
      </c>
      <c r="W159" s="89">
        <v>0</v>
      </c>
      <c r="X159" s="89">
        <v>0</v>
      </c>
      <c r="Y159" s="88">
        <f t="shared" si="25"/>
        <v>60</v>
      </c>
      <c r="Z159" s="89">
        <f t="shared" si="26"/>
        <v>0</v>
      </c>
      <c r="AA159" s="89">
        <f t="shared" si="27"/>
        <v>0</v>
      </c>
      <c r="AB159" s="90">
        <f t="shared" si="34"/>
        <v>60</v>
      </c>
      <c r="AC159" s="17"/>
      <c r="AD159" s="17"/>
    </row>
    <row r="160" spans="1:31" ht="14.5" customHeight="1">
      <c r="A160" s="45">
        <v>320796</v>
      </c>
      <c r="B160" s="46" t="s">
        <v>143</v>
      </c>
      <c r="C160" s="47" t="s">
        <v>468</v>
      </c>
      <c r="D160" s="76">
        <v>504516</v>
      </c>
      <c r="E160" s="77">
        <v>80904</v>
      </c>
      <c r="F160" s="77">
        <v>73524</v>
      </c>
      <c r="G160" s="82">
        <v>0</v>
      </c>
      <c r="H160" s="83">
        <v>0</v>
      </c>
      <c r="I160" s="55">
        <f t="shared" si="28"/>
        <v>658944</v>
      </c>
      <c r="J160" s="56">
        <f>(D160+E160+G160)*Factors!$B$3 +(F160+H160)*Factors!$B$4</f>
        <v>656800.69481178874</v>
      </c>
      <c r="K160" s="56">
        <f>VLOOKUP(A160,'NECA 5 year Projections'!$A$3:$H$656,4,FALSE)</f>
        <v>440090.04258807201</v>
      </c>
      <c r="L160" s="57">
        <f t="shared" si="29"/>
        <v>440090.04258807201</v>
      </c>
      <c r="M160" s="57">
        <f t="shared" si="30"/>
        <v>656800.69481178874</v>
      </c>
      <c r="N160" s="58">
        <f t="shared" si="24"/>
        <v>2143.3051882112632</v>
      </c>
      <c r="O160" s="67">
        <f>IF(N160&gt;0,Factors!$B$6*(D160+E160+G160)+Factors!$B$7*(Main!F160+Main!H160),0)</f>
        <v>2143.30518821131</v>
      </c>
      <c r="P160" s="72">
        <f>IF(O160&gt;0,(Factors!$B$6*Main!D160)/O160,0)</f>
        <v>0.86180178333504154</v>
      </c>
      <c r="Q160" s="70">
        <f>IF(O160&gt;0,(Factors!$B$6*Main!E160+Factors!$B164*Main!F160)/O160,0)</f>
        <v>0.13819821666495849</v>
      </c>
      <c r="R160" s="71">
        <f>IF(O160&gt;0,(Factors!$B$6*Main!G160+Factors!$B164*Main!H160)/O160,0)</f>
        <v>0</v>
      </c>
      <c r="S160" s="88">
        <f t="shared" si="31"/>
        <v>1847.1042334317135</v>
      </c>
      <c r="T160" s="89">
        <f t="shared" si="32"/>
        <v>296.20095477954976</v>
      </c>
      <c r="U160" s="89">
        <f t="shared" si="33"/>
        <v>0</v>
      </c>
      <c r="V160" s="88">
        <v>1847</v>
      </c>
      <c r="W160" s="89">
        <v>254</v>
      </c>
      <c r="X160" s="89">
        <v>0</v>
      </c>
      <c r="Y160" s="88">
        <f t="shared" si="25"/>
        <v>0</v>
      </c>
      <c r="Z160" s="89">
        <f t="shared" si="26"/>
        <v>-42</v>
      </c>
      <c r="AA160" s="89">
        <f t="shared" si="27"/>
        <v>0</v>
      </c>
      <c r="AB160" s="90">
        <f t="shared" si="34"/>
        <v>-42</v>
      </c>
      <c r="AC160" s="17"/>
      <c r="AD160" s="17"/>
      <c r="AE160" s="107"/>
    </row>
    <row r="161" spans="1:31" ht="14.5" customHeight="1">
      <c r="A161" s="45">
        <v>320797</v>
      </c>
      <c r="B161" s="46" t="s">
        <v>144</v>
      </c>
      <c r="C161" s="47" t="s">
        <v>468</v>
      </c>
      <c r="D161" s="76">
        <v>298464</v>
      </c>
      <c r="E161" s="77">
        <v>16725</v>
      </c>
      <c r="F161" s="77">
        <v>41862</v>
      </c>
      <c r="G161" s="82">
        <v>0</v>
      </c>
      <c r="H161" s="83">
        <v>0</v>
      </c>
      <c r="I161" s="55">
        <f t="shared" si="28"/>
        <v>357051</v>
      </c>
      <c r="J161" s="56">
        <f>(D161+E161+G161)*Factors!$B$3 +(F161+H161)*Factors!$B$4</f>
        <v>355897.0486164341</v>
      </c>
      <c r="K161" s="56">
        <f>VLOOKUP(A161,'NECA 5 year Projections'!$A$3:$H$656,4,FALSE)</f>
        <v>446597.70547515998</v>
      </c>
      <c r="L161" s="57">
        <f t="shared" si="29"/>
        <v>357051</v>
      </c>
      <c r="M161" s="57">
        <f t="shared" si="30"/>
        <v>357051</v>
      </c>
      <c r="N161" s="58">
        <f t="shared" si="24"/>
        <v>0</v>
      </c>
      <c r="O161" s="67">
        <f>IF(N161&gt;0,Factors!$B$6*(D161+E161+G161)+Factors!$B$7*(Main!F161+Main!H161),0)</f>
        <v>0</v>
      </c>
      <c r="P161" s="72">
        <f>IF(O161&gt;0,(Factors!$B$6*Main!D161)/O161,0)</f>
        <v>0</v>
      </c>
      <c r="Q161" s="70">
        <f>IF(O161&gt;0,(Factors!$B$6*Main!E161+Factors!$B165*Main!F161)/O161,0)</f>
        <v>0</v>
      </c>
      <c r="R161" s="71">
        <f>IF(O161&gt;0,(Factors!$B$6*Main!G161+Factors!$B165*Main!H161)/O161,0)</f>
        <v>0</v>
      </c>
      <c r="S161" s="88">
        <f t="shared" si="31"/>
        <v>0</v>
      </c>
      <c r="T161" s="89">
        <f t="shared" si="32"/>
        <v>0</v>
      </c>
      <c r="U161" s="89">
        <f t="shared" si="33"/>
        <v>0</v>
      </c>
      <c r="V161" s="88">
        <v>0</v>
      </c>
      <c r="W161" s="89">
        <v>0</v>
      </c>
      <c r="X161" s="89">
        <v>0</v>
      </c>
      <c r="Y161" s="88">
        <f t="shared" si="25"/>
        <v>0</v>
      </c>
      <c r="Z161" s="89">
        <f t="shared" si="26"/>
        <v>0</v>
      </c>
      <c r="AA161" s="89">
        <f t="shared" si="27"/>
        <v>0</v>
      </c>
      <c r="AB161" s="90">
        <f t="shared" si="34"/>
        <v>0</v>
      </c>
      <c r="AC161" s="17"/>
      <c r="AD161" s="17"/>
    </row>
    <row r="162" spans="1:31" ht="14.5" customHeight="1">
      <c r="A162" s="45">
        <v>320800</v>
      </c>
      <c r="B162" s="46" t="s">
        <v>145</v>
      </c>
      <c r="C162" s="47" t="s">
        <v>468</v>
      </c>
      <c r="D162" s="76">
        <v>1451148</v>
      </c>
      <c r="E162" s="77">
        <v>91263</v>
      </c>
      <c r="F162" s="77">
        <v>90885</v>
      </c>
      <c r="G162" s="82">
        <v>0</v>
      </c>
      <c r="H162" s="83">
        <v>0</v>
      </c>
      <c r="I162" s="55">
        <f t="shared" si="28"/>
        <v>1633296</v>
      </c>
      <c r="J162" s="56">
        <f>(D162+E162+G162)*Factors!$B$3 +(F162+H162)*Factors!$B$4</f>
        <v>1627649.0157858389</v>
      </c>
      <c r="K162" s="56">
        <f>VLOOKUP(A162,'NECA 5 year Projections'!$A$3:$H$656,4,FALSE)</f>
        <v>1729251.9843403499</v>
      </c>
      <c r="L162" s="57">
        <f t="shared" si="29"/>
        <v>1633296</v>
      </c>
      <c r="M162" s="57">
        <f t="shared" si="30"/>
        <v>1633296</v>
      </c>
      <c r="N162" s="58">
        <f t="shared" si="24"/>
        <v>0</v>
      </c>
      <c r="O162" s="67">
        <f>IF(N162&gt;0,Factors!$B$6*(D162+E162+G162)+Factors!$B$7*(Main!F162+Main!H162),0)</f>
        <v>0</v>
      </c>
      <c r="P162" s="72">
        <f>IF(O162&gt;0,(Factors!$B$6*Main!D162)/O162,0)</f>
        <v>0</v>
      </c>
      <c r="Q162" s="70">
        <f>IF(O162&gt;0,(Factors!$B$6*Main!E162+Factors!$B166*Main!F162)/O162,0)</f>
        <v>0</v>
      </c>
      <c r="R162" s="71">
        <f>IF(O162&gt;0,(Factors!$B$6*Main!G162+Factors!$B166*Main!H162)/O162,0)</f>
        <v>0</v>
      </c>
      <c r="S162" s="88">
        <f t="shared" si="31"/>
        <v>0</v>
      </c>
      <c r="T162" s="89">
        <f t="shared" si="32"/>
        <v>0</v>
      </c>
      <c r="U162" s="89">
        <f t="shared" si="33"/>
        <v>0</v>
      </c>
      <c r="V162" s="88">
        <v>0</v>
      </c>
      <c r="W162" s="89">
        <v>0</v>
      </c>
      <c r="X162" s="89">
        <v>0</v>
      </c>
      <c r="Y162" s="88">
        <f t="shared" si="25"/>
        <v>0</v>
      </c>
      <c r="Z162" s="89">
        <f t="shared" si="26"/>
        <v>0</v>
      </c>
      <c r="AA162" s="89">
        <f t="shared" si="27"/>
        <v>0</v>
      </c>
      <c r="AB162" s="90">
        <f t="shared" si="34"/>
        <v>0</v>
      </c>
      <c r="AC162" s="17"/>
      <c r="AD162" s="17"/>
    </row>
    <row r="163" spans="1:31" ht="14.5" customHeight="1">
      <c r="A163" s="45">
        <v>320807</v>
      </c>
      <c r="B163" s="46" t="s">
        <v>146</v>
      </c>
      <c r="C163" s="47" t="s">
        <v>468</v>
      </c>
      <c r="D163" s="76">
        <v>3945984</v>
      </c>
      <c r="E163" s="77">
        <v>1127715</v>
      </c>
      <c r="F163" s="77">
        <v>1085001</v>
      </c>
      <c r="G163" s="82">
        <v>0</v>
      </c>
      <c r="H163" s="83">
        <v>0</v>
      </c>
      <c r="I163" s="55">
        <f t="shared" si="28"/>
        <v>6158700</v>
      </c>
      <c r="J163" s="56">
        <f>(D163+E163+G163)*Factors!$B$3 +(F163+H163)*Factors!$B$4</f>
        <v>6140124.4723615143</v>
      </c>
      <c r="K163" s="56">
        <f>VLOOKUP(A163,'NECA 5 year Projections'!$A$3:$H$656,4,FALSE)</f>
        <v>3594230.51605995</v>
      </c>
      <c r="L163" s="57">
        <f t="shared" si="29"/>
        <v>3594230.51605995</v>
      </c>
      <c r="M163" s="57">
        <f t="shared" si="30"/>
        <v>6140124.4723615143</v>
      </c>
      <c r="N163" s="58">
        <f t="shared" si="24"/>
        <v>18575.527638485655</v>
      </c>
      <c r="O163" s="67">
        <f>IF(N163&gt;0,Factors!$B$6*(D163+E163+G163)+Factors!$B$7*(Main!F163+Main!H163),0)</f>
        <v>18575.527638486106</v>
      </c>
      <c r="P163" s="72">
        <f>IF(O163&gt;0,(Factors!$B$6*Main!D163)/O163,0)</f>
        <v>0.77773316864086728</v>
      </c>
      <c r="Q163" s="70">
        <f>IF(O163&gt;0,(Factors!$B$6*Main!E163+Factors!$B167*Main!F163)/O163,0)</f>
        <v>0.22226683135913264</v>
      </c>
      <c r="R163" s="71">
        <f>IF(O163&gt;0,(Factors!$B$6*Main!G163+Factors!$B167*Main!H163)/O163,0)</f>
        <v>0</v>
      </c>
      <c r="S163" s="88">
        <f t="shared" si="31"/>
        <v>14446.803969455455</v>
      </c>
      <c r="T163" s="89">
        <f t="shared" si="32"/>
        <v>4128.7236690301988</v>
      </c>
      <c r="U163" s="89">
        <f t="shared" si="33"/>
        <v>0</v>
      </c>
      <c r="V163" s="88">
        <v>14447</v>
      </c>
      <c r="W163" s="89">
        <v>4088</v>
      </c>
      <c r="X163" s="89">
        <v>0</v>
      </c>
      <c r="Y163" s="88">
        <f t="shared" si="25"/>
        <v>0</v>
      </c>
      <c r="Z163" s="89">
        <f t="shared" si="26"/>
        <v>-41</v>
      </c>
      <c r="AA163" s="89">
        <f t="shared" si="27"/>
        <v>0</v>
      </c>
      <c r="AB163" s="90">
        <f t="shared" si="34"/>
        <v>-41</v>
      </c>
      <c r="AC163" s="17"/>
      <c r="AD163" s="17"/>
      <c r="AE163" s="107"/>
    </row>
    <row r="164" spans="1:31" ht="14.5" customHeight="1">
      <c r="A164" s="45">
        <v>320813</v>
      </c>
      <c r="B164" s="46" t="s">
        <v>471</v>
      </c>
      <c r="C164" s="47" t="s">
        <v>468</v>
      </c>
      <c r="D164" s="76">
        <v>807216</v>
      </c>
      <c r="E164" s="77">
        <v>294708</v>
      </c>
      <c r="F164" s="77">
        <v>313356</v>
      </c>
      <c r="G164" s="82">
        <v>0</v>
      </c>
      <c r="H164" s="83">
        <v>0</v>
      </c>
      <c r="I164" s="55">
        <f t="shared" si="28"/>
        <v>1415280</v>
      </c>
      <c r="J164" s="56">
        <f>(D164+E164+G164)*Factors!$B$3 +(F164+H164)*Factors!$B$4</f>
        <v>1411245.7008195578</v>
      </c>
      <c r="K164" s="56">
        <f>VLOOKUP(A164,'NECA 5 year Projections'!$A$3:$H$656,4,FALSE)</f>
        <v>691994.97851118504</v>
      </c>
      <c r="L164" s="57">
        <f t="shared" si="29"/>
        <v>691994.97851118504</v>
      </c>
      <c r="M164" s="57">
        <f t="shared" si="30"/>
        <v>1411245.7008195578</v>
      </c>
      <c r="N164" s="58">
        <f t="shared" si="24"/>
        <v>4034.2991804422345</v>
      </c>
      <c r="O164" s="67">
        <f>IF(N164&gt;0,Factors!$B$6*(D164+E164+G164)+Factors!$B$7*(Main!F164+Main!H164),0)</f>
        <v>4034.2991804423482</v>
      </c>
      <c r="P164" s="72">
        <f>IF(O164&gt;0,(Factors!$B$6*Main!D164)/O164,0)</f>
        <v>0.73255142822917008</v>
      </c>
      <c r="Q164" s="70">
        <f>IF(O164&gt;0,(Factors!$B$6*Main!E164+Factors!$B168*Main!F164)/O164,0)</f>
        <v>0.26744857177082998</v>
      </c>
      <c r="R164" s="71">
        <f>IF(O164&gt;0,(Factors!$B$6*Main!G164+Factors!$B168*Main!H164)/O164,0)</f>
        <v>0</v>
      </c>
      <c r="S164" s="88">
        <f t="shared" si="31"/>
        <v>2955.3316265367293</v>
      </c>
      <c r="T164" s="89">
        <f t="shared" si="32"/>
        <v>1078.9675539055056</v>
      </c>
      <c r="U164" s="89">
        <f t="shared" si="33"/>
        <v>0</v>
      </c>
      <c r="V164" s="88">
        <v>2955</v>
      </c>
      <c r="W164" s="89">
        <v>1145</v>
      </c>
      <c r="X164" s="89">
        <v>0</v>
      </c>
      <c r="Y164" s="88">
        <f t="shared" si="25"/>
        <v>0</v>
      </c>
      <c r="Z164" s="89">
        <f t="shared" si="26"/>
        <v>66</v>
      </c>
      <c r="AA164" s="89">
        <f t="shared" si="27"/>
        <v>0</v>
      </c>
      <c r="AB164" s="90">
        <f t="shared" si="34"/>
        <v>66</v>
      </c>
      <c r="AC164" s="17"/>
      <c r="AD164" s="17"/>
      <c r="AE164" s="107"/>
    </row>
    <row r="165" spans="1:31" ht="14.5" customHeight="1">
      <c r="A165" s="45">
        <v>320815</v>
      </c>
      <c r="B165" s="46" t="s">
        <v>147</v>
      </c>
      <c r="C165" s="47" t="s">
        <v>468</v>
      </c>
      <c r="D165" s="76">
        <v>1179336</v>
      </c>
      <c r="E165" s="77">
        <v>20901</v>
      </c>
      <c r="F165" s="77">
        <v>0</v>
      </c>
      <c r="G165" s="82">
        <v>0</v>
      </c>
      <c r="H165" s="83">
        <v>0</v>
      </c>
      <c r="I165" s="55">
        <f t="shared" si="28"/>
        <v>1200237</v>
      </c>
      <c r="J165" s="56">
        <f>(D165+E165+G165)*Factors!$B$3 +(F165+H165)*Factors!$B$4</f>
        <v>1195842.7630603956</v>
      </c>
      <c r="K165" s="56">
        <f>VLOOKUP(A165,'NECA 5 year Projections'!$A$3:$H$656,4,FALSE)</f>
        <v>1503486.5647003299</v>
      </c>
      <c r="L165" s="57">
        <f t="shared" si="29"/>
        <v>1200237</v>
      </c>
      <c r="M165" s="57">
        <f t="shared" si="30"/>
        <v>1200237</v>
      </c>
      <c r="N165" s="58">
        <f t="shared" si="24"/>
        <v>0</v>
      </c>
      <c r="O165" s="67">
        <f>IF(N165&gt;0,Factors!$B$6*(D165+E165+G165)+Factors!$B$7*(Main!F165+Main!H165),0)</f>
        <v>0</v>
      </c>
      <c r="P165" s="72">
        <f>IF(O165&gt;0,(Factors!$B$6*Main!D165)/O165,0)</f>
        <v>0</v>
      </c>
      <c r="Q165" s="70">
        <f>IF(O165&gt;0,(Factors!$B$6*Main!E165+Factors!$B169*Main!F165)/O165,0)</f>
        <v>0</v>
      </c>
      <c r="R165" s="71">
        <f>IF(O165&gt;0,(Factors!$B$6*Main!G165+Factors!$B169*Main!H165)/O165,0)</f>
        <v>0</v>
      </c>
      <c r="S165" s="88">
        <f t="shared" si="31"/>
        <v>0</v>
      </c>
      <c r="T165" s="89">
        <f t="shared" si="32"/>
        <v>0</v>
      </c>
      <c r="U165" s="89">
        <f t="shared" si="33"/>
        <v>0</v>
      </c>
      <c r="V165" s="88">
        <v>0</v>
      </c>
      <c r="W165" s="89">
        <v>0</v>
      </c>
      <c r="X165" s="89">
        <v>0</v>
      </c>
      <c r="Y165" s="88">
        <f t="shared" si="25"/>
        <v>0</v>
      </c>
      <c r="Z165" s="89">
        <f t="shared" si="26"/>
        <v>0</v>
      </c>
      <c r="AA165" s="89">
        <f t="shared" si="27"/>
        <v>0</v>
      </c>
      <c r="AB165" s="90">
        <f t="shared" si="34"/>
        <v>0</v>
      </c>
      <c r="AC165" s="17"/>
      <c r="AD165" s="17"/>
    </row>
    <row r="166" spans="1:31" ht="14.5" customHeight="1">
      <c r="A166" s="45">
        <v>320818</v>
      </c>
      <c r="B166" s="46" t="s">
        <v>472</v>
      </c>
      <c r="C166" s="47" t="s">
        <v>468</v>
      </c>
      <c r="D166" s="76">
        <v>9162948</v>
      </c>
      <c r="E166" s="77">
        <v>2695857</v>
      </c>
      <c r="F166" s="77">
        <v>2586846</v>
      </c>
      <c r="G166" s="82">
        <v>0</v>
      </c>
      <c r="H166" s="83">
        <v>0</v>
      </c>
      <c r="I166" s="55">
        <f t="shared" si="28"/>
        <v>14445651</v>
      </c>
      <c r="J166" s="56">
        <f>(D166+E166+G166)*Factors!$B$3 +(F166+H166)*Factors!$B$4</f>
        <v>14402234.242317505</v>
      </c>
      <c r="K166" s="56">
        <f>VLOOKUP(A166,'NECA 5 year Projections'!$A$3:$H$656,4,FALSE)</f>
        <v>9914883.6203227397</v>
      </c>
      <c r="L166" s="57">
        <f t="shared" si="29"/>
        <v>9914883.6203227397</v>
      </c>
      <c r="M166" s="57">
        <f t="shared" si="30"/>
        <v>14402234.242317505</v>
      </c>
      <c r="N166" s="58">
        <f t="shared" si="24"/>
        <v>43416.757682494819</v>
      </c>
      <c r="O166" s="67">
        <f>IF(N166&gt;0,Factors!$B$6*(D166+E166+G166)+Factors!$B$7*(Main!F166+Main!H166),0)</f>
        <v>43416.757682495001</v>
      </c>
      <c r="P166" s="72">
        <f>IF(O166&gt;0,(Factors!$B$6*Main!D166)/O166,0)</f>
        <v>0.77267043348802844</v>
      </c>
      <c r="Q166" s="70">
        <f>IF(O166&gt;0,(Factors!$B$6*Main!E166+Factors!$B170*Main!F166)/O166,0)</f>
        <v>0.2273295665119715</v>
      </c>
      <c r="R166" s="71">
        <f>IF(O166&gt;0,(Factors!$B$6*Main!G166+Factors!$B170*Main!H166)/O166,0)</f>
        <v>0</v>
      </c>
      <c r="S166" s="88">
        <f t="shared" si="31"/>
        <v>33546.844979177964</v>
      </c>
      <c r="T166" s="89">
        <f t="shared" si="32"/>
        <v>9869.9127033168552</v>
      </c>
      <c r="U166" s="89">
        <f t="shared" si="33"/>
        <v>0</v>
      </c>
      <c r="V166" s="88">
        <v>33547</v>
      </c>
      <c r="W166" s="89">
        <v>9935</v>
      </c>
      <c r="X166" s="89">
        <v>0</v>
      </c>
      <c r="Y166" s="88">
        <f t="shared" si="25"/>
        <v>0</v>
      </c>
      <c r="Z166" s="89">
        <f t="shared" si="26"/>
        <v>65</v>
      </c>
      <c r="AA166" s="89">
        <f t="shared" si="27"/>
        <v>0</v>
      </c>
      <c r="AB166" s="90">
        <f t="shared" si="34"/>
        <v>65</v>
      </c>
      <c r="AC166" s="17"/>
      <c r="AD166" s="17"/>
      <c r="AE166" s="107"/>
    </row>
    <row r="167" spans="1:31" ht="14.5" customHeight="1">
      <c r="A167" s="45">
        <v>320819</v>
      </c>
      <c r="B167" s="46" t="s">
        <v>148</v>
      </c>
      <c r="C167" s="47" t="s">
        <v>468</v>
      </c>
      <c r="D167" s="76">
        <v>1896876</v>
      </c>
      <c r="E167" s="77">
        <v>1387446</v>
      </c>
      <c r="F167" s="77">
        <v>1362198</v>
      </c>
      <c r="G167" s="82">
        <v>0</v>
      </c>
      <c r="H167" s="83">
        <v>0</v>
      </c>
      <c r="I167" s="55">
        <f t="shared" si="28"/>
        <v>4646520</v>
      </c>
      <c r="J167" s="56">
        <f>(D167+E167+G167)*Factors!$B$3 +(F167+H167)*Factors!$B$4</f>
        <v>4634495.6339340024</v>
      </c>
      <c r="K167" s="56">
        <f>VLOOKUP(A167,'NECA 5 year Projections'!$A$3:$H$656,4,FALSE)</f>
        <v>2101353.3326132898</v>
      </c>
      <c r="L167" s="57">
        <f t="shared" si="29"/>
        <v>2101353.3326132898</v>
      </c>
      <c r="M167" s="57">
        <f t="shared" si="30"/>
        <v>4634495.6339340024</v>
      </c>
      <c r="N167" s="58">
        <f t="shared" si="24"/>
        <v>12024.36606599763</v>
      </c>
      <c r="O167" s="67">
        <f>IF(N167&gt;0,Factors!$B$6*(D167+E167+G167)+Factors!$B$7*(Main!F167+Main!H167),0)</f>
        <v>12024.366065997994</v>
      </c>
      <c r="P167" s="72">
        <f>IF(O167&gt;0,(Factors!$B$6*Main!D167)/O167,0)</f>
        <v>0.57755481953352938</v>
      </c>
      <c r="Q167" s="70">
        <f>IF(O167&gt;0,(Factors!$B$6*Main!E167+Factors!$B171*Main!F167)/O167,0)</f>
        <v>0.42244518046647073</v>
      </c>
      <c r="R167" s="71">
        <f>IF(O167&gt;0,(Factors!$B$6*Main!G167+Factors!$B171*Main!H167)/O167,0)</f>
        <v>0</v>
      </c>
      <c r="S167" s="88">
        <f t="shared" si="31"/>
        <v>6944.7305732523564</v>
      </c>
      <c r="T167" s="89">
        <f t="shared" si="32"/>
        <v>5079.6354927452758</v>
      </c>
      <c r="U167" s="89">
        <f t="shared" si="33"/>
        <v>0</v>
      </c>
      <c r="V167" s="88">
        <v>6945</v>
      </c>
      <c r="W167" s="89">
        <v>5075</v>
      </c>
      <c r="X167" s="89">
        <v>0</v>
      </c>
      <c r="Y167" s="88">
        <f t="shared" si="25"/>
        <v>0</v>
      </c>
      <c r="Z167" s="89">
        <f t="shared" si="26"/>
        <v>-5</v>
      </c>
      <c r="AA167" s="89">
        <f t="shared" si="27"/>
        <v>0</v>
      </c>
      <c r="AB167" s="90">
        <f t="shared" si="34"/>
        <v>-5</v>
      </c>
      <c r="AC167" s="17"/>
      <c r="AD167" s="17"/>
    </row>
    <row r="168" spans="1:31" ht="14.5" customHeight="1">
      <c r="A168" s="45">
        <v>320825</v>
      </c>
      <c r="B168" s="46" t="s">
        <v>473</v>
      </c>
      <c r="C168" s="47" t="s">
        <v>468</v>
      </c>
      <c r="D168" s="76">
        <v>1532784</v>
      </c>
      <c r="E168" s="77">
        <v>398019</v>
      </c>
      <c r="F168" s="77">
        <v>498504</v>
      </c>
      <c r="G168" s="82">
        <v>0</v>
      </c>
      <c r="H168" s="83">
        <v>0</v>
      </c>
      <c r="I168" s="55">
        <f t="shared" si="28"/>
        <v>2429307</v>
      </c>
      <c r="J168" s="56">
        <f>(D168+E168+G168)*Factors!$B$3 +(F168+H168)*Factors!$B$4</f>
        <v>2422238.0578946499</v>
      </c>
      <c r="K168" s="56">
        <f>VLOOKUP(A168,'NECA 5 year Projections'!$A$3:$H$656,4,FALSE)</f>
        <v>1709051.0921821999</v>
      </c>
      <c r="L168" s="57">
        <f t="shared" si="29"/>
        <v>1709051.0921821999</v>
      </c>
      <c r="M168" s="57">
        <f t="shared" si="30"/>
        <v>2422238.0578946499</v>
      </c>
      <c r="N168" s="58">
        <f t="shared" si="24"/>
        <v>7068.9421053500846</v>
      </c>
      <c r="O168" s="67">
        <f>IF(N168&gt;0,Factors!$B$6*(D168+E168+G168)+Factors!$B$7*(Main!F168+Main!H168),0)</f>
        <v>7068.94210534994</v>
      </c>
      <c r="P168" s="72">
        <f>IF(O168&gt;0,(Factors!$B$6*Main!D168)/O168,0)</f>
        <v>0.79385830662164925</v>
      </c>
      <c r="Q168" s="70">
        <f>IF(O168&gt;0,(Factors!$B$6*Main!E168+Factors!$B172*Main!F168)/O168,0)</f>
        <v>0.20614169337835087</v>
      </c>
      <c r="R168" s="71">
        <f>IF(O168&gt;0,(Factors!$B$6*Main!G168+Factors!$B172*Main!H168)/O168,0)</f>
        <v>0</v>
      </c>
      <c r="S168" s="88">
        <f t="shared" si="31"/>
        <v>5611.7384093596938</v>
      </c>
      <c r="T168" s="89">
        <f t="shared" si="32"/>
        <v>1457.2036959903912</v>
      </c>
      <c r="U168" s="89">
        <f t="shared" si="33"/>
        <v>0</v>
      </c>
      <c r="V168" s="88">
        <v>5612</v>
      </c>
      <c r="W168" s="89">
        <v>1270</v>
      </c>
      <c r="X168" s="89">
        <v>0</v>
      </c>
      <c r="Y168" s="88">
        <f t="shared" si="25"/>
        <v>0</v>
      </c>
      <c r="Z168" s="89">
        <f t="shared" si="26"/>
        <v>-187</v>
      </c>
      <c r="AA168" s="89">
        <f t="shared" si="27"/>
        <v>0</v>
      </c>
      <c r="AB168" s="90">
        <f t="shared" si="34"/>
        <v>-187</v>
      </c>
      <c r="AC168" s="17"/>
      <c r="AD168" s="17"/>
    </row>
    <row r="169" spans="1:31" ht="14.5" customHeight="1">
      <c r="A169" s="45">
        <v>320826</v>
      </c>
      <c r="B169" s="46" t="s">
        <v>149</v>
      </c>
      <c r="C169" s="47" t="s">
        <v>468</v>
      </c>
      <c r="D169" s="76">
        <v>304716</v>
      </c>
      <c r="E169" s="77">
        <v>23088</v>
      </c>
      <c r="F169" s="77">
        <v>27771</v>
      </c>
      <c r="G169" s="82">
        <v>0</v>
      </c>
      <c r="H169" s="83">
        <v>0</v>
      </c>
      <c r="I169" s="55">
        <f t="shared" si="28"/>
        <v>355575</v>
      </c>
      <c r="J169" s="56">
        <f>(D169+E169+G169)*Factors!$B$3 +(F169+H169)*Factors!$B$4</f>
        <v>354374.86332220212</v>
      </c>
      <c r="K169" s="56">
        <f>VLOOKUP(A169,'NECA 5 year Projections'!$A$3:$H$656,4,FALSE)</f>
        <v>366977.15928775998</v>
      </c>
      <c r="L169" s="57">
        <f t="shared" si="29"/>
        <v>355575</v>
      </c>
      <c r="M169" s="57">
        <f t="shared" si="30"/>
        <v>355575</v>
      </c>
      <c r="N169" s="58">
        <f t="shared" si="24"/>
        <v>0</v>
      </c>
      <c r="O169" s="67">
        <f>IF(N169&gt;0,Factors!$B$6*(D169+E169+G169)+Factors!$B$7*(Main!F169+Main!H169),0)</f>
        <v>0</v>
      </c>
      <c r="P169" s="72">
        <f>IF(O169&gt;0,(Factors!$B$6*Main!D169)/O169,0)</f>
        <v>0</v>
      </c>
      <c r="Q169" s="70">
        <f>IF(O169&gt;0,(Factors!$B$6*Main!E169+Factors!$B173*Main!F169)/O169,0)</f>
        <v>0</v>
      </c>
      <c r="R169" s="71">
        <f>IF(O169&gt;0,(Factors!$B$6*Main!G169+Factors!$B173*Main!H169)/O169,0)</f>
        <v>0</v>
      </c>
      <c r="S169" s="88">
        <f t="shared" si="31"/>
        <v>0</v>
      </c>
      <c r="T169" s="89">
        <f t="shared" si="32"/>
        <v>0</v>
      </c>
      <c r="U169" s="89">
        <f t="shared" si="33"/>
        <v>0</v>
      </c>
      <c r="V169" s="88">
        <v>0</v>
      </c>
      <c r="W169" s="89">
        <v>0</v>
      </c>
      <c r="X169" s="89">
        <v>0</v>
      </c>
      <c r="Y169" s="88">
        <f t="shared" si="25"/>
        <v>0</v>
      </c>
      <c r="Z169" s="89">
        <f t="shared" si="26"/>
        <v>0</v>
      </c>
      <c r="AA169" s="89">
        <f t="shared" si="27"/>
        <v>0</v>
      </c>
      <c r="AB169" s="90">
        <f t="shared" si="34"/>
        <v>0</v>
      </c>
      <c r="AC169" s="17"/>
      <c r="AD169" s="17"/>
    </row>
    <row r="170" spans="1:31" ht="14.5" customHeight="1">
      <c r="A170" s="45">
        <v>320827</v>
      </c>
      <c r="B170" s="46" t="s">
        <v>150</v>
      </c>
      <c r="C170" s="47" t="s">
        <v>468</v>
      </c>
      <c r="D170" s="76">
        <v>484320</v>
      </c>
      <c r="E170" s="77">
        <v>12879</v>
      </c>
      <c r="F170" s="77">
        <v>20811</v>
      </c>
      <c r="G170" s="82">
        <v>0</v>
      </c>
      <c r="H170" s="83">
        <v>0</v>
      </c>
      <c r="I170" s="55">
        <f t="shared" si="28"/>
        <v>518010</v>
      </c>
      <c r="J170" s="56">
        <f>(D170+E170+G170)*Factors!$B$3 +(F170+H170)*Factors!$B$4</f>
        <v>516189.68433556508</v>
      </c>
      <c r="K170" s="56">
        <f>VLOOKUP(A170,'NECA 5 year Projections'!$A$3:$H$656,4,FALSE)</f>
        <v>539177.32856795704</v>
      </c>
      <c r="L170" s="57">
        <f t="shared" si="29"/>
        <v>518010</v>
      </c>
      <c r="M170" s="57">
        <f t="shared" si="30"/>
        <v>518010</v>
      </c>
      <c r="N170" s="58">
        <f t="shared" si="24"/>
        <v>0</v>
      </c>
      <c r="O170" s="67">
        <f>IF(N170&gt;0,Factors!$B$6*(D170+E170+G170)+Factors!$B$7*(Main!F170+Main!H170),0)</f>
        <v>0</v>
      </c>
      <c r="P170" s="72">
        <f>IF(O170&gt;0,(Factors!$B$6*Main!D170)/O170,0)</f>
        <v>0</v>
      </c>
      <c r="Q170" s="70">
        <f>IF(O170&gt;0,(Factors!$B$6*Main!E170+Factors!$B174*Main!F170)/O170,0)</f>
        <v>0</v>
      </c>
      <c r="R170" s="71">
        <f>IF(O170&gt;0,(Factors!$B$6*Main!G170+Factors!$B174*Main!H170)/O170,0)</f>
        <v>0</v>
      </c>
      <c r="S170" s="88">
        <f t="shared" si="31"/>
        <v>0</v>
      </c>
      <c r="T170" s="89">
        <f t="shared" si="32"/>
        <v>0</v>
      </c>
      <c r="U170" s="89">
        <f t="shared" si="33"/>
        <v>0</v>
      </c>
      <c r="V170" s="88">
        <v>0</v>
      </c>
      <c r="W170" s="89">
        <v>0</v>
      </c>
      <c r="X170" s="89">
        <v>0</v>
      </c>
      <c r="Y170" s="88">
        <f t="shared" si="25"/>
        <v>0</v>
      </c>
      <c r="Z170" s="89">
        <f t="shared" si="26"/>
        <v>0</v>
      </c>
      <c r="AA170" s="89">
        <f t="shared" si="27"/>
        <v>0</v>
      </c>
      <c r="AB170" s="90">
        <f t="shared" si="34"/>
        <v>0</v>
      </c>
      <c r="AC170" s="17"/>
      <c r="AD170" s="17"/>
    </row>
    <row r="171" spans="1:31" ht="14.5" customHeight="1">
      <c r="A171" s="45">
        <v>320834</v>
      </c>
      <c r="B171" s="46" t="s">
        <v>151</v>
      </c>
      <c r="C171" s="47" t="s">
        <v>468</v>
      </c>
      <c r="D171" s="76">
        <v>1539432</v>
      </c>
      <c r="E171" s="77">
        <v>187767</v>
      </c>
      <c r="F171" s="77">
        <v>187869</v>
      </c>
      <c r="G171" s="82">
        <v>0</v>
      </c>
      <c r="H171" s="83">
        <v>0</v>
      </c>
      <c r="I171" s="55">
        <f t="shared" si="28"/>
        <v>1915068</v>
      </c>
      <c r="J171" s="56">
        <f>(D171+E171+G171)*Factors!$B$3 +(F171+H171)*Factors!$B$4</f>
        <v>1908744.4808551581</v>
      </c>
      <c r="K171" s="56">
        <f>VLOOKUP(A171,'NECA 5 year Projections'!$A$3:$H$656,4,FALSE)</f>
        <v>1135624.1222556001</v>
      </c>
      <c r="L171" s="57">
        <f t="shared" si="29"/>
        <v>1135624.1222556001</v>
      </c>
      <c r="M171" s="57">
        <f t="shared" si="30"/>
        <v>1908744.4808551581</v>
      </c>
      <c r="N171" s="58">
        <f t="shared" si="24"/>
        <v>6323.5191448419355</v>
      </c>
      <c r="O171" s="67">
        <f>IF(N171&gt;0,Factors!$B$6*(D171+E171+G171)+Factors!$B$7*(Main!F171+Main!H171),0)</f>
        <v>6323.519144841971</v>
      </c>
      <c r="P171" s="72">
        <f>IF(O171&gt;0,(Factors!$B$6*Main!D171)/O171,0)</f>
        <v>0.89128814919415766</v>
      </c>
      <c r="Q171" s="70">
        <f>IF(O171&gt;0,(Factors!$B$6*Main!E171+Factors!$B175*Main!F171)/O171,0)</f>
        <v>0.10871185080584229</v>
      </c>
      <c r="R171" s="71">
        <f>IF(O171&gt;0,(Factors!$B$6*Main!G171+Factors!$B175*Main!H171)/O171,0)</f>
        <v>0</v>
      </c>
      <c r="S171" s="88">
        <f t="shared" si="31"/>
        <v>5636.0776749999914</v>
      </c>
      <c r="T171" s="89">
        <f t="shared" si="32"/>
        <v>687.4414698419439</v>
      </c>
      <c r="U171" s="89">
        <f t="shared" si="33"/>
        <v>0</v>
      </c>
      <c r="V171" s="88">
        <v>5636</v>
      </c>
      <c r="W171" s="89">
        <v>682</v>
      </c>
      <c r="X171" s="89">
        <v>0</v>
      </c>
      <c r="Y171" s="88">
        <f t="shared" si="25"/>
        <v>0</v>
      </c>
      <c r="Z171" s="89">
        <f t="shared" si="26"/>
        <v>-5</v>
      </c>
      <c r="AA171" s="89">
        <f t="shared" si="27"/>
        <v>0</v>
      </c>
      <c r="AB171" s="90">
        <f t="shared" si="34"/>
        <v>-5</v>
      </c>
      <c r="AC171" s="17"/>
      <c r="AD171" s="17"/>
      <c r="AE171" s="107"/>
    </row>
    <row r="172" spans="1:31" ht="14.5" customHeight="1">
      <c r="A172" s="45">
        <v>320839</v>
      </c>
      <c r="B172" s="46" t="s">
        <v>152</v>
      </c>
      <c r="C172" s="47" t="s">
        <v>468</v>
      </c>
      <c r="D172" s="76">
        <v>143916</v>
      </c>
      <c r="E172" s="77">
        <v>22065</v>
      </c>
      <c r="F172" s="77">
        <v>27405</v>
      </c>
      <c r="G172" s="82">
        <v>0</v>
      </c>
      <c r="H172" s="83">
        <v>0</v>
      </c>
      <c r="I172" s="55">
        <f t="shared" si="28"/>
        <v>193386</v>
      </c>
      <c r="J172" s="56">
        <f>(D172+E172+G172)*Factors!$B$3 +(F172+H172)*Factors!$B$4</f>
        <v>192778.32014887687</v>
      </c>
      <c r="K172" s="56">
        <f>VLOOKUP(A172,'NECA 5 year Projections'!$A$3:$H$656,4,FALSE)</f>
        <v>176454.84507501</v>
      </c>
      <c r="L172" s="57">
        <f t="shared" si="29"/>
        <v>176454.84507501</v>
      </c>
      <c r="M172" s="57">
        <f t="shared" si="30"/>
        <v>192778.32014887687</v>
      </c>
      <c r="N172" s="58">
        <f t="shared" si="24"/>
        <v>607.67985112313181</v>
      </c>
      <c r="O172" s="67">
        <f>IF(N172&gt;0,Factors!$B$6*(D172+E172+G172)+Factors!$B$7*(Main!F172+Main!H172),0)</f>
        <v>607.67985112312772</v>
      </c>
      <c r="P172" s="72">
        <f>IF(O172&gt;0,(Factors!$B$6*Main!D172)/O172,0)</f>
        <v>0.86706309758345845</v>
      </c>
      <c r="Q172" s="70">
        <f>IF(O172&gt;0,(Factors!$B$6*Main!E172+Factors!$B176*Main!F172)/O172,0)</f>
        <v>0.13293690241654166</v>
      </c>
      <c r="R172" s="71">
        <f>IF(O172&gt;0,(Factors!$B$6*Main!G172+Factors!$B176*Main!H172)/O172,0)</f>
        <v>0</v>
      </c>
      <c r="S172" s="88">
        <f t="shared" si="31"/>
        <v>526.89677405387749</v>
      </c>
      <c r="T172" s="89">
        <f t="shared" si="32"/>
        <v>80.783077069254333</v>
      </c>
      <c r="U172" s="89">
        <f t="shared" si="33"/>
        <v>0</v>
      </c>
      <c r="V172" s="88">
        <v>527</v>
      </c>
      <c r="W172" s="89">
        <v>81</v>
      </c>
      <c r="X172" s="89">
        <v>0</v>
      </c>
      <c r="Y172" s="88">
        <f t="shared" si="25"/>
        <v>0</v>
      </c>
      <c r="Z172" s="89">
        <f t="shared" si="26"/>
        <v>0</v>
      </c>
      <c r="AA172" s="89">
        <f t="shared" si="27"/>
        <v>0</v>
      </c>
      <c r="AB172" s="90">
        <f t="shared" si="34"/>
        <v>0</v>
      </c>
      <c r="AC172" s="17"/>
      <c r="AD172" s="17"/>
      <c r="AE172" s="107"/>
    </row>
    <row r="173" spans="1:31" ht="14.5" customHeight="1">
      <c r="A173" s="45">
        <v>330860</v>
      </c>
      <c r="B173" s="46" t="s">
        <v>474</v>
      </c>
      <c r="C173" s="47" t="s">
        <v>475</v>
      </c>
      <c r="D173" s="76">
        <v>3102552</v>
      </c>
      <c r="E173" s="77">
        <v>1480476</v>
      </c>
      <c r="F173" s="77">
        <v>1598649</v>
      </c>
      <c r="G173" s="82">
        <v>0</v>
      </c>
      <c r="H173" s="83">
        <v>0</v>
      </c>
      <c r="I173" s="55">
        <f t="shared" si="28"/>
        <v>6181677</v>
      </c>
      <c r="J173" s="56">
        <f>(D173+E173+G173)*Factors!$B$3 +(F173+H173)*Factors!$B$4</f>
        <v>6164897.8880972331</v>
      </c>
      <c r="K173" s="56">
        <f>VLOOKUP(A173,'NECA 5 year Projections'!$A$3:$H$656,4,FALSE)</f>
        <v>2938355.3532512202</v>
      </c>
      <c r="L173" s="57">
        <f t="shared" si="29"/>
        <v>2938355.3532512202</v>
      </c>
      <c r="M173" s="57">
        <f t="shared" si="30"/>
        <v>6164897.8880972331</v>
      </c>
      <c r="N173" s="58">
        <f t="shared" si="24"/>
        <v>16779.111902766861</v>
      </c>
      <c r="O173" s="67">
        <f>IF(N173&gt;0,Factors!$B$6*(D173+E173+G173)+Factors!$B$7*(Main!F173+Main!H173),0)</f>
        <v>16779.111902766737</v>
      </c>
      <c r="P173" s="72">
        <f>IF(O173&gt;0,(Factors!$B$6*Main!D173)/O173,0)</f>
        <v>0.6769655345767035</v>
      </c>
      <c r="Q173" s="70">
        <f>IF(O173&gt;0,(Factors!$B$6*Main!E173+Factors!$B177*Main!F173)/O173,0)</f>
        <v>0.32303446542329661</v>
      </c>
      <c r="R173" s="71">
        <f>IF(O173&gt;0,(Factors!$B$6*Main!G173+Factors!$B177*Main!H173)/O173,0)</f>
        <v>0</v>
      </c>
      <c r="S173" s="88">
        <f t="shared" si="31"/>
        <v>11358.880458978896</v>
      </c>
      <c r="T173" s="89">
        <f t="shared" si="32"/>
        <v>5420.2314437879659</v>
      </c>
      <c r="U173" s="89">
        <f t="shared" si="33"/>
        <v>0</v>
      </c>
      <c r="V173" s="88">
        <v>11359</v>
      </c>
      <c r="W173" s="89">
        <v>5415</v>
      </c>
      <c r="X173" s="89">
        <v>0</v>
      </c>
      <c r="Y173" s="88">
        <f t="shared" si="25"/>
        <v>0</v>
      </c>
      <c r="Z173" s="89">
        <f t="shared" si="26"/>
        <v>-5</v>
      </c>
      <c r="AA173" s="89">
        <f t="shared" si="27"/>
        <v>0</v>
      </c>
      <c r="AB173" s="90">
        <f t="shared" si="34"/>
        <v>-5</v>
      </c>
      <c r="AC173" s="17"/>
      <c r="AD173" s="17"/>
    </row>
    <row r="174" spans="1:31" ht="14.5" customHeight="1">
      <c r="A174" s="45">
        <v>330861</v>
      </c>
      <c r="B174" s="46" t="s">
        <v>153</v>
      </c>
      <c r="C174" s="47" t="s">
        <v>475</v>
      </c>
      <c r="D174" s="76">
        <v>2003712</v>
      </c>
      <c r="E174" s="77">
        <v>429369</v>
      </c>
      <c r="F174" s="77">
        <v>306573</v>
      </c>
      <c r="G174" s="82">
        <v>0</v>
      </c>
      <c r="H174" s="83">
        <v>0</v>
      </c>
      <c r="I174" s="55">
        <f t="shared" si="28"/>
        <v>2739654</v>
      </c>
      <c r="J174" s="56">
        <f>(D174+E174+G174)*Factors!$B$3 +(F174+H174)*Factors!$B$4</f>
        <v>2730746.1472948682</v>
      </c>
      <c r="K174" s="56">
        <f>VLOOKUP(A174,'NECA 5 year Projections'!$A$3:$H$656,4,FALSE)</f>
        <v>1610025.8005685499</v>
      </c>
      <c r="L174" s="57">
        <f t="shared" si="29"/>
        <v>1610025.8005685499</v>
      </c>
      <c r="M174" s="57">
        <f t="shared" si="30"/>
        <v>2730746.1472948682</v>
      </c>
      <c r="N174" s="58">
        <f t="shared" si="24"/>
        <v>8907.8527051317506</v>
      </c>
      <c r="O174" s="67">
        <f>IF(N174&gt;0,Factors!$B$6*(D174+E174+G174)+Factors!$B$7*(Main!F174+Main!H174),0)</f>
        <v>8907.8527051319779</v>
      </c>
      <c r="P174" s="72">
        <f>IF(O174&gt;0,(Factors!$B$6*Main!D174)/O174,0)</f>
        <v>0.82352868646789801</v>
      </c>
      <c r="Q174" s="70">
        <f>IF(O174&gt;0,(Factors!$B$6*Main!E174+Factors!$B178*Main!F174)/O174,0)</f>
        <v>0.17647131353210188</v>
      </c>
      <c r="R174" s="71">
        <f>IF(O174&gt;0,(Factors!$B$6*Main!G174+Factors!$B178*Main!H174)/O174,0)</f>
        <v>0</v>
      </c>
      <c r="S174" s="88">
        <f t="shared" si="31"/>
        <v>7335.8722375066627</v>
      </c>
      <c r="T174" s="89">
        <f t="shared" si="32"/>
        <v>1571.9804676250869</v>
      </c>
      <c r="U174" s="89">
        <f t="shared" si="33"/>
        <v>0</v>
      </c>
      <c r="V174" s="88">
        <v>7336</v>
      </c>
      <c r="W174" s="89">
        <v>1572</v>
      </c>
      <c r="X174" s="89">
        <v>0</v>
      </c>
      <c r="Y174" s="88">
        <f t="shared" si="25"/>
        <v>0</v>
      </c>
      <c r="Z174" s="89">
        <f t="shared" si="26"/>
        <v>0</v>
      </c>
      <c r="AA174" s="89">
        <f t="shared" si="27"/>
        <v>0</v>
      </c>
      <c r="AB174" s="90">
        <f t="shared" si="34"/>
        <v>0</v>
      </c>
      <c r="AC174" s="17"/>
      <c r="AD174" s="17"/>
      <c r="AE174" s="107"/>
    </row>
    <row r="175" spans="1:31" ht="14.5" customHeight="1">
      <c r="A175" s="45">
        <v>330863</v>
      </c>
      <c r="B175" s="46" t="s">
        <v>154</v>
      </c>
      <c r="C175" s="47" t="s">
        <v>475</v>
      </c>
      <c r="D175" s="76">
        <v>1195632</v>
      </c>
      <c r="E175" s="77">
        <v>561108</v>
      </c>
      <c r="F175" s="77">
        <v>528810</v>
      </c>
      <c r="G175" s="82">
        <v>0</v>
      </c>
      <c r="H175" s="83">
        <v>0</v>
      </c>
      <c r="I175" s="55">
        <f t="shared" si="28"/>
        <v>2285550</v>
      </c>
      <c r="J175" s="56">
        <f>(D175+E175+G175)*Factors!$B$3 +(F175+H175)*Factors!$B$4</f>
        <v>2279118.3270876664</v>
      </c>
      <c r="K175" s="56">
        <f>VLOOKUP(A175,'NECA 5 year Projections'!$A$3:$H$656,4,FALSE)</f>
        <v>1222997.5986899401</v>
      </c>
      <c r="L175" s="57">
        <f t="shared" si="29"/>
        <v>1222997.5986899401</v>
      </c>
      <c r="M175" s="57">
        <f t="shared" si="30"/>
        <v>2279118.3270876664</v>
      </c>
      <c r="N175" s="58">
        <f t="shared" si="24"/>
        <v>6431.6729123336263</v>
      </c>
      <c r="O175" s="67">
        <f>IF(N175&gt;0,Factors!$B$6*(D175+E175+G175)+Factors!$B$7*(Main!F175+Main!H175),0)</f>
        <v>6431.6729123336008</v>
      </c>
      <c r="P175" s="72">
        <f>IF(O175&gt;0,(Factors!$B$6*Main!D175)/O175,0)</f>
        <v>0.68059701492537317</v>
      </c>
      <c r="Q175" s="70">
        <f>IF(O175&gt;0,(Factors!$B$6*Main!E175+Factors!$B179*Main!F175)/O175,0)</f>
        <v>0.31940298507462689</v>
      </c>
      <c r="R175" s="71">
        <f>IF(O175&gt;0,(Factors!$B$6*Main!G175+Factors!$B179*Main!H175)/O175,0)</f>
        <v>0</v>
      </c>
      <c r="S175" s="88">
        <f t="shared" si="31"/>
        <v>4377.3773851106471</v>
      </c>
      <c r="T175" s="89">
        <f t="shared" si="32"/>
        <v>2054.2955272229792</v>
      </c>
      <c r="U175" s="89">
        <f t="shared" si="33"/>
        <v>0</v>
      </c>
      <c r="V175" s="88">
        <v>4377</v>
      </c>
      <c r="W175" s="89">
        <v>2053</v>
      </c>
      <c r="X175" s="89">
        <v>0</v>
      </c>
      <c r="Y175" s="88">
        <f t="shared" si="25"/>
        <v>0</v>
      </c>
      <c r="Z175" s="89">
        <f t="shared" si="26"/>
        <v>-1</v>
      </c>
      <c r="AA175" s="89">
        <f t="shared" si="27"/>
        <v>0</v>
      </c>
      <c r="AB175" s="90">
        <f t="shared" si="34"/>
        <v>-1</v>
      </c>
      <c r="AC175" s="17"/>
      <c r="AD175" s="17"/>
      <c r="AE175" s="107"/>
    </row>
    <row r="176" spans="1:31" ht="14.5" customHeight="1">
      <c r="A176" s="45">
        <v>330866</v>
      </c>
      <c r="B176" s="46" t="s">
        <v>155</v>
      </c>
      <c r="C176" s="47" t="s">
        <v>475</v>
      </c>
      <c r="D176" s="76">
        <v>423780</v>
      </c>
      <c r="E176" s="77">
        <v>218985</v>
      </c>
      <c r="F176" s="77">
        <v>233553</v>
      </c>
      <c r="G176" s="82">
        <v>0</v>
      </c>
      <c r="H176" s="83">
        <v>0</v>
      </c>
      <c r="I176" s="55">
        <f t="shared" si="28"/>
        <v>876318</v>
      </c>
      <c r="J176" s="56">
        <f>(D176+E176+G176)*Factors!$B$3 +(F176+H176)*Factors!$B$4</f>
        <v>873964.74667879357</v>
      </c>
      <c r="K176" s="56">
        <f>VLOOKUP(A176,'NECA 5 year Projections'!$A$3:$H$656,4,FALSE)</f>
        <v>470815.59452669701</v>
      </c>
      <c r="L176" s="57">
        <f t="shared" si="29"/>
        <v>470815.59452669701</v>
      </c>
      <c r="M176" s="57">
        <f t="shared" si="30"/>
        <v>873964.74667879357</v>
      </c>
      <c r="N176" s="58">
        <f t="shared" si="24"/>
        <v>2353.25332120643</v>
      </c>
      <c r="O176" s="67">
        <f>IF(N176&gt;0,Factors!$B$6*(D176+E176+G176)+Factors!$B$7*(Main!F176+Main!H176),0)</f>
        <v>2353.2533212063863</v>
      </c>
      <c r="P176" s="72">
        <f>IF(O176&gt;0,(Factors!$B$6*Main!D176)/O176,0)</f>
        <v>0.65930783412289096</v>
      </c>
      <c r="Q176" s="70">
        <f>IF(O176&gt;0,(Factors!$B$6*Main!E176+Factors!$B180*Main!F176)/O176,0)</f>
        <v>0.34069216587710904</v>
      </c>
      <c r="R176" s="71">
        <f>IF(O176&gt;0,(Factors!$B$6*Main!G176+Factors!$B180*Main!H176)/O176,0)</f>
        <v>0</v>
      </c>
      <c r="S176" s="88">
        <f t="shared" si="31"/>
        <v>1551.5183503471112</v>
      </c>
      <c r="T176" s="89">
        <f t="shared" si="32"/>
        <v>801.73497085931876</v>
      </c>
      <c r="U176" s="89">
        <f t="shared" si="33"/>
        <v>0</v>
      </c>
      <c r="V176" s="88">
        <v>1552</v>
      </c>
      <c r="W176" s="89">
        <v>794</v>
      </c>
      <c r="X176" s="89">
        <v>0</v>
      </c>
      <c r="Y176" s="88">
        <f t="shared" si="25"/>
        <v>0</v>
      </c>
      <c r="Z176" s="89">
        <f t="shared" si="26"/>
        <v>-8</v>
      </c>
      <c r="AA176" s="89">
        <f t="shared" si="27"/>
        <v>0</v>
      </c>
      <c r="AB176" s="90">
        <f t="shared" si="34"/>
        <v>-8</v>
      </c>
      <c r="AC176" s="17"/>
      <c r="AD176" s="17"/>
      <c r="AE176" s="107"/>
    </row>
    <row r="177" spans="1:31" ht="14.5" customHeight="1">
      <c r="A177" s="45">
        <v>330896</v>
      </c>
      <c r="B177" s="46" t="s">
        <v>156</v>
      </c>
      <c r="C177" s="47" t="s">
        <v>475</v>
      </c>
      <c r="D177" s="76">
        <v>522132</v>
      </c>
      <c r="E177" s="77">
        <v>42549</v>
      </c>
      <c r="F177" s="77">
        <v>53022</v>
      </c>
      <c r="G177" s="82">
        <v>0</v>
      </c>
      <c r="H177" s="83">
        <v>0</v>
      </c>
      <c r="I177" s="55">
        <f t="shared" si="28"/>
        <v>617703</v>
      </c>
      <c r="J177" s="56">
        <f>(D177+E177+G177)*Factors!$B$3 +(F177+H177)*Factors!$B$4</f>
        <v>615635.62321583764</v>
      </c>
      <c r="K177" s="56">
        <f>VLOOKUP(A177,'NECA 5 year Projections'!$A$3:$H$656,4,FALSE)</f>
        <v>598983.48834690906</v>
      </c>
      <c r="L177" s="57">
        <f t="shared" si="29"/>
        <v>598983.48834690906</v>
      </c>
      <c r="M177" s="57">
        <f t="shared" si="30"/>
        <v>615635.62321583764</v>
      </c>
      <c r="N177" s="58">
        <f t="shared" si="24"/>
        <v>2067.376784162363</v>
      </c>
      <c r="O177" s="67">
        <f>IF(N177&gt;0,Factors!$B$6*(D177+E177+G177)+Factors!$B$7*(Main!F177+Main!H177),0)</f>
        <v>2067.3767841623976</v>
      </c>
      <c r="P177" s="72">
        <f>IF(O177&gt;0,(Factors!$B$6*Main!D177)/O177,0)</f>
        <v>0.92464949236825744</v>
      </c>
      <c r="Q177" s="70">
        <f>IF(O177&gt;0,(Factors!$B$6*Main!E177+Factors!$B181*Main!F177)/O177,0)</f>
        <v>7.5350507631742517E-2</v>
      </c>
      <c r="R177" s="71">
        <f>IF(O177&gt;0,(Factors!$B$6*Main!G177+Factors!$B181*Main!H177)/O177,0)</f>
        <v>0</v>
      </c>
      <c r="S177" s="88">
        <f t="shared" si="31"/>
        <v>1911.5988940096495</v>
      </c>
      <c r="T177" s="89">
        <f t="shared" si="32"/>
        <v>155.77789015271344</v>
      </c>
      <c r="U177" s="89">
        <f t="shared" si="33"/>
        <v>0</v>
      </c>
      <c r="V177" s="88">
        <v>1912</v>
      </c>
      <c r="W177" s="89">
        <v>154</v>
      </c>
      <c r="X177" s="89">
        <v>0</v>
      </c>
      <c r="Y177" s="88">
        <f t="shared" si="25"/>
        <v>0</v>
      </c>
      <c r="Z177" s="89">
        <f t="shared" si="26"/>
        <v>-2</v>
      </c>
      <c r="AA177" s="89">
        <f t="shared" si="27"/>
        <v>0</v>
      </c>
      <c r="AB177" s="90">
        <f t="shared" si="34"/>
        <v>-2</v>
      </c>
      <c r="AC177" s="17"/>
      <c r="AD177" s="17"/>
    </row>
    <row r="178" spans="1:31" ht="14.5" customHeight="1">
      <c r="A178" s="45">
        <v>330899</v>
      </c>
      <c r="B178" s="46" t="s">
        <v>157</v>
      </c>
      <c r="C178" s="47" t="s">
        <v>475</v>
      </c>
      <c r="D178" s="76">
        <v>1030260</v>
      </c>
      <c r="E178" s="77">
        <v>294867</v>
      </c>
      <c r="F178" s="77">
        <v>249597</v>
      </c>
      <c r="G178" s="82">
        <v>0</v>
      </c>
      <c r="H178" s="83">
        <v>0</v>
      </c>
      <c r="I178" s="55">
        <f t="shared" si="28"/>
        <v>1574724</v>
      </c>
      <c r="J178" s="56">
        <f>(D178+E178+G178)*Factors!$B$3 +(F178+H178)*Factors!$B$4</f>
        <v>1569872.5231557875</v>
      </c>
      <c r="K178" s="56">
        <f>VLOOKUP(A178,'NECA 5 year Projections'!$A$3:$H$656,4,FALSE)</f>
        <v>1490009.0718767401</v>
      </c>
      <c r="L178" s="57">
        <f t="shared" si="29"/>
        <v>1490009.0718767401</v>
      </c>
      <c r="M178" s="57">
        <f t="shared" si="30"/>
        <v>1569872.5231557875</v>
      </c>
      <c r="N178" s="58">
        <f t="shared" si="24"/>
        <v>4851.476844212506</v>
      </c>
      <c r="O178" s="67">
        <f>IF(N178&gt;0,Factors!$B$6*(D178+E178+G178)+Factors!$B$7*(Main!F178+Main!H178),0)</f>
        <v>4851.4768442125114</v>
      </c>
      <c r="P178" s="72">
        <f>IF(O178&gt;0,(Factors!$B$6*Main!D178)/O178,0)</f>
        <v>0.77748019623779452</v>
      </c>
      <c r="Q178" s="70">
        <f>IF(O178&gt;0,(Factors!$B$6*Main!E178+Factors!$B182*Main!F178)/O178,0)</f>
        <v>0.22251980376220543</v>
      </c>
      <c r="R178" s="71">
        <f>IF(O178&gt;0,(Factors!$B$6*Main!G178+Factors!$B182*Main!H178)/O178,0)</f>
        <v>0</v>
      </c>
      <c r="S178" s="88">
        <f t="shared" si="31"/>
        <v>3771.9271688814551</v>
      </c>
      <c r="T178" s="89">
        <f t="shared" si="32"/>
        <v>1079.5496753310506</v>
      </c>
      <c r="U178" s="89">
        <f t="shared" si="33"/>
        <v>0</v>
      </c>
      <c r="V178" s="88">
        <v>3772</v>
      </c>
      <c r="W178" s="89">
        <v>1080</v>
      </c>
      <c r="X178" s="89">
        <v>0</v>
      </c>
      <c r="Y178" s="88">
        <f t="shared" si="25"/>
        <v>0</v>
      </c>
      <c r="Z178" s="89">
        <f t="shared" si="26"/>
        <v>0</v>
      </c>
      <c r="AA178" s="89">
        <f t="shared" si="27"/>
        <v>0</v>
      </c>
      <c r="AB178" s="90">
        <f t="shared" si="34"/>
        <v>0</v>
      </c>
      <c r="AC178" s="17"/>
      <c r="AD178" s="17"/>
      <c r="AE178" s="107"/>
    </row>
    <row r="179" spans="1:31" ht="14.5" customHeight="1">
      <c r="A179" s="45">
        <v>330900</v>
      </c>
      <c r="B179" s="46" t="s">
        <v>158</v>
      </c>
      <c r="C179" s="47" t="s">
        <v>475</v>
      </c>
      <c r="D179" s="76">
        <v>1345824</v>
      </c>
      <c r="E179" s="77">
        <v>369051</v>
      </c>
      <c r="F179" s="77">
        <v>228429</v>
      </c>
      <c r="G179" s="82">
        <v>0</v>
      </c>
      <c r="H179" s="83">
        <v>0</v>
      </c>
      <c r="I179" s="55">
        <f t="shared" si="28"/>
        <v>1943304</v>
      </c>
      <c r="J179" s="56">
        <f>(D179+E179+G179)*Factors!$B$3 +(F179+H179)*Factors!$B$4</f>
        <v>1937025.6007573472</v>
      </c>
      <c r="K179" s="56">
        <f>VLOOKUP(A179,'NECA 5 year Projections'!$A$3:$H$656,4,FALSE)</f>
        <v>1880577.81137852</v>
      </c>
      <c r="L179" s="57">
        <f t="shared" si="29"/>
        <v>1880577.81137852</v>
      </c>
      <c r="M179" s="57">
        <f t="shared" si="30"/>
        <v>1937025.6007573472</v>
      </c>
      <c r="N179" s="58">
        <f t="shared" si="24"/>
        <v>6278.399242652813</v>
      </c>
      <c r="O179" s="67">
        <f>IF(N179&gt;0,Factors!$B$6*(D179+E179+G179)+Factors!$B$7*(Main!F179+Main!H179),0)</f>
        <v>6278.3992426529167</v>
      </c>
      <c r="P179" s="72">
        <f>IF(O179&gt;0,(Factors!$B$6*Main!D179)/O179,0)</f>
        <v>0.78479422698447399</v>
      </c>
      <c r="Q179" s="70">
        <f>IF(O179&gt;0,(Factors!$B$6*Main!E179+Factors!$B183*Main!F179)/O179,0)</f>
        <v>0.21520577301552593</v>
      </c>
      <c r="R179" s="71">
        <f>IF(O179&gt;0,(Factors!$B$6*Main!G179+Factors!$B183*Main!H179)/O179,0)</f>
        <v>0</v>
      </c>
      <c r="S179" s="88">
        <f t="shared" si="31"/>
        <v>4927.2514803376216</v>
      </c>
      <c r="T179" s="89">
        <f t="shared" si="32"/>
        <v>1351.1477623151911</v>
      </c>
      <c r="U179" s="89">
        <f t="shared" si="33"/>
        <v>0</v>
      </c>
      <c r="V179" s="88">
        <v>4927</v>
      </c>
      <c r="W179" s="89">
        <v>1347</v>
      </c>
      <c r="X179" s="89">
        <v>0</v>
      </c>
      <c r="Y179" s="88">
        <f t="shared" si="25"/>
        <v>0</v>
      </c>
      <c r="Z179" s="89">
        <f t="shared" si="26"/>
        <v>-4</v>
      </c>
      <c r="AA179" s="89">
        <f t="shared" si="27"/>
        <v>0</v>
      </c>
      <c r="AB179" s="90">
        <f t="shared" si="34"/>
        <v>-4</v>
      </c>
      <c r="AC179" s="17"/>
      <c r="AD179" s="17"/>
      <c r="AE179" s="107"/>
    </row>
    <row r="180" spans="1:31" ht="14.5" customHeight="1">
      <c r="A180" s="45">
        <v>330902</v>
      </c>
      <c r="B180" s="46" t="s">
        <v>476</v>
      </c>
      <c r="C180" s="47" t="s">
        <v>475</v>
      </c>
      <c r="D180" s="76">
        <v>1763292</v>
      </c>
      <c r="E180" s="77">
        <v>409509</v>
      </c>
      <c r="F180" s="77">
        <v>740073</v>
      </c>
      <c r="G180" s="82">
        <v>0</v>
      </c>
      <c r="H180" s="83">
        <v>0</v>
      </c>
      <c r="I180" s="55">
        <f t="shared" si="28"/>
        <v>2912874</v>
      </c>
      <c r="J180" s="56">
        <f>(D180+E180+G180)*Factors!$B$3 +(F180+H180)*Factors!$B$4</f>
        <v>2904919.0690850145</v>
      </c>
      <c r="K180" s="56">
        <f>VLOOKUP(A180,'NECA 5 year Projections'!$A$3:$H$656,4,FALSE)</f>
        <v>1636938.8573232701</v>
      </c>
      <c r="L180" s="57">
        <f t="shared" si="29"/>
        <v>1636938.8573232701</v>
      </c>
      <c r="M180" s="57">
        <f t="shared" si="30"/>
        <v>2904919.0690850145</v>
      </c>
      <c r="N180" s="58">
        <f t="shared" si="24"/>
        <v>7954.9309149854816</v>
      </c>
      <c r="O180" s="67">
        <f>IF(N180&gt;0,Factors!$B$6*(D180+E180+G180)+Factors!$B$7*(Main!F180+Main!H180),0)</f>
        <v>7954.930914985348</v>
      </c>
      <c r="P180" s="72">
        <f>IF(O180&gt;0,(Factors!$B$6*Main!D180)/O180,0)</f>
        <v>0.81152944977473784</v>
      </c>
      <c r="Q180" s="70">
        <f>IF(O180&gt;0,(Factors!$B$6*Main!E180+Factors!$B184*Main!F180)/O180,0)</f>
        <v>0.18847055022526224</v>
      </c>
      <c r="R180" s="71">
        <f>IF(O180&gt;0,(Factors!$B$6*Main!G180+Factors!$B184*Main!H180)/O180,0)</f>
        <v>0</v>
      </c>
      <c r="S180" s="88">
        <f t="shared" si="31"/>
        <v>6455.6607084342195</v>
      </c>
      <c r="T180" s="89">
        <f t="shared" si="32"/>
        <v>1499.2702065512626</v>
      </c>
      <c r="U180" s="89">
        <f t="shared" si="33"/>
        <v>0</v>
      </c>
      <c r="V180" s="88">
        <v>6456</v>
      </c>
      <c r="W180" s="89">
        <v>1498</v>
      </c>
      <c r="X180" s="89">
        <v>0</v>
      </c>
      <c r="Y180" s="88">
        <f t="shared" si="25"/>
        <v>0</v>
      </c>
      <c r="Z180" s="89">
        <f t="shared" si="26"/>
        <v>-1</v>
      </c>
      <c r="AA180" s="89">
        <f t="shared" si="27"/>
        <v>0</v>
      </c>
      <c r="AB180" s="90">
        <f t="shared" si="34"/>
        <v>-1</v>
      </c>
      <c r="AC180" s="17"/>
      <c r="AD180" s="17"/>
    </row>
    <row r="181" spans="1:31" ht="14.5" customHeight="1">
      <c r="A181" s="45">
        <v>330908</v>
      </c>
      <c r="B181" s="46" t="s">
        <v>159</v>
      </c>
      <c r="C181" s="47" t="s">
        <v>475</v>
      </c>
      <c r="D181" s="76">
        <v>1337424</v>
      </c>
      <c r="E181" s="77">
        <v>836301</v>
      </c>
      <c r="F181" s="77">
        <v>817104</v>
      </c>
      <c r="G181" s="82">
        <v>0</v>
      </c>
      <c r="H181" s="83">
        <v>0</v>
      </c>
      <c r="I181" s="55">
        <f t="shared" si="28"/>
        <v>2990829</v>
      </c>
      <c r="J181" s="56">
        <f>(D181+E181+G181)*Factors!$B$3 +(F181+H181)*Factors!$B$4</f>
        <v>2982870.6861906927</v>
      </c>
      <c r="K181" s="56">
        <f>VLOOKUP(A181,'NECA 5 year Projections'!$A$3:$H$656,4,FALSE)</f>
        <v>1426896.3238619701</v>
      </c>
      <c r="L181" s="57">
        <f t="shared" si="29"/>
        <v>1426896.3238619701</v>
      </c>
      <c r="M181" s="57">
        <f t="shared" si="30"/>
        <v>2982870.6861906927</v>
      </c>
      <c r="N181" s="58">
        <f t="shared" si="24"/>
        <v>7958.3138093072921</v>
      </c>
      <c r="O181" s="67">
        <f>IF(N181&gt;0,Factors!$B$6*(D181+E181+G181)+Factors!$B$7*(Main!F181+Main!H181),0)</f>
        <v>7958.3138093072148</v>
      </c>
      <c r="P181" s="72">
        <f>IF(O181&gt;0,(Factors!$B$6*Main!D181)/O181,0)</f>
        <v>0.61526826070455098</v>
      </c>
      <c r="Q181" s="70">
        <f>IF(O181&gt;0,(Factors!$B$6*Main!E181+Factors!$B185*Main!F181)/O181,0)</f>
        <v>0.38473173929544907</v>
      </c>
      <c r="R181" s="71">
        <f>IF(O181&gt;0,(Factors!$B$6*Main!G181+Factors!$B185*Main!H181)/O181,0)</f>
        <v>0</v>
      </c>
      <c r="S181" s="88">
        <f t="shared" si="31"/>
        <v>4896.4978955935076</v>
      </c>
      <c r="T181" s="89">
        <f t="shared" si="32"/>
        <v>3061.8159137137854</v>
      </c>
      <c r="U181" s="89">
        <f t="shared" si="33"/>
        <v>0</v>
      </c>
      <c r="V181" s="88">
        <v>4896</v>
      </c>
      <c r="W181" s="89">
        <v>3056</v>
      </c>
      <c r="X181" s="89">
        <v>0</v>
      </c>
      <c r="Y181" s="88">
        <f t="shared" si="25"/>
        <v>0</v>
      </c>
      <c r="Z181" s="89">
        <f t="shared" si="26"/>
        <v>-6</v>
      </c>
      <c r="AA181" s="89">
        <f t="shared" si="27"/>
        <v>0</v>
      </c>
      <c r="AB181" s="90">
        <f t="shared" si="34"/>
        <v>-6</v>
      </c>
      <c r="AC181" s="17"/>
      <c r="AD181" s="17"/>
    </row>
    <row r="182" spans="1:31" ht="14.5" customHeight="1">
      <c r="A182" s="45">
        <v>330910</v>
      </c>
      <c r="B182" s="46" t="s">
        <v>477</v>
      </c>
      <c r="C182" s="47" t="s">
        <v>475</v>
      </c>
      <c r="D182" s="76">
        <v>1838220</v>
      </c>
      <c r="E182" s="77">
        <v>417840</v>
      </c>
      <c r="F182" s="77">
        <v>0</v>
      </c>
      <c r="G182" s="82">
        <v>0</v>
      </c>
      <c r="H182" s="83">
        <v>0</v>
      </c>
      <c r="I182" s="55">
        <f t="shared" si="28"/>
        <v>2256060</v>
      </c>
      <c r="J182" s="56">
        <f>(D182+E182+G182)*Factors!$B$3 +(F182+H182)*Factors!$B$4</f>
        <v>2247800.2461430836</v>
      </c>
      <c r="K182" s="56">
        <f>VLOOKUP(A182,'NECA 5 year Projections'!$A$3:$H$656,4,FALSE)</f>
        <v>1738108.80879645</v>
      </c>
      <c r="L182" s="57">
        <f t="shared" si="29"/>
        <v>1738108.80879645</v>
      </c>
      <c r="M182" s="57">
        <f t="shared" si="30"/>
        <v>2247800.2461430836</v>
      </c>
      <c r="N182" s="58">
        <f t="shared" si="24"/>
        <v>8259.7538569164462</v>
      </c>
      <c r="O182" s="67">
        <f>IF(N182&gt;0,Factors!$B$6*(D182+E182+G182)+Factors!$B$7*(Main!F182+Main!H182),0)</f>
        <v>8259.7538569164153</v>
      </c>
      <c r="P182" s="72">
        <f>IF(O182&gt;0,(Factors!$B$6*Main!D182)/O182,0)</f>
        <v>0.81479215978298458</v>
      </c>
      <c r="Q182" s="70">
        <f>IF(O182&gt;0,(Factors!$B$6*Main!E182+Factors!$B186*Main!F182)/O182,0)</f>
        <v>0.1852078402170155</v>
      </c>
      <c r="R182" s="71">
        <f>IF(O182&gt;0,(Factors!$B$6*Main!G182+Factors!$B186*Main!H182)/O182,0)</f>
        <v>0</v>
      </c>
      <c r="S182" s="88">
        <f t="shared" si="31"/>
        <v>6729.9826843527881</v>
      </c>
      <c r="T182" s="89">
        <f t="shared" si="32"/>
        <v>1529.7711725636586</v>
      </c>
      <c r="U182" s="89">
        <f t="shared" si="33"/>
        <v>0</v>
      </c>
      <c r="V182" s="88">
        <v>6730</v>
      </c>
      <c r="W182" s="89">
        <v>1530</v>
      </c>
      <c r="X182" s="89">
        <v>0</v>
      </c>
      <c r="Y182" s="88">
        <f t="shared" si="25"/>
        <v>0</v>
      </c>
      <c r="Z182" s="89">
        <f t="shared" si="26"/>
        <v>0</v>
      </c>
      <c r="AA182" s="89">
        <f t="shared" si="27"/>
        <v>0</v>
      </c>
      <c r="AB182" s="90">
        <f t="shared" si="34"/>
        <v>0</v>
      </c>
      <c r="AC182" s="17"/>
      <c r="AD182" s="17"/>
      <c r="AE182" s="107"/>
    </row>
    <row r="183" spans="1:31" ht="14.5" customHeight="1">
      <c r="A183" s="45">
        <v>330918</v>
      </c>
      <c r="B183" s="46" t="s">
        <v>478</v>
      </c>
      <c r="C183" s="47" t="s">
        <v>475</v>
      </c>
      <c r="D183" s="76">
        <v>2028720</v>
      </c>
      <c r="E183" s="77">
        <v>1137831</v>
      </c>
      <c r="F183" s="77">
        <v>1009368</v>
      </c>
      <c r="G183" s="82">
        <v>0</v>
      </c>
      <c r="H183" s="83">
        <v>0</v>
      </c>
      <c r="I183" s="55">
        <f t="shared" si="28"/>
        <v>4175919</v>
      </c>
      <c r="J183" s="56">
        <f>(D183+E183+G183)*Factors!$B$3 +(F183+H183)*Factors!$B$4</f>
        <v>4164325.8101755395</v>
      </c>
      <c r="K183" s="56">
        <f>VLOOKUP(A183,'NECA 5 year Projections'!$A$3:$H$656,4,FALSE)</f>
        <v>2589480.79723144</v>
      </c>
      <c r="L183" s="57">
        <f t="shared" si="29"/>
        <v>2589480.79723144</v>
      </c>
      <c r="M183" s="57">
        <f t="shared" si="30"/>
        <v>4164325.8101755395</v>
      </c>
      <c r="N183" s="58">
        <f t="shared" si="24"/>
        <v>11593.18982446054</v>
      </c>
      <c r="O183" s="67">
        <f>IF(N183&gt;0,Factors!$B$6*(D183+E183+G183)+Factors!$B$7*(Main!F183+Main!H183),0)</f>
        <v>11593.189824460578</v>
      </c>
      <c r="P183" s="72">
        <f>IF(O183&gt;0,(Factors!$B$6*Main!D183)/O183,0)</f>
        <v>0.64067182243393528</v>
      </c>
      <c r="Q183" s="70">
        <f>IF(O183&gt;0,(Factors!$B$6*Main!E183+Factors!$B187*Main!F183)/O183,0)</f>
        <v>0.35932817756606483</v>
      </c>
      <c r="R183" s="71">
        <f>IF(O183&gt;0,(Factors!$B$6*Main!G183+Factors!$B187*Main!H183)/O183,0)</f>
        <v>0</v>
      </c>
      <c r="S183" s="88">
        <f t="shared" si="31"/>
        <v>7427.430052659688</v>
      </c>
      <c r="T183" s="89">
        <f t="shared" si="32"/>
        <v>4165.7597718008528</v>
      </c>
      <c r="U183" s="89">
        <f t="shared" si="33"/>
        <v>0</v>
      </c>
      <c r="V183" s="88">
        <v>7427</v>
      </c>
      <c r="W183" s="89">
        <v>4161</v>
      </c>
      <c r="X183" s="89">
        <v>0</v>
      </c>
      <c r="Y183" s="88">
        <f t="shared" si="25"/>
        <v>0</v>
      </c>
      <c r="Z183" s="89">
        <f t="shared" si="26"/>
        <v>-5</v>
      </c>
      <c r="AA183" s="89">
        <f t="shared" si="27"/>
        <v>0</v>
      </c>
      <c r="AB183" s="90">
        <f t="shared" si="34"/>
        <v>-5</v>
      </c>
      <c r="AC183" s="17"/>
      <c r="AD183" s="17"/>
      <c r="AE183" s="107"/>
    </row>
    <row r="184" spans="1:31" ht="14.5" customHeight="1">
      <c r="A184" s="45">
        <v>330920</v>
      </c>
      <c r="B184" s="46" t="s">
        <v>160</v>
      </c>
      <c r="C184" s="47" t="s">
        <v>475</v>
      </c>
      <c r="D184" s="76">
        <v>521616</v>
      </c>
      <c r="E184" s="77">
        <v>0</v>
      </c>
      <c r="F184" s="77">
        <v>6</v>
      </c>
      <c r="G184" s="82">
        <v>0</v>
      </c>
      <c r="H184" s="83">
        <v>0</v>
      </c>
      <c r="I184" s="55">
        <f t="shared" si="28"/>
        <v>521622</v>
      </c>
      <c r="J184" s="56">
        <f>(D184+E184+G184)*Factors!$B$3 +(F184+H184)*Factors!$B$4</f>
        <v>519712.29025476746</v>
      </c>
      <c r="K184" s="56">
        <f>VLOOKUP(A184,'NECA 5 year Projections'!$A$3:$H$656,4,FALSE)</f>
        <v>788461.29538673197</v>
      </c>
      <c r="L184" s="57">
        <f t="shared" si="29"/>
        <v>521622</v>
      </c>
      <c r="M184" s="57">
        <f t="shared" si="30"/>
        <v>521622</v>
      </c>
      <c r="N184" s="58">
        <f t="shared" si="24"/>
        <v>0</v>
      </c>
      <c r="O184" s="67">
        <f>IF(N184&gt;0,Factors!$B$6*(D184+E184+G184)+Factors!$B$7*(Main!F184+Main!H184),0)</f>
        <v>0</v>
      </c>
      <c r="P184" s="72">
        <f>IF(O184&gt;0,(Factors!$B$6*Main!D184)/O184,0)</f>
        <v>0</v>
      </c>
      <c r="Q184" s="70">
        <f>IF(O184&gt;0,(Factors!$B$6*Main!E184+Factors!$B188*Main!F184)/O184,0)</f>
        <v>0</v>
      </c>
      <c r="R184" s="71">
        <f>IF(O184&gt;0,(Factors!$B$6*Main!G184+Factors!$B188*Main!H184)/O184,0)</f>
        <v>0</v>
      </c>
      <c r="S184" s="88">
        <f t="shared" si="31"/>
        <v>0</v>
      </c>
      <c r="T184" s="89">
        <f t="shared" si="32"/>
        <v>0</v>
      </c>
      <c r="U184" s="89">
        <f t="shared" si="33"/>
        <v>0</v>
      </c>
      <c r="V184" s="88">
        <v>0</v>
      </c>
      <c r="W184" s="89">
        <v>0</v>
      </c>
      <c r="X184" s="89">
        <v>0</v>
      </c>
      <c r="Y184" s="88">
        <f t="shared" si="25"/>
        <v>0</v>
      </c>
      <c r="Z184" s="89">
        <f t="shared" si="26"/>
        <v>0</v>
      </c>
      <c r="AA184" s="89">
        <f t="shared" si="27"/>
        <v>0</v>
      </c>
      <c r="AB184" s="90">
        <f t="shared" si="34"/>
        <v>0</v>
      </c>
      <c r="AC184" s="17"/>
      <c r="AD184" s="17"/>
    </row>
    <row r="185" spans="1:31" ht="14.5" customHeight="1">
      <c r="A185" s="45">
        <v>330925</v>
      </c>
      <c r="B185" s="46" t="s">
        <v>479</v>
      </c>
      <c r="C185" s="47" t="s">
        <v>475</v>
      </c>
      <c r="D185" s="76">
        <v>670908</v>
      </c>
      <c r="E185" s="77">
        <v>0</v>
      </c>
      <c r="F185" s="77">
        <v>0</v>
      </c>
      <c r="G185" s="82">
        <v>0</v>
      </c>
      <c r="H185" s="83">
        <v>0</v>
      </c>
      <c r="I185" s="55">
        <f t="shared" si="28"/>
        <v>670908</v>
      </c>
      <c r="J185" s="56">
        <f>(D185+E185+G185)*Factors!$B$3 +(F185+H185)*Factors!$B$4</f>
        <v>668451.71118647733</v>
      </c>
      <c r="K185" s="56">
        <f>VLOOKUP(A185,'NECA 5 year Projections'!$A$3:$H$656,4,FALSE)</f>
        <v>687569.15855337598</v>
      </c>
      <c r="L185" s="57">
        <f t="shared" si="29"/>
        <v>670908</v>
      </c>
      <c r="M185" s="57">
        <f t="shared" si="30"/>
        <v>670908</v>
      </c>
      <c r="N185" s="58">
        <f t="shared" si="24"/>
        <v>0</v>
      </c>
      <c r="O185" s="67">
        <f>IF(N185&gt;0,Factors!$B$6*(D185+E185+G185)+Factors!$B$7*(Main!F185+Main!H185),0)</f>
        <v>0</v>
      </c>
      <c r="P185" s="72">
        <f>IF(O185&gt;0,(Factors!$B$6*Main!D185)/O185,0)</f>
        <v>0</v>
      </c>
      <c r="Q185" s="70">
        <f>IF(O185&gt;0,(Factors!$B$6*Main!E185+Factors!$B189*Main!F185)/O185,0)</f>
        <v>0</v>
      </c>
      <c r="R185" s="71">
        <f>IF(O185&gt;0,(Factors!$B$6*Main!G185+Factors!$B189*Main!H185)/O185,0)</f>
        <v>0</v>
      </c>
      <c r="S185" s="88">
        <f t="shared" si="31"/>
        <v>0</v>
      </c>
      <c r="T185" s="89">
        <f t="shared" si="32"/>
        <v>0</v>
      </c>
      <c r="U185" s="89">
        <f t="shared" si="33"/>
        <v>0</v>
      </c>
      <c r="V185" s="88">
        <v>0</v>
      </c>
      <c r="W185" s="89">
        <v>0</v>
      </c>
      <c r="X185" s="89">
        <v>0</v>
      </c>
      <c r="Y185" s="88">
        <f t="shared" si="25"/>
        <v>0</v>
      </c>
      <c r="Z185" s="89">
        <f t="shared" si="26"/>
        <v>0</v>
      </c>
      <c r="AA185" s="89">
        <f t="shared" si="27"/>
        <v>0</v>
      </c>
      <c r="AB185" s="90">
        <f t="shared" si="34"/>
        <v>0</v>
      </c>
      <c r="AC185" s="17"/>
      <c r="AD185" s="17"/>
    </row>
    <row r="186" spans="1:31" ht="14.5" customHeight="1">
      <c r="A186" s="45">
        <v>330937</v>
      </c>
      <c r="B186" s="46" t="s">
        <v>161</v>
      </c>
      <c r="C186" s="47" t="s">
        <v>475</v>
      </c>
      <c r="D186" s="76">
        <v>384600</v>
      </c>
      <c r="E186" s="77">
        <v>0</v>
      </c>
      <c r="F186" s="77">
        <v>0</v>
      </c>
      <c r="G186" s="82">
        <v>0</v>
      </c>
      <c r="H186" s="83">
        <v>0</v>
      </c>
      <c r="I186" s="55">
        <f t="shared" si="28"/>
        <v>384600</v>
      </c>
      <c r="J186" s="56">
        <f>(D186+E186+G186)*Factors!$B$3 +(F186+H186)*Factors!$B$4</f>
        <v>383191.92515563854</v>
      </c>
      <c r="K186" s="56">
        <f>VLOOKUP(A186,'NECA 5 year Projections'!$A$3:$H$656,4,FALSE)</f>
        <v>410830.90113460697</v>
      </c>
      <c r="L186" s="57">
        <f t="shared" si="29"/>
        <v>384600</v>
      </c>
      <c r="M186" s="57">
        <f t="shared" si="30"/>
        <v>384600</v>
      </c>
      <c r="N186" s="58">
        <f t="shared" si="24"/>
        <v>0</v>
      </c>
      <c r="O186" s="67">
        <f>IF(N186&gt;0,Factors!$B$6*(D186+E186+G186)+Factors!$B$7*(Main!F186+Main!H186),0)</f>
        <v>0</v>
      </c>
      <c r="P186" s="72">
        <f>IF(O186&gt;0,(Factors!$B$6*Main!D186)/O186,0)</f>
        <v>0</v>
      </c>
      <c r="Q186" s="70">
        <f>IF(O186&gt;0,(Factors!$B$6*Main!E186+Factors!$B190*Main!F186)/O186,0)</f>
        <v>0</v>
      </c>
      <c r="R186" s="71">
        <f>IF(O186&gt;0,(Factors!$B$6*Main!G186+Factors!$B190*Main!H186)/O186,0)</f>
        <v>0</v>
      </c>
      <c r="S186" s="88">
        <f t="shared" si="31"/>
        <v>0</v>
      </c>
      <c r="T186" s="89">
        <f t="shared" si="32"/>
        <v>0</v>
      </c>
      <c r="U186" s="89">
        <f t="shared" si="33"/>
        <v>0</v>
      </c>
      <c r="V186" s="88">
        <v>0</v>
      </c>
      <c r="W186" s="89">
        <v>0</v>
      </c>
      <c r="X186" s="89">
        <v>0</v>
      </c>
      <c r="Y186" s="88">
        <f t="shared" si="25"/>
        <v>0</v>
      </c>
      <c r="Z186" s="89">
        <f t="shared" si="26"/>
        <v>0</v>
      </c>
      <c r="AA186" s="89">
        <f t="shared" si="27"/>
        <v>0</v>
      </c>
      <c r="AB186" s="90">
        <f t="shared" si="34"/>
        <v>0</v>
      </c>
      <c r="AC186" s="17"/>
      <c r="AD186" s="17"/>
    </row>
    <row r="187" spans="1:31" ht="14.5" customHeight="1">
      <c r="A187" s="45">
        <v>330938</v>
      </c>
      <c r="B187" s="46" t="s">
        <v>162</v>
      </c>
      <c r="C187" s="47" t="s">
        <v>475</v>
      </c>
      <c r="D187" s="76">
        <v>2228184</v>
      </c>
      <c r="E187" s="77">
        <v>6345</v>
      </c>
      <c r="F187" s="77">
        <v>28980</v>
      </c>
      <c r="G187" s="82">
        <v>0</v>
      </c>
      <c r="H187" s="83">
        <v>0</v>
      </c>
      <c r="I187" s="55">
        <f t="shared" si="28"/>
        <v>2263509</v>
      </c>
      <c r="J187" s="56">
        <f>(D187+E187+G187)*Factors!$B$3 +(F187+H187)*Factors!$B$4</f>
        <v>2255328.0741708372</v>
      </c>
      <c r="K187" s="56">
        <f>VLOOKUP(A187,'NECA 5 year Projections'!$A$3:$H$656,4,FALSE)</f>
        <v>2342259.3468215899</v>
      </c>
      <c r="L187" s="57">
        <f t="shared" si="29"/>
        <v>2263509</v>
      </c>
      <c r="M187" s="57">
        <f t="shared" si="30"/>
        <v>2263509</v>
      </c>
      <c r="N187" s="58">
        <f t="shared" si="24"/>
        <v>0</v>
      </c>
      <c r="O187" s="67">
        <f>IF(N187&gt;0,Factors!$B$6*(D187+E187+G187)+Factors!$B$7*(Main!F187+Main!H187),0)</f>
        <v>0</v>
      </c>
      <c r="P187" s="72">
        <f>IF(O187&gt;0,(Factors!$B$6*Main!D187)/O187,0)</f>
        <v>0</v>
      </c>
      <c r="Q187" s="70">
        <f>IF(O187&gt;0,(Factors!$B$6*Main!E187+Factors!$B191*Main!F187)/O187,0)</f>
        <v>0</v>
      </c>
      <c r="R187" s="71">
        <f>IF(O187&gt;0,(Factors!$B$6*Main!G187+Factors!$B191*Main!H187)/O187,0)</f>
        <v>0</v>
      </c>
      <c r="S187" s="88">
        <f t="shared" si="31"/>
        <v>0</v>
      </c>
      <c r="T187" s="89">
        <f t="shared" si="32"/>
        <v>0</v>
      </c>
      <c r="U187" s="89">
        <f t="shared" si="33"/>
        <v>0</v>
      </c>
      <c r="V187" s="88">
        <v>0</v>
      </c>
      <c r="W187" s="89">
        <v>0</v>
      </c>
      <c r="X187" s="89">
        <v>0</v>
      </c>
      <c r="Y187" s="88">
        <f t="shared" si="25"/>
        <v>0</v>
      </c>
      <c r="Z187" s="89">
        <f t="shared" si="26"/>
        <v>0</v>
      </c>
      <c r="AA187" s="89">
        <f t="shared" si="27"/>
        <v>0</v>
      </c>
      <c r="AB187" s="90">
        <f t="shared" si="34"/>
        <v>0</v>
      </c>
      <c r="AC187" s="17"/>
      <c r="AD187" s="17"/>
    </row>
    <row r="188" spans="1:31" ht="14.5" customHeight="1">
      <c r="A188" s="45">
        <v>330946</v>
      </c>
      <c r="B188" s="46" t="s">
        <v>163</v>
      </c>
      <c r="C188" s="47" t="s">
        <v>475</v>
      </c>
      <c r="D188" s="76">
        <v>265440</v>
      </c>
      <c r="E188" s="77">
        <v>39471</v>
      </c>
      <c r="F188" s="77">
        <v>42942</v>
      </c>
      <c r="G188" s="82">
        <v>0</v>
      </c>
      <c r="H188" s="83">
        <v>0</v>
      </c>
      <c r="I188" s="55">
        <f t="shared" si="28"/>
        <v>347853</v>
      </c>
      <c r="J188" s="56">
        <f>(D188+E188+G188)*Factors!$B$3 +(F188+H188)*Factors!$B$4</f>
        <v>346736.67782405333</v>
      </c>
      <c r="K188" s="56">
        <f>VLOOKUP(A188,'NECA 5 year Projections'!$A$3:$H$656,4,FALSE)</f>
        <v>202399.92940639201</v>
      </c>
      <c r="L188" s="57">
        <f t="shared" si="29"/>
        <v>202399.92940639201</v>
      </c>
      <c r="M188" s="57">
        <f t="shared" si="30"/>
        <v>346736.67782405333</v>
      </c>
      <c r="N188" s="58">
        <f t="shared" si="24"/>
        <v>1116.3221759466687</v>
      </c>
      <c r="O188" s="67">
        <f>IF(N188&gt;0,Factors!$B$6*(D188+E188+G188)+Factors!$B$7*(Main!F188+Main!H188),0)</f>
        <v>1116.3221759466687</v>
      </c>
      <c r="P188" s="72">
        <f>IF(O188&gt;0,(Factors!$B$6*Main!D188)/O188,0)</f>
        <v>0.87054911105207744</v>
      </c>
      <c r="Q188" s="70">
        <f>IF(O188&gt;0,(Factors!$B$6*Main!E188+Factors!$B192*Main!F188)/O188,0)</f>
        <v>0.12945088894792248</v>
      </c>
      <c r="R188" s="71">
        <f>IF(O188&gt;0,(Factors!$B$6*Main!G188+Factors!$B192*Main!H188)/O188,0)</f>
        <v>0</v>
      </c>
      <c r="S188" s="88">
        <f t="shared" si="31"/>
        <v>971.81327791809326</v>
      </c>
      <c r="T188" s="89">
        <f t="shared" si="32"/>
        <v>144.5088980285754</v>
      </c>
      <c r="U188" s="89">
        <f t="shared" si="33"/>
        <v>0</v>
      </c>
      <c r="V188" s="88">
        <v>972</v>
      </c>
      <c r="W188" s="89">
        <v>145</v>
      </c>
      <c r="X188" s="89">
        <v>0</v>
      </c>
      <c r="Y188" s="88">
        <f t="shared" si="25"/>
        <v>0</v>
      </c>
      <c r="Z188" s="89">
        <f t="shared" si="26"/>
        <v>0</v>
      </c>
      <c r="AA188" s="89">
        <f t="shared" si="27"/>
        <v>0</v>
      </c>
      <c r="AB188" s="90">
        <f t="shared" si="34"/>
        <v>0</v>
      </c>
      <c r="AC188" s="17"/>
      <c r="AD188" s="17"/>
      <c r="AE188" s="107"/>
    </row>
    <row r="189" spans="1:31" ht="14.5" customHeight="1">
      <c r="A189" s="45">
        <v>330949</v>
      </c>
      <c r="B189" s="46" t="s">
        <v>164</v>
      </c>
      <c r="C189" s="47" t="s">
        <v>475</v>
      </c>
      <c r="D189" s="76">
        <v>749304</v>
      </c>
      <c r="E189" s="77">
        <v>98271</v>
      </c>
      <c r="F189" s="77">
        <v>86664</v>
      </c>
      <c r="G189" s="82">
        <v>0</v>
      </c>
      <c r="H189" s="83">
        <v>0</v>
      </c>
      <c r="I189" s="55">
        <f t="shared" si="28"/>
        <v>934239</v>
      </c>
      <c r="J189" s="56">
        <f>(D189+E189+G189)*Factors!$B$3 +(F189+H189)*Factors!$B$4</f>
        <v>931135.90838219028</v>
      </c>
      <c r="K189" s="56">
        <f>VLOOKUP(A189,'NECA 5 year Projections'!$A$3:$H$656,4,FALSE)</f>
        <v>811413.63431161095</v>
      </c>
      <c r="L189" s="57">
        <f t="shared" si="29"/>
        <v>811413.63431161095</v>
      </c>
      <c r="M189" s="57">
        <f t="shared" si="30"/>
        <v>931135.90838219028</v>
      </c>
      <c r="N189" s="58">
        <f t="shared" si="24"/>
        <v>3103.091617809725</v>
      </c>
      <c r="O189" s="67">
        <f>IF(N189&gt;0,Factors!$B$6*(D189+E189+G189)+Factors!$B$7*(Main!F189+Main!H189),0)</f>
        <v>3103.0916178097796</v>
      </c>
      <c r="P189" s="72">
        <f>IF(O189&gt;0,(Factors!$B$6*Main!D189)/O189,0)</f>
        <v>0.8840562782054685</v>
      </c>
      <c r="Q189" s="70">
        <f>IF(O189&gt;0,(Factors!$B$6*Main!E189+Factors!$B193*Main!F189)/O189,0)</f>
        <v>0.11594372179453145</v>
      </c>
      <c r="R189" s="71">
        <f>IF(O189&gt;0,(Factors!$B$6*Main!G189+Factors!$B193*Main!H189)/O189,0)</f>
        <v>0</v>
      </c>
      <c r="S189" s="88">
        <f t="shared" si="31"/>
        <v>2743.3076265714517</v>
      </c>
      <c r="T189" s="89">
        <f t="shared" si="32"/>
        <v>359.7839912382733</v>
      </c>
      <c r="U189" s="89">
        <f t="shared" si="33"/>
        <v>0</v>
      </c>
      <c r="V189" s="88">
        <v>2743</v>
      </c>
      <c r="W189" s="89">
        <v>360</v>
      </c>
      <c r="X189" s="89">
        <v>0</v>
      </c>
      <c r="Y189" s="88">
        <f t="shared" si="25"/>
        <v>0</v>
      </c>
      <c r="Z189" s="89">
        <f t="shared" si="26"/>
        <v>0</v>
      </c>
      <c r="AA189" s="89">
        <f t="shared" si="27"/>
        <v>0</v>
      </c>
      <c r="AB189" s="90">
        <f t="shared" si="34"/>
        <v>0</v>
      </c>
      <c r="AC189" s="17"/>
      <c r="AD189" s="17"/>
      <c r="AE189" s="107"/>
    </row>
    <row r="190" spans="1:31" ht="14.5" customHeight="1">
      <c r="A190" s="45">
        <v>330953</v>
      </c>
      <c r="B190" s="46" t="s">
        <v>165</v>
      </c>
      <c r="C190" s="47" t="s">
        <v>475</v>
      </c>
      <c r="D190" s="76">
        <v>443796</v>
      </c>
      <c r="E190" s="77">
        <v>168234</v>
      </c>
      <c r="F190" s="77">
        <v>133665</v>
      </c>
      <c r="G190" s="82">
        <v>0</v>
      </c>
      <c r="H190" s="83">
        <v>0</v>
      </c>
      <c r="I190" s="55">
        <f t="shared" si="28"/>
        <v>745695</v>
      </c>
      <c r="J190" s="56">
        <f>(D190+E190+G190)*Factors!$B$3 +(F190+H190)*Factors!$B$4</f>
        <v>743454.27184868813</v>
      </c>
      <c r="K190" s="56">
        <f>VLOOKUP(A190,'NECA 5 year Projections'!$A$3:$H$656,4,FALSE)</f>
        <v>509037.660019934</v>
      </c>
      <c r="L190" s="57">
        <f t="shared" si="29"/>
        <v>509037.660019934</v>
      </c>
      <c r="M190" s="57">
        <f t="shared" si="30"/>
        <v>743454.27184868813</v>
      </c>
      <c r="N190" s="58">
        <f t="shared" si="24"/>
        <v>2240.7281513118651</v>
      </c>
      <c r="O190" s="67">
        <f>IF(N190&gt;0,Factors!$B$6*(D190+E190+G190)+Factors!$B$7*(Main!F190+Main!H190),0)</f>
        <v>2240.7281513118241</v>
      </c>
      <c r="P190" s="72">
        <f>IF(O190&gt;0,(Factors!$B$6*Main!D190)/O190,0)</f>
        <v>0.72512131758247145</v>
      </c>
      <c r="Q190" s="70">
        <f>IF(O190&gt;0,(Factors!$B$6*Main!E190+Factors!$B194*Main!F190)/O190,0)</f>
        <v>0.27487868241752855</v>
      </c>
      <c r="R190" s="71">
        <f>IF(O190&gt;0,(Factors!$B$6*Main!G190+Factors!$B194*Main!H190)/O190,0)</f>
        <v>0</v>
      </c>
      <c r="S190" s="88">
        <f t="shared" si="31"/>
        <v>1624.799749423395</v>
      </c>
      <c r="T190" s="89">
        <f t="shared" si="32"/>
        <v>615.92840188847003</v>
      </c>
      <c r="U190" s="89">
        <f t="shared" si="33"/>
        <v>0</v>
      </c>
      <c r="V190" s="88">
        <v>1625</v>
      </c>
      <c r="W190" s="89">
        <v>615</v>
      </c>
      <c r="X190" s="89">
        <v>0</v>
      </c>
      <c r="Y190" s="88">
        <f t="shared" si="25"/>
        <v>0</v>
      </c>
      <c r="Z190" s="89">
        <f t="shared" si="26"/>
        <v>-1</v>
      </c>
      <c r="AA190" s="89">
        <f t="shared" si="27"/>
        <v>0</v>
      </c>
      <c r="AB190" s="90">
        <f t="shared" si="34"/>
        <v>-1</v>
      </c>
      <c r="AC190" s="17"/>
      <c r="AD190" s="17"/>
    </row>
    <row r="191" spans="1:31" ht="14.5" customHeight="1">
      <c r="A191" s="45">
        <v>330971</v>
      </c>
      <c r="B191" s="46" t="s">
        <v>166</v>
      </c>
      <c r="C191" s="47" t="s">
        <v>475</v>
      </c>
      <c r="D191" s="76">
        <v>1801872</v>
      </c>
      <c r="E191" s="77">
        <v>585762</v>
      </c>
      <c r="F191" s="77">
        <v>488700</v>
      </c>
      <c r="G191" s="82">
        <v>0</v>
      </c>
      <c r="H191" s="83">
        <v>0</v>
      </c>
      <c r="I191" s="55">
        <f t="shared" si="28"/>
        <v>2876334</v>
      </c>
      <c r="J191" s="56">
        <f>(D191+E191+G191)*Factors!$B$3 +(F191+H191)*Factors!$B$4</f>
        <v>2867592.5351717575</v>
      </c>
      <c r="K191" s="56">
        <f>VLOOKUP(A191,'NECA 5 year Projections'!$A$3:$H$656,4,FALSE)</f>
        <v>1992326.2781696499</v>
      </c>
      <c r="L191" s="57">
        <f t="shared" si="29"/>
        <v>1992326.2781696499</v>
      </c>
      <c r="M191" s="57">
        <f t="shared" si="30"/>
        <v>2867592.5351717575</v>
      </c>
      <c r="N191" s="58">
        <f t="shared" si="24"/>
        <v>8741.4648282425478</v>
      </c>
      <c r="O191" s="67">
        <f>IF(N191&gt;0,Factors!$B$6*(D191+E191+G191)+Factors!$B$7*(Main!F191+Main!H191),0)</f>
        <v>8741.4648282424969</v>
      </c>
      <c r="P191" s="72">
        <f>IF(O191&gt;0,(Factors!$B$6*Main!D191)/O191,0)</f>
        <v>0.75466842908083909</v>
      </c>
      <c r="Q191" s="70">
        <f>IF(O191&gt;0,(Factors!$B$6*Main!E191+Factors!$B195*Main!F191)/O191,0)</f>
        <v>0.245331570919161</v>
      </c>
      <c r="R191" s="71">
        <f>IF(O191&gt;0,(Factors!$B$6*Main!G191+Factors!$B195*Main!H191)/O191,0)</f>
        <v>0</v>
      </c>
      <c r="S191" s="88">
        <f t="shared" si="31"/>
        <v>6596.9075297952104</v>
      </c>
      <c r="T191" s="89">
        <f t="shared" si="32"/>
        <v>2144.5572984473383</v>
      </c>
      <c r="U191" s="89">
        <f t="shared" si="33"/>
        <v>0</v>
      </c>
      <c r="V191" s="88">
        <v>6597</v>
      </c>
      <c r="W191" s="89">
        <v>2144</v>
      </c>
      <c r="X191" s="89">
        <v>0</v>
      </c>
      <c r="Y191" s="88">
        <f t="shared" si="25"/>
        <v>0</v>
      </c>
      <c r="Z191" s="89">
        <f t="shared" si="26"/>
        <v>-1</v>
      </c>
      <c r="AA191" s="89">
        <f t="shared" si="27"/>
        <v>0</v>
      </c>
      <c r="AB191" s="90">
        <f t="shared" si="34"/>
        <v>-1</v>
      </c>
      <c r="AC191" s="17"/>
      <c r="AD191" s="17"/>
      <c r="AE191" s="107"/>
    </row>
    <row r="192" spans="1:31" ht="14.5" customHeight="1">
      <c r="A192" s="45">
        <v>330974</v>
      </c>
      <c r="B192" s="46" t="s">
        <v>167</v>
      </c>
      <c r="C192" s="47" t="s">
        <v>475</v>
      </c>
      <c r="D192" s="76">
        <v>6349632</v>
      </c>
      <c r="E192" s="77">
        <v>309258</v>
      </c>
      <c r="F192" s="77">
        <v>330555</v>
      </c>
      <c r="G192" s="82">
        <v>0</v>
      </c>
      <c r="H192" s="83">
        <v>0</v>
      </c>
      <c r="I192" s="55">
        <f t="shared" si="28"/>
        <v>6989445</v>
      </c>
      <c r="J192" s="56">
        <f>(D192+E192+G192)*Factors!$B$3 +(F192+H192)*Factors!$B$4</f>
        <v>6965065.86453362</v>
      </c>
      <c r="K192" s="56">
        <f>VLOOKUP(A192,'NECA 5 year Projections'!$A$3:$H$656,4,FALSE)</f>
        <v>8529123.4682655502</v>
      </c>
      <c r="L192" s="57">
        <f t="shared" si="29"/>
        <v>6989445</v>
      </c>
      <c r="M192" s="57">
        <f t="shared" si="30"/>
        <v>6989445</v>
      </c>
      <c r="N192" s="58">
        <f t="shared" si="24"/>
        <v>0</v>
      </c>
      <c r="O192" s="67">
        <f>IF(N192&gt;0,Factors!$B$6*(D192+E192+G192)+Factors!$B$7*(Main!F192+Main!H192),0)</f>
        <v>0</v>
      </c>
      <c r="P192" s="72">
        <f>IF(O192&gt;0,(Factors!$B$6*Main!D192)/O192,0)</f>
        <v>0</v>
      </c>
      <c r="Q192" s="70">
        <f>IF(O192&gt;0,(Factors!$B$6*Main!E192+Factors!$B196*Main!F192)/O192,0)</f>
        <v>0</v>
      </c>
      <c r="R192" s="71">
        <f>IF(O192&gt;0,(Factors!$B$6*Main!G192+Factors!$B196*Main!H192)/O192,0)</f>
        <v>0</v>
      </c>
      <c r="S192" s="88">
        <f t="shared" si="31"/>
        <v>0</v>
      </c>
      <c r="T192" s="89">
        <f t="shared" si="32"/>
        <v>0</v>
      </c>
      <c r="U192" s="89">
        <f t="shared" si="33"/>
        <v>0</v>
      </c>
      <c r="V192" s="88">
        <v>0</v>
      </c>
      <c r="W192" s="89">
        <v>0</v>
      </c>
      <c r="X192" s="89">
        <v>0</v>
      </c>
      <c r="Y192" s="88">
        <f t="shared" si="25"/>
        <v>0</v>
      </c>
      <c r="Z192" s="89">
        <f t="shared" si="26"/>
        <v>0</v>
      </c>
      <c r="AA192" s="89">
        <f t="shared" si="27"/>
        <v>0</v>
      </c>
      <c r="AB192" s="90">
        <f t="shared" si="34"/>
        <v>0</v>
      </c>
      <c r="AC192" s="17"/>
      <c r="AD192" s="17"/>
    </row>
    <row r="193" spans="1:31" ht="14.5" customHeight="1">
      <c r="A193" s="45">
        <v>341003</v>
      </c>
      <c r="B193" s="46" t="s">
        <v>168</v>
      </c>
      <c r="C193" s="47" t="s">
        <v>480</v>
      </c>
      <c r="D193" s="76">
        <v>761280</v>
      </c>
      <c r="E193" s="77">
        <v>271281</v>
      </c>
      <c r="F193" s="77">
        <v>265347</v>
      </c>
      <c r="G193" s="82">
        <v>0</v>
      </c>
      <c r="H193" s="83">
        <v>0</v>
      </c>
      <c r="I193" s="55">
        <f t="shared" si="28"/>
        <v>1297908</v>
      </c>
      <c r="J193" s="56">
        <f>(D193+E193+G193)*Factors!$B$3 +(F193+H193)*Factors!$B$4</f>
        <v>1294127.6485455832</v>
      </c>
      <c r="K193" s="56">
        <f>VLOOKUP(A193,'NECA 5 year Projections'!$A$3:$H$656,4,FALSE)</f>
        <v>794379.74394219497</v>
      </c>
      <c r="L193" s="57">
        <f t="shared" si="29"/>
        <v>794379.74394219497</v>
      </c>
      <c r="M193" s="57">
        <f t="shared" si="30"/>
        <v>1294127.6485455832</v>
      </c>
      <c r="N193" s="58">
        <f t="shared" si="24"/>
        <v>3780.3514544167556</v>
      </c>
      <c r="O193" s="67">
        <f>IF(N193&gt;0,Factors!$B$6*(D193+E193+G193)+Factors!$B$7*(Main!F193+Main!H193),0)</f>
        <v>3780.3514544167579</v>
      </c>
      <c r="P193" s="72">
        <f>IF(O193&gt;0,(Factors!$B$6*Main!D193)/O193,0)</f>
        <v>0.73727363322844852</v>
      </c>
      <c r="Q193" s="70">
        <f>IF(O193&gt;0,(Factors!$B$6*Main!E193+Factors!$B197*Main!F193)/O193,0)</f>
        <v>0.26272636677155153</v>
      </c>
      <c r="R193" s="71">
        <f>IF(O193&gt;0,(Factors!$B$6*Main!G193+Factors!$B197*Main!H193)/O193,0)</f>
        <v>0</v>
      </c>
      <c r="S193" s="88">
        <f t="shared" si="31"/>
        <v>2787.1534516782908</v>
      </c>
      <c r="T193" s="89">
        <f t="shared" si="32"/>
        <v>993.19800273846477</v>
      </c>
      <c r="U193" s="89">
        <f t="shared" si="33"/>
        <v>0</v>
      </c>
      <c r="V193" s="88">
        <v>2787</v>
      </c>
      <c r="W193" s="89">
        <v>992</v>
      </c>
      <c r="X193" s="89">
        <v>0</v>
      </c>
      <c r="Y193" s="88">
        <f t="shared" si="25"/>
        <v>0</v>
      </c>
      <c r="Z193" s="89">
        <f t="shared" si="26"/>
        <v>-1</v>
      </c>
      <c r="AA193" s="89">
        <f t="shared" si="27"/>
        <v>0</v>
      </c>
      <c r="AB193" s="90">
        <f t="shared" si="34"/>
        <v>-1</v>
      </c>
      <c r="AC193" s="17"/>
      <c r="AD193" s="17"/>
    </row>
    <row r="194" spans="1:31" ht="14.5" customHeight="1">
      <c r="A194" s="45">
        <v>341021</v>
      </c>
      <c r="B194" s="46" t="s">
        <v>169</v>
      </c>
      <c r="C194" s="47" t="s">
        <v>480</v>
      </c>
      <c r="D194" s="76">
        <v>29472</v>
      </c>
      <c r="E194" s="77">
        <v>6777</v>
      </c>
      <c r="F194" s="77">
        <v>7659</v>
      </c>
      <c r="G194" s="82">
        <v>0</v>
      </c>
      <c r="H194" s="83">
        <v>0</v>
      </c>
      <c r="I194" s="55">
        <f t="shared" si="28"/>
        <v>43908</v>
      </c>
      <c r="J194" s="56">
        <f>(D194+E194+G194)*Factors!$B$3 +(F194+H194)*Factors!$B$4</f>
        <v>43775.287298405463</v>
      </c>
      <c r="K194" s="56">
        <f>VLOOKUP(A194,'NECA 5 year Projections'!$A$3:$H$656,4,FALSE)</f>
        <v>34931.152809479798</v>
      </c>
      <c r="L194" s="57">
        <f t="shared" si="29"/>
        <v>34931.152809479798</v>
      </c>
      <c r="M194" s="57">
        <f t="shared" si="30"/>
        <v>43775.287298405463</v>
      </c>
      <c r="N194" s="58">
        <f t="shared" si="24"/>
        <v>132.71270159453707</v>
      </c>
      <c r="O194" s="67">
        <f>IF(N194&gt;0,Factors!$B$6*(D194+E194+G194)+Factors!$B$7*(Main!F194+Main!H194),0)</f>
        <v>132.71270159453346</v>
      </c>
      <c r="P194" s="72">
        <f>IF(O194&gt;0,(Factors!$B$6*Main!D194)/O194,0)</f>
        <v>0.8130431184308532</v>
      </c>
      <c r="Q194" s="70">
        <f>IF(O194&gt;0,(Factors!$B$6*Main!E194+Factors!$B198*Main!F194)/O194,0)</f>
        <v>0.18695688156914672</v>
      </c>
      <c r="R194" s="71">
        <f>IF(O194&gt;0,(Factors!$B$6*Main!G194+Factors!$B198*Main!H194)/O194,0)</f>
        <v>0</v>
      </c>
      <c r="S194" s="88">
        <f t="shared" si="31"/>
        <v>107.90114875980568</v>
      </c>
      <c r="T194" s="89">
        <f t="shared" si="32"/>
        <v>24.811552834731376</v>
      </c>
      <c r="U194" s="89">
        <f t="shared" si="33"/>
        <v>0</v>
      </c>
      <c r="V194" s="88">
        <v>108</v>
      </c>
      <c r="W194" s="89">
        <v>25</v>
      </c>
      <c r="X194" s="89">
        <v>0</v>
      </c>
      <c r="Y194" s="88">
        <f t="shared" si="25"/>
        <v>0</v>
      </c>
      <c r="Z194" s="89">
        <f t="shared" si="26"/>
        <v>0</v>
      </c>
      <c r="AA194" s="89">
        <f t="shared" si="27"/>
        <v>0</v>
      </c>
      <c r="AB194" s="90">
        <f t="shared" si="34"/>
        <v>0</v>
      </c>
      <c r="AC194" s="17"/>
      <c r="AD194" s="17"/>
    </row>
    <row r="195" spans="1:31" ht="14.5" customHeight="1">
      <c r="A195" s="45">
        <v>341023</v>
      </c>
      <c r="B195" s="46" t="s">
        <v>170</v>
      </c>
      <c r="C195" s="47" t="s">
        <v>480</v>
      </c>
      <c r="D195" s="76">
        <v>505692</v>
      </c>
      <c r="E195" s="77">
        <v>40233</v>
      </c>
      <c r="F195" s="77">
        <v>38385</v>
      </c>
      <c r="G195" s="82">
        <v>0</v>
      </c>
      <c r="H195" s="83">
        <v>0</v>
      </c>
      <c r="I195" s="55">
        <f t="shared" si="28"/>
        <v>584310</v>
      </c>
      <c r="J195" s="56">
        <f>(D195+E195+G195)*Factors!$B$3 +(F195+H195)*Factors!$B$4</f>
        <v>582311.29157720227</v>
      </c>
      <c r="K195" s="56">
        <f>VLOOKUP(A195,'NECA 5 year Projections'!$A$3:$H$656,4,FALSE)</f>
        <v>299050.30304555298</v>
      </c>
      <c r="L195" s="57">
        <f t="shared" si="29"/>
        <v>299050.30304555298</v>
      </c>
      <c r="M195" s="57">
        <f t="shared" si="30"/>
        <v>582311.29157720227</v>
      </c>
      <c r="N195" s="58">
        <f t="shared" ref="N195:N258" si="35">I195-M195</f>
        <v>1998.7084227977321</v>
      </c>
      <c r="O195" s="67">
        <f>IF(N195&gt;0,Factors!$B$6*(D195+E195+G195)+Factors!$B$7*(Main!F195+Main!H195),0)</f>
        <v>1998.7084227977512</v>
      </c>
      <c r="P195" s="72">
        <f>IF(O195&gt;0,(Factors!$B$6*Main!D195)/O195,0)</f>
        <v>0.92630306360763837</v>
      </c>
      <c r="Q195" s="70">
        <f>IF(O195&gt;0,(Factors!$B$6*Main!E195+Factors!$B199*Main!F195)/O195,0)</f>
        <v>7.3696936392361592E-2</v>
      </c>
      <c r="R195" s="71">
        <f>IF(O195&gt;0,(Factors!$B$6*Main!G195+Factors!$B199*Main!H195)/O195,0)</f>
        <v>0</v>
      </c>
      <c r="S195" s="88">
        <f t="shared" si="31"/>
        <v>1851.4097352959302</v>
      </c>
      <c r="T195" s="89">
        <f t="shared" si="32"/>
        <v>147.29868750180182</v>
      </c>
      <c r="U195" s="89">
        <f t="shared" si="33"/>
        <v>0</v>
      </c>
      <c r="V195" s="88">
        <v>1851</v>
      </c>
      <c r="W195" s="89">
        <v>147</v>
      </c>
      <c r="X195" s="89">
        <v>0</v>
      </c>
      <c r="Y195" s="88">
        <f t="shared" ref="Y195:Y258" si="36">ROUND(V195-S195,0)</f>
        <v>0</v>
      </c>
      <c r="Z195" s="89">
        <f t="shared" ref="Z195:Z258" si="37">ROUND(W195-T195,0)</f>
        <v>0</v>
      </c>
      <c r="AA195" s="89">
        <f t="shared" ref="AA195:AA258" si="38">ROUND(X195-U195,0)</f>
        <v>0</v>
      </c>
      <c r="AB195" s="90">
        <f t="shared" si="34"/>
        <v>0</v>
      </c>
      <c r="AC195" s="17"/>
      <c r="AD195" s="17"/>
    </row>
    <row r="196" spans="1:31" ht="14.5" customHeight="1">
      <c r="A196" s="45">
        <v>341026</v>
      </c>
      <c r="B196" s="46" t="s">
        <v>171</v>
      </c>
      <c r="C196" s="47" t="s">
        <v>480</v>
      </c>
      <c r="D196" s="76">
        <v>3352644</v>
      </c>
      <c r="E196" s="77">
        <v>36612</v>
      </c>
      <c r="F196" s="77">
        <v>67932</v>
      </c>
      <c r="G196" s="82">
        <v>0</v>
      </c>
      <c r="H196" s="83">
        <v>0</v>
      </c>
      <c r="I196" s="55">
        <f t="shared" ref="I196:I259" si="39">SUM(D196:H196)</f>
        <v>3457188</v>
      </c>
      <c r="J196" s="56">
        <f>(D196+E196+G196)*Factors!$B$3 +(F196+H196)*Factors!$B$4</f>
        <v>3444779.4557600077</v>
      </c>
      <c r="K196" s="56">
        <f>VLOOKUP(A196,'NECA 5 year Projections'!$A$3:$H$656,4,FALSE)</f>
        <v>4075153.0438139602</v>
      </c>
      <c r="L196" s="57">
        <f t="shared" ref="L196:L259" si="40">MIN(I196,K196)</f>
        <v>3457188</v>
      </c>
      <c r="M196" s="57">
        <f t="shared" ref="M196:M259" si="41">MAX(L196,J196)</f>
        <v>3457188</v>
      </c>
      <c r="N196" s="58">
        <f t="shared" si="35"/>
        <v>0</v>
      </c>
      <c r="O196" s="67">
        <f>IF(N196&gt;0,Factors!$B$6*(D196+E196+G196)+Factors!$B$7*(Main!F196+Main!H196),0)</f>
        <v>0</v>
      </c>
      <c r="P196" s="72">
        <f>IF(O196&gt;0,(Factors!$B$6*Main!D196)/O196,0)</f>
        <v>0</v>
      </c>
      <c r="Q196" s="70">
        <f>IF(O196&gt;0,(Factors!$B$6*Main!E196+Factors!$B200*Main!F196)/O196,0)</f>
        <v>0</v>
      </c>
      <c r="R196" s="71">
        <f>IF(O196&gt;0,(Factors!$B$6*Main!G196+Factors!$B200*Main!H196)/O196,0)</f>
        <v>0</v>
      </c>
      <c r="S196" s="88">
        <f t="shared" ref="S196:S259" si="42">P196*N196</f>
        <v>0</v>
      </c>
      <c r="T196" s="89">
        <f t="shared" ref="T196:T259" si="43">Q196*N196</f>
        <v>0</v>
      </c>
      <c r="U196" s="89">
        <f t="shared" ref="U196:U259" si="44">R196*N196</f>
        <v>0</v>
      </c>
      <c r="V196" s="88">
        <v>0</v>
      </c>
      <c r="W196" s="89">
        <v>0</v>
      </c>
      <c r="X196" s="89">
        <v>0</v>
      </c>
      <c r="Y196" s="88">
        <f t="shared" si="36"/>
        <v>0</v>
      </c>
      <c r="Z196" s="89">
        <f t="shared" si="37"/>
        <v>0</v>
      </c>
      <c r="AA196" s="89">
        <f t="shared" si="38"/>
        <v>0</v>
      </c>
      <c r="AB196" s="90">
        <f t="shared" ref="AB196:AB259" si="45">ROUND(SUM(Y196:AA196),0)</f>
        <v>0</v>
      </c>
      <c r="AC196" s="17"/>
      <c r="AD196" s="17"/>
    </row>
    <row r="197" spans="1:31" ht="14.5" customHeight="1">
      <c r="A197" s="45">
        <v>341032</v>
      </c>
      <c r="B197" s="46" t="s">
        <v>172</v>
      </c>
      <c r="C197" s="47" t="s">
        <v>480</v>
      </c>
      <c r="D197" s="76">
        <v>515244</v>
      </c>
      <c r="E197" s="77">
        <v>292977</v>
      </c>
      <c r="F197" s="77">
        <v>256893</v>
      </c>
      <c r="G197" s="82">
        <v>0</v>
      </c>
      <c r="H197" s="83">
        <v>0</v>
      </c>
      <c r="I197" s="55">
        <f t="shared" si="39"/>
        <v>1065114</v>
      </c>
      <c r="J197" s="56">
        <f>(D197+E197+G197)*Factors!$B$3 +(F197+H197)*Factors!$B$4</f>
        <v>1062154.9889267171</v>
      </c>
      <c r="K197" s="56">
        <f>VLOOKUP(A197,'NECA 5 year Projections'!$A$3:$H$656,4,FALSE)</f>
        <v>664059.36556363804</v>
      </c>
      <c r="L197" s="57">
        <f t="shared" si="40"/>
        <v>664059.36556363804</v>
      </c>
      <c r="M197" s="57">
        <f t="shared" si="41"/>
        <v>1062154.9889267171</v>
      </c>
      <c r="N197" s="58">
        <f t="shared" si="35"/>
        <v>2959.0110732829198</v>
      </c>
      <c r="O197" s="67">
        <f>IF(N197&gt;0,Factors!$B$6*(D197+E197+G197)+Factors!$B$7*(Main!F197+Main!H197),0)</f>
        <v>2959.011073282999</v>
      </c>
      <c r="P197" s="72">
        <f>IF(O197&gt;0,(Factors!$B$6*Main!D197)/O197,0)</f>
        <v>0.63750385105064089</v>
      </c>
      <c r="Q197" s="70">
        <f>IF(O197&gt;0,(Factors!$B$6*Main!E197+Factors!$B201*Main!F197)/O197,0)</f>
        <v>0.36249614894935911</v>
      </c>
      <c r="R197" s="71">
        <f>IF(O197&gt;0,(Factors!$B$6*Main!G197+Factors!$B201*Main!H197)/O197,0)</f>
        <v>0</v>
      </c>
      <c r="S197" s="88">
        <f t="shared" si="42"/>
        <v>1886.3809545193515</v>
      </c>
      <c r="T197" s="89">
        <f t="shared" si="43"/>
        <v>1072.6301187635684</v>
      </c>
      <c r="U197" s="89">
        <f t="shared" si="44"/>
        <v>0</v>
      </c>
      <c r="V197" s="88">
        <v>1886</v>
      </c>
      <c r="W197" s="89">
        <v>1073</v>
      </c>
      <c r="X197" s="89">
        <v>0</v>
      </c>
      <c r="Y197" s="88">
        <f t="shared" si="36"/>
        <v>0</v>
      </c>
      <c r="Z197" s="89">
        <f t="shared" si="37"/>
        <v>0</v>
      </c>
      <c r="AA197" s="89">
        <f t="shared" si="38"/>
        <v>0</v>
      </c>
      <c r="AB197" s="90">
        <f t="shared" si="45"/>
        <v>0</v>
      </c>
      <c r="AC197" s="17"/>
      <c r="AD197" s="17"/>
      <c r="AE197" s="107"/>
    </row>
    <row r="198" spans="1:31" ht="14.5" customHeight="1">
      <c r="A198" s="45">
        <v>341043</v>
      </c>
      <c r="B198" s="46" t="s">
        <v>173</v>
      </c>
      <c r="C198" s="47" t="s">
        <v>480</v>
      </c>
      <c r="D198" s="76">
        <v>490248</v>
      </c>
      <c r="E198" s="77">
        <v>282810</v>
      </c>
      <c r="F198" s="77">
        <v>294492</v>
      </c>
      <c r="G198" s="82">
        <v>0</v>
      </c>
      <c r="H198" s="83">
        <v>0</v>
      </c>
      <c r="I198" s="55">
        <f t="shared" si="39"/>
        <v>1067550</v>
      </c>
      <c r="J198" s="56">
        <f>(D198+E198+G198)*Factors!$B$3 +(F198+H198)*Factors!$B$4</f>
        <v>1064719.7256291411</v>
      </c>
      <c r="K198" s="56">
        <f>VLOOKUP(A198,'NECA 5 year Projections'!$A$3:$H$656,4,FALSE)</f>
        <v>541619.37339745497</v>
      </c>
      <c r="L198" s="57">
        <f t="shared" si="40"/>
        <v>541619.37339745497</v>
      </c>
      <c r="M198" s="57">
        <f t="shared" si="41"/>
        <v>1064719.7256291411</v>
      </c>
      <c r="N198" s="58">
        <f t="shared" si="35"/>
        <v>2830.2743708589114</v>
      </c>
      <c r="O198" s="67">
        <f>IF(N198&gt;0,Factors!$B$6*(D198+E198+G198)+Factors!$B$7*(Main!F198+Main!H198),0)</f>
        <v>2830.274370858971</v>
      </c>
      <c r="P198" s="72">
        <f>IF(O198&gt;0,(Factors!$B$6*Main!D198)/O198,0)</f>
        <v>0.63416716468880729</v>
      </c>
      <c r="Q198" s="70">
        <f>IF(O198&gt;0,(Factors!$B$6*Main!E198+Factors!$B202*Main!F198)/O198,0)</f>
        <v>0.36583283531119271</v>
      </c>
      <c r="R198" s="71">
        <f>IF(O198&gt;0,(Factors!$B$6*Main!G198+Factors!$B202*Main!H198)/O198,0)</f>
        <v>0</v>
      </c>
      <c r="S198" s="88">
        <f t="shared" si="42"/>
        <v>1794.8670730589938</v>
      </c>
      <c r="T198" s="89">
        <f t="shared" si="43"/>
        <v>1035.4072977999176</v>
      </c>
      <c r="U198" s="89">
        <f t="shared" si="44"/>
        <v>0</v>
      </c>
      <c r="V198" s="88">
        <v>1795</v>
      </c>
      <c r="W198" s="89">
        <v>1034</v>
      </c>
      <c r="X198" s="89">
        <v>0</v>
      </c>
      <c r="Y198" s="88">
        <f t="shared" si="36"/>
        <v>0</v>
      </c>
      <c r="Z198" s="89">
        <f t="shared" si="37"/>
        <v>-1</v>
      </c>
      <c r="AA198" s="89">
        <f t="shared" si="38"/>
        <v>0</v>
      </c>
      <c r="AB198" s="90">
        <f t="shared" si="45"/>
        <v>-1</v>
      </c>
      <c r="AC198" s="17"/>
      <c r="AD198" s="17"/>
    </row>
    <row r="199" spans="1:31" ht="14.5" customHeight="1">
      <c r="A199" s="45">
        <v>341045</v>
      </c>
      <c r="B199" s="46" t="s">
        <v>174</v>
      </c>
      <c r="C199" s="47" t="s">
        <v>480</v>
      </c>
      <c r="D199" s="76">
        <v>398304</v>
      </c>
      <c r="E199" s="77">
        <v>214623</v>
      </c>
      <c r="F199" s="77">
        <v>208629</v>
      </c>
      <c r="G199" s="82">
        <v>0</v>
      </c>
      <c r="H199" s="83">
        <v>0</v>
      </c>
      <c r="I199" s="55">
        <f t="shared" si="39"/>
        <v>821556</v>
      </c>
      <c r="J199" s="56">
        <f>(D199+E199+G199)*Factors!$B$3 +(F199+H199)*Factors!$B$4</f>
        <v>819311.98780517443</v>
      </c>
      <c r="K199" s="56">
        <f>VLOOKUP(A199,'NECA 5 year Projections'!$A$3:$H$656,4,FALSE)</f>
        <v>415713.63135088101</v>
      </c>
      <c r="L199" s="57">
        <f t="shared" si="40"/>
        <v>415713.63135088101</v>
      </c>
      <c r="M199" s="57">
        <f t="shared" si="41"/>
        <v>819311.98780517443</v>
      </c>
      <c r="N199" s="58">
        <f t="shared" si="35"/>
        <v>2244.0121948255692</v>
      </c>
      <c r="O199" s="67">
        <f>IF(N199&gt;0,Factors!$B$6*(D199+E199+G199)+Factors!$B$7*(Main!F199+Main!H199),0)</f>
        <v>2244.0121948255842</v>
      </c>
      <c r="P199" s="72">
        <f>IF(O199&gt;0,(Factors!$B$6*Main!D199)/O199,0)</f>
        <v>0.64983921413153611</v>
      </c>
      <c r="Q199" s="70">
        <f>IF(O199&gt;0,(Factors!$B$6*Main!E199+Factors!$B203*Main!F199)/O199,0)</f>
        <v>0.350160785868464</v>
      </c>
      <c r="R199" s="71">
        <f>IF(O199&gt;0,(Factors!$B$6*Main!G199+Factors!$B203*Main!H199)/O199,0)</f>
        <v>0</v>
      </c>
      <c r="S199" s="88">
        <f t="shared" si="42"/>
        <v>1458.2471211870313</v>
      </c>
      <c r="T199" s="89">
        <f t="shared" si="43"/>
        <v>785.76507363853807</v>
      </c>
      <c r="U199" s="89">
        <f t="shared" si="44"/>
        <v>0</v>
      </c>
      <c r="V199" s="88">
        <v>1458</v>
      </c>
      <c r="W199" s="89">
        <v>786</v>
      </c>
      <c r="X199" s="89">
        <v>0</v>
      </c>
      <c r="Y199" s="88">
        <f t="shared" si="36"/>
        <v>0</v>
      </c>
      <c r="Z199" s="89">
        <f t="shared" si="37"/>
        <v>0</v>
      </c>
      <c r="AA199" s="89">
        <f t="shared" si="38"/>
        <v>0</v>
      </c>
      <c r="AB199" s="90">
        <f t="shared" si="45"/>
        <v>0</v>
      </c>
      <c r="AC199" s="17"/>
      <c r="AD199" s="17"/>
      <c r="AE199" s="107"/>
    </row>
    <row r="200" spans="1:31" ht="14.5" customHeight="1">
      <c r="A200" s="45">
        <v>341047</v>
      </c>
      <c r="B200" s="46" t="s">
        <v>175</v>
      </c>
      <c r="C200" s="47" t="s">
        <v>480</v>
      </c>
      <c r="D200" s="76">
        <v>3009612</v>
      </c>
      <c r="E200" s="77">
        <v>694458</v>
      </c>
      <c r="F200" s="77">
        <v>738744</v>
      </c>
      <c r="G200" s="82">
        <v>0</v>
      </c>
      <c r="H200" s="83">
        <v>0</v>
      </c>
      <c r="I200" s="55">
        <f t="shared" si="39"/>
        <v>4442814</v>
      </c>
      <c r="J200" s="56">
        <f>(D200+E200+G200)*Factors!$B$3 +(F200+H200)*Factors!$B$4</f>
        <v>4429252.8773043323</v>
      </c>
      <c r="K200" s="56">
        <f>VLOOKUP(A200,'NECA 5 year Projections'!$A$3:$H$656,4,FALSE)</f>
        <v>2738978.42379785</v>
      </c>
      <c r="L200" s="57">
        <f t="shared" si="40"/>
        <v>2738978.42379785</v>
      </c>
      <c r="M200" s="57">
        <f t="shared" si="41"/>
        <v>4429252.8773043323</v>
      </c>
      <c r="N200" s="58">
        <f t="shared" si="35"/>
        <v>13561.122695667669</v>
      </c>
      <c r="O200" s="67">
        <f>IF(N200&gt;0,Factors!$B$6*(D200+E200+G200)+Factors!$B$7*(Main!F200+Main!H200),0)</f>
        <v>13561.12269566784</v>
      </c>
      <c r="P200" s="72">
        <f>IF(O200&gt;0,(Factors!$B$6*Main!D200)/O200,0)</f>
        <v>0.81251488227814272</v>
      </c>
      <c r="Q200" s="70">
        <f>IF(O200&gt;0,(Factors!$B$6*Main!E200+Factors!$B204*Main!F200)/O200,0)</f>
        <v>0.18748511772185733</v>
      </c>
      <c r="R200" s="71">
        <f>IF(O200&gt;0,(Factors!$B$6*Main!G200+Factors!$B204*Main!H200)/O200,0)</f>
        <v>0</v>
      </c>
      <c r="S200" s="88">
        <f t="shared" si="42"/>
        <v>11018.614010629866</v>
      </c>
      <c r="T200" s="89">
        <f t="shared" si="43"/>
        <v>2542.5086850378043</v>
      </c>
      <c r="U200" s="89">
        <f t="shared" si="44"/>
        <v>0</v>
      </c>
      <c r="V200" s="88">
        <v>11019</v>
      </c>
      <c r="W200" s="89">
        <v>2542</v>
      </c>
      <c r="X200" s="89">
        <v>0</v>
      </c>
      <c r="Y200" s="88">
        <f t="shared" si="36"/>
        <v>0</v>
      </c>
      <c r="Z200" s="89">
        <f t="shared" si="37"/>
        <v>-1</v>
      </c>
      <c r="AA200" s="89">
        <f t="shared" si="38"/>
        <v>0</v>
      </c>
      <c r="AB200" s="90">
        <f t="shared" si="45"/>
        <v>-1</v>
      </c>
      <c r="AC200" s="17"/>
      <c r="AD200" s="17"/>
      <c r="AE200" s="107"/>
    </row>
    <row r="201" spans="1:31" ht="14.5" customHeight="1">
      <c r="A201" s="45">
        <v>341049</v>
      </c>
      <c r="B201" s="46" t="s">
        <v>176</v>
      </c>
      <c r="C201" s="47" t="s">
        <v>480</v>
      </c>
      <c r="D201" s="76">
        <v>2562804</v>
      </c>
      <c r="E201" s="77">
        <v>539493</v>
      </c>
      <c r="F201" s="77">
        <v>595443</v>
      </c>
      <c r="G201" s="82">
        <v>0</v>
      </c>
      <c r="H201" s="83">
        <v>0</v>
      </c>
      <c r="I201" s="55">
        <f t="shared" si="39"/>
        <v>3697740</v>
      </c>
      <c r="J201" s="56">
        <f>(D201+E201+G201)*Factors!$B$3 +(F201+H201)*Factors!$B$4</f>
        <v>3686382.0531319864</v>
      </c>
      <c r="K201" s="56">
        <f>VLOOKUP(A201,'NECA 5 year Projections'!$A$3:$H$656,4,FALSE)</f>
        <v>1557664.66608509</v>
      </c>
      <c r="L201" s="57">
        <f t="shared" si="40"/>
        <v>1557664.66608509</v>
      </c>
      <c r="M201" s="57">
        <f t="shared" si="41"/>
        <v>3686382.0531319864</v>
      </c>
      <c r="N201" s="58">
        <f t="shared" si="35"/>
        <v>11357.946868013591</v>
      </c>
      <c r="O201" s="67">
        <f>IF(N201&gt;0,Factors!$B$6*(D201+E201+G201)+Factors!$B$7*(Main!F201+Main!H201),0)</f>
        <v>11357.946868013361</v>
      </c>
      <c r="P201" s="72">
        <f>IF(O201&gt;0,(Factors!$B$6*Main!D201)/O201,0)</f>
        <v>0.82609885513862802</v>
      </c>
      <c r="Q201" s="70">
        <f>IF(O201&gt;0,(Factors!$B$6*Main!E201+Factors!$B205*Main!F201)/O201,0)</f>
        <v>0.17390114486137209</v>
      </c>
      <c r="R201" s="71">
        <f>IF(O201&gt;0,(Factors!$B$6*Main!G201+Factors!$B205*Main!H201)/O201,0)</f>
        <v>0</v>
      </c>
      <c r="S201" s="88">
        <f t="shared" si="42"/>
        <v>9382.7869043913925</v>
      </c>
      <c r="T201" s="89">
        <f t="shared" si="43"/>
        <v>1975.1599636221988</v>
      </c>
      <c r="U201" s="89">
        <f t="shared" si="44"/>
        <v>0</v>
      </c>
      <c r="V201" s="88">
        <v>9383</v>
      </c>
      <c r="W201" s="89">
        <v>1946</v>
      </c>
      <c r="X201" s="89">
        <v>0</v>
      </c>
      <c r="Y201" s="88">
        <f t="shared" si="36"/>
        <v>0</v>
      </c>
      <c r="Z201" s="89">
        <f t="shared" si="37"/>
        <v>-29</v>
      </c>
      <c r="AA201" s="89">
        <f t="shared" si="38"/>
        <v>0</v>
      </c>
      <c r="AB201" s="90">
        <f t="shared" si="45"/>
        <v>-29</v>
      </c>
      <c r="AC201" s="17"/>
      <c r="AD201" s="17"/>
      <c r="AE201" s="107"/>
    </row>
    <row r="202" spans="1:31" ht="14.5" customHeight="1">
      <c r="A202" s="45">
        <v>341050</v>
      </c>
      <c r="B202" s="46" t="s">
        <v>177</v>
      </c>
      <c r="C202" s="47" t="s">
        <v>480</v>
      </c>
      <c r="D202" s="76">
        <v>322368</v>
      </c>
      <c r="E202" s="77">
        <v>0</v>
      </c>
      <c r="F202" s="77">
        <v>0</v>
      </c>
      <c r="G202" s="82">
        <v>0</v>
      </c>
      <c r="H202" s="83">
        <v>0</v>
      </c>
      <c r="I202" s="55">
        <f t="shared" si="39"/>
        <v>322368</v>
      </c>
      <c r="J202" s="56">
        <f>(D202+E202+G202)*Factors!$B$3 +(F202+H202)*Factors!$B$4</f>
        <v>321187.7652849009</v>
      </c>
      <c r="K202" s="56">
        <f>VLOOKUP(A202,'NECA 5 year Projections'!$A$3:$H$656,4,FALSE)</f>
        <v>369243.17571855598</v>
      </c>
      <c r="L202" s="57">
        <f t="shared" si="40"/>
        <v>322368</v>
      </c>
      <c r="M202" s="57">
        <f t="shared" si="41"/>
        <v>322368</v>
      </c>
      <c r="N202" s="58">
        <f t="shared" si="35"/>
        <v>0</v>
      </c>
      <c r="O202" s="67">
        <f>IF(N202&gt;0,Factors!$B$6*(D202+E202+G202)+Factors!$B$7*(Main!F202+Main!H202),0)</f>
        <v>0</v>
      </c>
      <c r="P202" s="72">
        <f>IF(O202&gt;0,(Factors!$B$6*Main!D202)/O202,0)</f>
        <v>0</v>
      </c>
      <c r="Q202" s="70">
        <f>IF(O202&gt;0,(Factors!$B$6*Main!E202+Factors!$B206*Main!F202)/O202,0)</f>
        <v>0</v>
      </c>
      <c r="R202" s="71">
        <f>IF(O202&gt;0,(Factors!$B$6*Main!G202+Factors!$B206*Main!H202)/O202,0)</f>
        <v>0</v>
      </c>
      <c r="S202" s="88">
        <f t="shared" si="42"/>
        <v>0</v>
      </c>
      <c r="T202" s="89">
        <f t="shared" si="43"/>
        <v>0</v>
      </c>
      <c r="U202" s="89">
        <f t="shared" si="44"/>
        <v>0</v>
      </c>
      <c r="V202" s="88">
        <v>0</v>
      </c>
      <c r="W202" s="89">
        <v>0</v>
      </c>
      <c r="X202" s="89">
        <v>0</v>
      </c>
      <c r="Y202" s="88">
        <f t="shared" si="36"/>
        <v>0</v>
      </c>
      <c r="Z202" s="89">
        <f t="shared" si="37"/>
        <v>0</v>
      </c>
      <c r="AA202" s="89">
        <f t="shared" si="38"/>
        <v>0</v>
      </c>
      <c r="AB202" s="90">
        <f t="shared" si="45"/>
        <v>0</v>
      </c>
      <c r="AC202" s="17"/>
      <c r="AD202" s="17"/>
    </row>
    <row r="203" spans="1:31" ht="14.5" customHeight="1">
      <c r="A203" s="45">
        <v>341053</v>
      </c>
      <c r="B203" s="46" t="s">
        <v>178</v>
      </c>
      <c r="C203" s="47" t="s">
        <v>480</v>
      </c>
      <c r="D203" s="76">
        <v>467196</v>
      </c>
      <c r="E203" s="77">
        <v>0</v>
      </c>
      <c r="F203" s="77">
        <v>4521</v>
      </c>
      <c r="G203" s="82">
        <v>0</v>
      </c>
      <c r="H203" s="83">
        <v>0</v>
      </c>
      <c r="I203" s="55">
        <f t="shared" si="39"/>
        <v>471717</v>
      </c>
      <c r="J203" s="56">
        <f>(D203+E203+G203)*Factors!$B$3 +(F203+H203)*Factors!$B$4</f>
        <v>470006.52955021767</v>
      </c>
      <c r="K203" s="56">
        <f>VLOOKUP(A203,'NECA 5 year Projections'!$A$3:$H$656,4,FALSE)</f>
        <v>545151.02857954497</v>
      </c>
      <c r="L203" s="57">
        <f t="shared" si="40"/>
        <v>471717</v>
      </c>
      <c r="M203" s="57">
        <f t="shared" si="41"/>
        <v>471717</v>
      </c>
      <c r="N203" s="58">
        <f t="shared" si="35"/>
        <v>0</v>
      </c>
      <c r="O203" s="67">
        <f>IF(N203&gt;0,Factors!$B$6*(D203+E203+G203)+Factors!$B$7*(Main!F203+Main!H203),0)</f>
        <v>0</v>
      </c>
      <c r="P203" s="72">
        <f>IF(O203&gt;0,(Factors!$B$6*Main!D203)/O203,0)</f>
        <v>0</v>
      </c>
      <c r="Q203" s="70">
        <f>IF(O203&gt;0,(Factors!$B$6*Main!E203+Factors!$B207*Main!F203)/O203,0)</f>
        <v>0</v>
      </c>
      <c r="R203" s="71">
        <f>IF(O203&gt;0,(Factors!$B$6*Main!G203+Factors!$B207*Main!H203)/O203,0)</f>
        <v>0</v>
      </c>
      <c r="S203" s="88">
        <f t="shared" si="42"/>
        <v>0</v>
      </c>
      <c r="T203" s="89">
        <f t="shared" si="43"/>
        <v>0</v>
      </c>
      <c r="U203" s="89">
        <f t="shared" si="44"/>
        <v>0</v>
      </c>
      <c r="V203" s="88">
        <v>0</v>
      </c>
      <c r="W203" s="89">
        <v>0</v>
      </c>
      <c r="X203" s="89">
        <v>0</v>
      </c>
      <c r="Y203" s="88">
        <f t="shared" si="36"/>
        <v>0</v>
      </c>
      <c r="Z203" s="89">
        <f t="shared" si="37"/>
        <v>0</v>
      </c>
      <c r="AA203" s="89">
        <f t="shared" si="38"/>
        <v>0</v>
      </c>
      <c r="AB203" s="90">
        <f t="shared" si="45"/>
        <v>0</v>
      </c>
      <c r="AC203" s="17"/>
      <c r="AD203" s="17"/>
    </row>
    <row r="204" spans="1:31" ht="14.5" customHeight="1">
      <c r="A204" s="45">
        <v>341058</v>
      </c>
      <c r="B204" s="46" t="s">
        <v>179</v>
      </c>
      <c r="C204" s="47" t="s">
        <v>480</v>
      </c>
      <c r="D204" s="76">
        <v>363072</v>
      </c>
      <c r="E204" s="77">
        <v>0</v>
      </c>
      <c r="F204" s="77">
        <v>0</v>
      </c>
      <c r="G204" s="82">
        <v>0</v>
      </c>
      <c r="H204" s="83">
        <v>0</v>
      </c>
      <c r="I204" s="55">
        <f t="shared" si="39"/>
        <v>363072</v>
      </c>
      <c r="J204" s="56">
        <f>(D204+E204+G204)*Factors!$B$3 +(F204+H204)*Factors!$B$4</f>
        <v>361742.74219996884</v>
      </c>
      <c r="K204" s="56">
        <f>VLOOKUP(A204,'NECA 5 year Projections'!$A$3:$H$656,4,FALSE)</f>
        <v>221731.67571830901</v>
      </c>
      <c r="L204" s="57">
        <f t="shared" si="40"/>
        <v>221731.67571830901</v>
      </c>
      <c r="M204" s="57">
        <f t="shared" si="41"/>
        <v>361742.74219996884</v>
      </c>
      <c r="N204" s="58">
        <f t="shared" si="35"/>
        <v>1329.2578000311623</v>
      </c>
      <c r="O204" s="67">
        <f>IF(N204&gt;0,Factors!$B$6*(D204+E204+G204)+Factors!$B$7*(Main!F204+Main!H204),0)</f>
        <v>1329.2578000311858</v>
      </c>
      <c r="P204" s="72">
        <f>IF(O204&gt;0,(Factors!$B$6*Main!D204)/O204,0)</f>
        <v>1</v>
      </c>
      <c r="Q204" s="70">
        <f>IF(O204&gt;0,(Factors!$B$6*Main!E204+Factors!$B208*Main!F204)/O204,0)</f>
        <v>0</v>
      </c>
      <c r="R204" s="71">
        <f>IF(O204&gt;0,(Factors!$B$6*Main!G204+Factors!$B208*Main!H204)/O204,0)</f>
        <v>0</v>
      </c>
      <c r="S204" s="88">
        <f t="shared" si="42"/>
        <v>1329.2578000311623</v>
      </c>
      <c r="T204" s="89">
        <f t="shared" si="43"/>
        <v>0</v>
      </c>
      <c r="U204" s="89">
        <f t="shared" si="44"/>
        <v>0</v>
      </c>
      <c r="V204" s="88">
        <v>1329</v>
      </c>
      <c r="W204" s="89">
        <v>0</v>
      </c>
      <c r="X204" s="89">
        <v>0</v>
      </c>
      <c r="Y204" s="88">
        <f t="shared" si="36"/>
        <v>0</v>
      </c>
      <c r="Z204" s="89">
        <f t="shared" si="37"/>
        <v>0</v>
      </c>
      <c r="AA204" s="89">
        <f t="shared" si="38"/>
        <v>0</v>
      </c>
      <c r="AB204" s="90">
        <f t="shared" si="45"/>
        <v>0</v>
      </c>
      <c r="AC204" s="17"/>
      <c r="AD204" s="17"/>
    </row>
    <row r="205" spans="1:31" ht="14.5" customHeight="1">
      <c r="A205" s="45">
        <v>341066</v>
      </c>
      <c r="B205" s="46" t="s">
        <v>180</v>
      </c>
      <c r="C205" s="47" t="s">
        <v>480</v>
      </c>
      <c r="D205" s="76">
        <v>226392</v>
      </c>
      <c r="E205" s="77">
        <v>130647</v>
      </c>
      <c r="F205" s="77">
        <v>131787</v>
      </c>
      <c r="G205" s="82">
        <v>0</v>
      </c>
      <c r="H205" s="83">
        <v>0</v>
      </c>
      <c r="I205" s="55">
        <f t="shared" si="39"/>
        <v>488826</v>
      </c>
      <c r="J205" s="56">
        <f>(D205+E205+G205)*Factors!$B$3 +(F205+H205)*Factors!$B$4</f>
        <v>487518.82986386906</v>
      </c>
      <c r="K205" s="56">
        <f>VLOOKUP(A205,'NECA 5 year Projections'!$A$3:$H$656,4,FALSE)</f>
        <v>248619.966637223</v>
      </c>
      <c r="L205" s="57">
        <f t="shared" si="40"/>
        <v>248619.966637223</v>
      </c>
      <c r="M205" s="57">
        <f t="shared" si="41"/>
        <v>487518.82986386906</v>
      </c>
      <c r="N205" s="58">
        <f t="shared" si="35"/>
        <v>1307.1701361309388</v>
      </c>
      <c r="O205" s="67">
        <f>IF(N205&gt;0,Factors!$B$6*(D205+E205+G205)+Factors!$B$7*(Main!F205+Main!H205),0)</f>
        <v>1307.1701361309451</v>
      </c>
      <c r="P205" s="72">
        <f>IF(O205&gt;0,(Factors!$B$6*Main!D205)/O205,0)</f>
        <v>0.63408199104299534</v>
      </c>
      <c r="Q205" s="70">
        <f>IF(O205&gt;0,(Factors!$B$6*Main!E205+Factors!$B209*Main!F205)/O205,0)</f>
        <v>0.36591800895700471</v>
      </c>
      <c r="R205" s="71">
        <f>IF(O205&gt;0,(Factors!$B$6*Main!G205+Factors!$B209*Main!H205)/O205,0)</f>
        <v>0</v>
      </c>
      <c r="S205" s="88">
        <f t="shared" si="42"/>
        <v>828.85304254984896</v>
      </c>
      <c r="T205" s="89">
        <f t="shared" si="43"/>
        <v>478.31709358108992</v>
      </c>
      <c r="U205" s="89">
        <f t="shared" si="44"/>
        <v>0</v>
      </c>
      <c r="V205" s="88">
        <v>829</v>
      </c>
      <c r="W205" s="89">
        <v>478</v>
      </c>
      <c r="X205" s="89">
        <v>0</v>
      </c>
      <c r="Y205" s="88">
        <f t="shared" si="36"/>
        <v>0</v>
      </c>
      <c r="Z205" s="89">
        <f t="shared" si="37"/>
        <v>0</v>
      </c>
      <c r="AA205" s="89">
        <f t="shared" si="38"/>
        <v>0</v>
      </c>
      <c r="AB205" s="90">
        <f t="shared" si="45"/>
        <v>0</v>
      </c>
      <c r="AC205" s="17"/>
      <c r="AD205" s="17"/>
    </row>
    <row r="206" spans="1:31" ht="14.5" customHeight="1">
      <c r="A206" s="45">
        <v>341087</v>
      </c>
      <c r="B206" s="46" t="s">
        <v>181</v>
      </c>
      <c r="C206" s="47" t="s">
        <v>480</v>
      </c>
      <c r="D206" s="76">
        <v>231360</v>
      </c>
      <c r="E206" s="77">
        <v>19689</v>
      </c>
      <c r="F206" s="77">
        <v>126639</v>
      </c>
      <c r="G206" s="82">
        <v>0</v>
      </c>
      <c r="H206" s="83">
        <v>0</v>
      </c>
      <c r="I206" s="55">
        <f t="shared" si="39"/>
        <v>377688</v>
      </c>
      <c r="J206" s="56">
        <f>(D206+E206+G206)*Factors!$B$3 +(F206+H206)*Factors!$B$4</f>
        <v>376768.87420280266</v>
      </c>
      <c r="K206" s="56">
        <f>VLOOKUP(A206,'NECA 5 year Projections'!$A$3:$H$656,4,FALSE)</f>
        <v>159761.11631364701</v>
      </c>
      <c r="L206" s="57">
        <f t="shared" si="40"/>
        <v>159761.11631364701</v>
      </c>
      <c r="M206" s="57">
        <f t="shared" si="41"/>
        <v>376768.87420280266</v>
      </c>
      <c r="N206" s="58">
        <f t="shared" si="35"/>
        <v>919.12579719733912</v>
      </c>
      <c r="O206" s="67">
        <f>IF(N206&gt;0,Factors!$B$6*(D206+E206+G206)+Factors!$B$7*(Main!F206+Main!H206),0)</f>
        <v>919.12579719733037</v>
      </c>
      <c r="P206" s="72">
        <f>IF(O206&gt;0,(Factors!$B$6*Main!D206)/O206,0)</f>
        <v>0.92157307935900967</v>
      </c>
      <c r="Q206" s="70">
        <f>IF(O206&gt;0,(Factors!$B$6*Main!E206+Factors!$B210*Main!F206)/O206,0)</f>
        <v>7.8426920640990411E-2</v>
      </c>
      <c r="R206" s="71">
        <f>IF(O206&gt;0,(Factors!$B$6*Main!G206+Factors!$B210*Main!H206)/O206,0)</f>
        <v>0</v>
      </c>
      <c r="S206" s="88">
        <f t="shared" si="42"/>
        <v>847.04159124145644</v>
      </c>
      <c r="T206" s="89">
        <f t="shared" si="43"/>
        <v>72.084205955882766</v>
      </c>
      <c r="U206" s="89">
        <f t="shared" si="44"/>
        <v>0</v>
      </c>
      <c r="V206" s="88">
        <v>847</v>
      </c>
      <c r="W206" s="89">
        <v>72</v>
      </c>
      <c r="X206" s="89">
        <v>0</v>
      </c>
      <c r="Y206" s="88">
        <f t="shared" si="36"/>
        <v>0</v>
      </c>
      <c r="Z206" s="89">
        <f t="shared" si="37"/>
        <v>0</v>
      </c>
      <c r="AA206" s="89">
        <f t="shared" si="38"/>
        <v>0</v>
      </c>
      <c r="AB206" s="90">
        <f t="shared" si="45"/>
        <v>0</v>
      </c>
      <c r="AC206" s="17"/>
      <c r="AD206" s="17"/>
    </row>
    <row r="207" spans="1:31" ht="14.5" customHeight="1">
      <c r="A207" s="45">
        <v>341088</v>
      </c>
      <c r="B207" s="46" t="s">
        <v>481</v>
      </c>
      <c r="C207" s="47" t="s">
        <v>480</v>
      </c>
      <c r="D207" s="76">
        <v>3547992</v>
      </c>
      <c r="E207" s="77">
        <v>1841907</v>
      </c>
      <c r="F207" s="77">
        <v>1597674</v>
      </c>
      <c r="G207" s="82">
        <v>0</v>
      </c>
      <c r="H207" s="83">
        <v>0</v>
      </c>
      <c r="I207" s="55">
        <f t="shared" si="39"/>
        <v>6987573</v>
      </c>
      <c r="J207" s="56">
        <f>(D207+E207+G207)*Factors!$B$3 +(F207+H207)*Factors!$B$4</f>
        <v>6967839.8195643555</v>
      </c>
      <c r="K207" s="56">
        <f>VLOOKUP(A207,'NECA 5 year Projections'!$A$3:$H$656,4,FALSE)</f>
        <v>2984027.31548848</v>
      </c>
      <c r="L207" s="57">
        <f t="shared" si="40"/>
        <v>2984027.31548848</v>
      </c>
      <c r="M207" s="57">
        <f t="shared" si="41"/>
        <v>6967839.8195643555</v>
      </c>
      <c r="N207" s="58">
        <f t="shared" si="35"/>
        <v>19733.180435644463</v>
      </c>
      <c r="O207" s="67">
        <f>IF(N207&gt;0,Factors!$B$6*(D207+E207+G207)+Factors!$B$7*(Main!F207+Main!H207),0)</f>
        <v>19733.180435644412</v>
      </c>
      <c r="P207" s="72">
        <f>IF(O207&gt;0,(Factors!$B$6*Main!D207)/O207,0)</f>
        <v>0.65826688032558678</v>
      </c>
      <c r="Q207" s="70">
        <f>IF(O207&gt;0,(Factors!$B$6*Main!E207+Factors!$B211*Main!F207)/O207,0)</f>
        <v>0.34173311967441317</v>
      </c>
      <c r="R207" s="71">
        <f>IF(O207&gt;0,(Factors!$B$6*Main!G207+Factors!$B211*Main!H207)/O207,0)</f>
        <v>0</v>
      </c>
      <c r="S207" s="88">
        <f t="shared" si="42"/>
        <v>12989.699124273584</v>
      </c>
      <c r="T207" s="89">
        <f t="shared" si="43"/>
        <v>6743.4813113708778</v>
      </c>
      <c r="U207" s="89">
        <f t="shared" si="44"/>
        <v>0</v>
      </c>
      <c r="V207" s="88">
        <v>12990</v>
      </c>
      <c r="W207" s="89">
        <v>6737</v>
      </c>
      <c r="X207" s="89">
        <v>0</v>
      </c>
      <c r="Y207" s="88">
        <f t="shared" si="36"/>
        <v>0</v>
      </c>
      <c r="Z207" s="89">
        <f t="shared" si="37"/>
        <v>-6</v>
      </c>
      <c r="AA207" s="89">
        <f t="shared" si="38"/>
        <v>0</v>
      </c>
      <c r="AB207" s="90">
        <f t="shared" si="45"/>
        <v>-6</v>
      </c>
      <c r="AC207" s="17"/>
      <c r="AD207" s="17"/>
    </row>
    <row r="208" spans="1:31" ht="14.5" customHeight="1">
      <c r="A208" s="45">
        <v>351106</v>
      </c>
      <c r="B208" s="46" t="s">
        <v>182</v>
      </c>
      <c r="C208" s="47" t="s">
        <v>482</v>
      </c>
      <c r="D208" s="76">
        <v>1107804</v>
      </c>
      <c r="E208" s="77">
        <v>0</v>
      </c>
      <c r="F208" s="77">
        <v>62817</v>
      </c>
      <c r="G208" s="82">
        <v>0</v>
      </c>
      <c r="H208" s="83">
        <v>0</v>
      </c>
      <c r="I208" s="55">
        <f t="shared" si="39"/>
        <v>1170621</v>
      </c>
      <c r="J208" s="56">
        <f>(D208+E208+G208)*Factors!$B$3 +(F208+H208)*Factors!$B$4</f>
        <v>1166565.1733102368</v>
      </c>
      <c r="K208" s="56">
        <f>VLOOKUP(A208,'NECA 5 year Projections'!$A$3:$H$656,4,FALSE)</f>
        <v>846589.65287039301</v>
      </c>
      <c r="L208" s="57">
        <f t="shared" si="40"/>
        <v>846589.65287039301</v>
      </c>
      <c r="M208" s="57">
        <f t="shared" si="41"/>
        <v>1166565.1733102368</v>
      </c>
      <c r="N208" s="58">
        <f t="shared" si="35"/>
        <v>4055.8266897632275</v>
      </c>
      <c r="O208" s="67">
        <f>IF(N208&gt;0,Factors!$B$6*(D208+E208+G208)+Factors!$B$7*(Main!F208+Main!H208),0)</f>
        <v>4055.8266897633189</v>
      </c>
      <c r="P208" s="72">
        <f>IF(O208&gt;0,(Factors!$B$6*Main!D208)/O208,0)</f>
        <v>1</v>
      </c>
      <c r="Q208" s="70">
        <f>IF(O208&gt;0,(Factors!$B$6*Main!E208+Factors!$B212*Main!F208)/O208,0)</f>
        <v>0</v>
      </c>
      <c r="R208" s="71">
        <f>IF(O208&gt;0,(Factors!$B$6*Main!G208+Factors!$B212*Main!H208)/O208,0)</f>
        <v>0</v>
      </c>
      <c r="S208" s="88">
        <f t="shared" si="42"/>
        <v>4055.8266897632275</v>
      </c>
      <c r="T208" s="89">
        <f t="shared" si="43"/>
        <v>0</v>
      </c>
      <c r="U208" s="89">
        <f t="shared" si="44"/>
        <v>0</v>
      </c>
      <c r="V208" s="88">
        <v>4056</v>
      </c>
      <c r="W208" s="89">
        <v>0</v>
      </c>
      <c r="X208" s="89">
        <v>0</v>
      </c>
      <c r="Y208" s="88">
        <f t="shared" si="36"/>
        <v>0</v>
      </c>
      <c r="Z208" s="89">
        <f t="shared" si="37"/>
        <v>0</v>
      </c>
      <c r="AA208" s="89">
        <f t="shared" si="38"/>
        <v>0</v>
      </c>
      <c r="AB208" s="90">
        <f t="shared" si="45"/>
        <v>0</v>
      </c>
      <c r="AC208" s="17"/>
      <c r="AD208" s="17"/>
    </row>
    <row r="209" spans="1:31" ht="14.5" customHeight="1">
      <c r="A209" s="45">
        <v>351118</v>
      </c>
      <c r="B209" s="46" t="s">
        <v>183</v>
      </c>
      <c r="C209" s="47" t="s">
        <v>482</v>
      </c>
      <c r="D209" s="76">
        <v>891192</v>
      </c>
      <c r="E209" s="77">
        <v>241818</v>
      </c>
      <c r="F209" s="77">
        <v>238413</v>
      </c>
      <c r="G209" s="82">
        <v>0</v>
      </c>
      <c r="H209" s="83">
        <v>0</v>
      </c>
      <c r="I209" s="55">
        <f t="shared" si="39"/>
        <v>1371423</v>
      </c>
      <c r="J209" s="56">
        <f>(D209+E209+G209)*Factors!$B$3 +(F209+H209)*Factors!$B$4</f>
        <v>1367274.8905891578</v>
      </c>
      <c r="K209" s="56">
        <f>VLOOKUP(A209,'NECA 5 year Projections'!$A$3:$H$656,4,FALSE)</f>
        <v>608492.81279828702</v>
      </c>
      <c r="L209" s="57">
        <f t="shared" si="40"/>
        <v>608492.81279828702</v>
      </c>
      <c r="M209" s="57">
        <f t="shared" si="41"/>
        <v>1367274.8905891578</v>
      </c>
      <c r="N209" s="58">
        <f t="shared" si="35"/>
        <v>4148.1094108421821</v>
      </c>
      <c r="O209" s="67">
        <f>IF(N209&gt;0,Factors!$B$6*(D209+E209+G209)+Factors!$B$7*(Main!F209+Main!H209),0)</f>
        <v>4148.1094108422949</v>
      </c>
      <c r="P209" s="72">
        <f>IF(O209&gt;0,(Factors!$B$6*Main!D209)/O209,0)</f>
        <v>0.78657028622871816</v>
      </c>
      <c r="Q209" s="70">
        <f>IF(O209&gt;0,(Factors!$B$6*Main!E209+Factors!$B213*Main!F209)/O209,0)</f>
        <v>0.21342971377128181</v>
      </c>
      <c r="R209" s="71">
        <f>IF(O209&gt;0,(Factors!$B$6*Main!G209+Factors!$B213*Main!H209)/O209,0)</f>
        <v>0</v>
      </c>
      <c r="S209" s="88">
        <f t="shared" si="42"/>
        <v>3262.7796065941748</v>
      </c>
      <c r="T209" s="89">
        <f t="shared" si="43"/>
        <v>885.32980424800735</v>
      </c>
      <c r="U209" s="89">
        <f t="shared" si="44"/>
        <v>0</v>
      </c>
      <c r="V209" s="88">
        <v>3263</v>
      </c>
      <c r="W209" s="89">
        <v>884</v>
      </c>
      <c r="X209" s="89">
        <v>0</v>
      </c>
      <c r="Y209" s="88">
        <f t="shared" si="36"/>
        <v>0</v>
      </c>
      <c r="Z209" s="89">
        <f t="shared" si="37"/>
        <v>-1</v>
      </c>
      <c r="AA209" s="89">
        <f t="shared" si="38"/>
        <v>0</v>
      </c>
      <c r="AB209" s="90">
        <f t="shared" si="45"/>
        <v>-1</v>
      </c>
      <c r="AC209" s="17"/>
      <c r="AD209" s="17"/>
      <c r="AE209" s="107"/>
    </row>
    <row r="210" spans="1:31" ht="14.5" customHeight="1">
      <c r="A210" s="45">
        <v>351132</v>
      </c>
      <c r="B210" s="46" t="s">
        <v>184</v>
      </c>
      <c r="C210" s="47" t="s">
        <v>482</v>
      </c>
      <c r="D210" s="76">
        <v>2370096</v>
      </c>
      <c r="E210" s="77">
        <v>367551</v>
      </c>
      <c r="F210" s="77">
        <v>251127</v>
      </c>
      <c r="G210" s="82">
        <v>0</v>
      </c>
      <c r="H210" s="83">
        <v>0</v>
      </c>
      <c r="I210" s="55">
        <f t="shared" si="39"/>
        <v>2988774</v>
      </c>
      <c r="J210" s="56">
        <f>(D210+E210+G210)*Factors!$B$3 +(F210+H210)*Factors!$B$4</f>
        <v>2978751.0882125804</v>
      </c>
      <c r="K210" s="56">
        <f>VLOOKUP(A210,'NECA 5 year Projections'!$A$3:$H$656,4,FALSE)</f>
        <v>2002889.28517967</v>
      </c>
      <c r="L210" s="57">
        <f t="shared" si="40"/>
        <v>2002889.28517967</v>
      </c>
      <c r="M210" s="57">
        <f t="shared" si="41"/>
        <v>2978751.0882125804</v>
      </c>
      <c r="N210" s="58">
        <f t="shared" si="35"/>
        <v>10022.91178741958</v>
      </c>
      <c r="O210" s="67">
        <f>IF(N210&gt;0,Factors!$B$6*(D210+E210+G210)+Factors!$B$7*(Main!F210+Main!H210),0)</f>
        <v>10022.911787419507</v>
      </c>
      <c r="P210" s="72">
        <f>IF(O210&gt;0,(Factors!$B$6*Main!D210)/O210,0)</f>
        <v>0.86574200399101853</v>
      </c>
      <c r="Q210" s="70">
        <f>IF(O210&gt;0,(Factors!$B$6*Main!E210+Factors!$B214*Main!F210)/O210,0)</f>
        <v>0.13425799600898145</v>
      </c>
      <c r="R210" s="71">
        <f>IF(O210&gt;0,(Factors!$B$6*Main!G210+Factors!$B214*Main!H210)/O210,0)</f>
        <v>0</v>
      </c>
      <c r="S210" s="88">
        <f t="shared" si="42"/>
        <v>8677.2557366658293</v>
      </c>
      <c r="T210" s="89">
        <f t="shared" si="43"/>
        <v>1345.6560507537511</v>
      </c>
      <c r="U210" s="89">
        <f t="shared" si="44"/>
        <v>0</v>
      </c>
      <c r="V210" s="88">
        <v>8677</v>
      </c>
      <c r="W210" s="89">
        <v>1345</v>
      </c>
      <c r="X210" s="89">
        <v>0</v>
      </c>
      <c r="Y210" s="88">
        <f t="shared" si="36"/>
        <v>0</v>
      </c>
      <c r="Z210" s="89">
        <f t="shared" si="37"/>
        <v>-1</v>
      </c>
      <c r="AA210" s="89">
        <f t="shared" si="38"/>
        <v>0</v>
      </c>
      <c r="AB210" s="90">
        <f t="shared" si="45"/>
        <v>-1</v>
      </c>
      <c r="AC210" s="17"/>
      <c r="AD210" s="17"/>
      <c r="AE210" s="107"/>
    </row>
    <row r="211" spans="1:31" ht="14.5" customHeight="1">
      <c r="A211" s="45">
        <v>351134</v>
      </c>
      <c r="B211" s="46" t="s">
        <v>185</v>
      </c>
      <c r="C211" s="47" t="s">
        <v>482</v>
      </c>
      <c r="D211" s="76">
        <v>299628</v>
      </c>
      <c r="E211" s="77">
        <v>120951</v>
      </c>
      <c r="F211" s="77">
        <v>99141</v>
      </c>
      <c r="G211" s="82">
        <v>0</v>
      </c>
      <c r="H211" s="83">
        <v>0</v>
      </c>
      <c r="I211" s="55">
        <f t="shared" si="39"/>
        <v>519720</v>
      </c>
      <c r="J211" s="56">
        <f>(D211+E211+G211)*Factors!$B$3 +(F211+H211)*Factors!$B$4</f>
        <v>518180.20096212509</v>
      </c>
      <c r="K211" s="56">
        <f>VLOOKUP(A211,'NECA 5 year Projections'!$A$3:$H$656,4,FALSE)</f>
        <v>269693.76921339298</v>
      </c>
      <c r="L211" s="57">
        <f t="shared" si="40"/>
        <v>269693.76921339298</v>
      </c>
      <c r="M211" s="57">
        <f t="shared" si="41"/>
        <v>518180.20096212509</v>
      </c>
      <c r="N211" s="58">
        <f t="shared" si="35"/>
        <v>1539.7990378749091</v>
      </c>
      <c r="O211" s="67">
        <f>IF(N211&gt;0,Factors!$B$6*(D211+E211+G211)+Factors!$B$7*(Main!F211+Main!H211),0)</f>
        <v>1539.7990378749009</v>
      </c>
      <c r="P211" s="72">
        <f>IF(O211&gt;0,(Factors!$B$6*Main!D211)/O211,0)</f>
        <v>0.71241788106396198</v>
      </c>
      <c r="Q211" s="70">
        <f>IF(O211&gt;0,(Factors!$B$6*Main!E211+Factors!$B215*Main!F211)/O211,0)</f>
        <v>0.28758211893603819</v>
      </c>
      <c r="R211" s="71">
        <f>IF(O211&gt;0,(Factors!$B$6*Main!G211+Factors!$B215*Main!H211)/O211,0)</f>
        <v>0</v>
      </c>
      <c r="S211" s="88">
        <f t="shared" si="42"/>
        <v>1096.9803678271701</v>
      </c>
      <c r="T211" s="89">
        <f t="shared" si="43"/>
        <v>442.81867004773926</v>
      </c>
      <c r="U211" s="89">
        <f t="shared" si="44"/>
        <v>0</v>
      </c>
      <c r="V211" s="88">
        <v>1097</v>
      </c>
      <c r="W211" s="89">
        <v>442</v>
      </c>
      <c r="X211" s="89">
        <v>0</v>
      </c>
      <c r="Y211" s="88">
        <f t="shared" si="36"/>
        <v>0</v>
      </c>
      <c r="Z211" s="89">
        <f t="shared" si="37"/>
        <v>-1</v>
      </c>
      <c r="AA211" s="89">
        <f t="shared" si="38"/>
        <v>0</v>
      </c>
      <c r="AB211" s="90">
        <f t="shared" si="45"/>
        <v>-1</v>
      </c>
      <c r="AC211" s="17"/>
      <c r="AD211" s="17"/>
    </row>
    <row r="212" spans="1:31" ht="14.5" customHeight="1">
      <c r="A212" s="45">
        <v>351152</v>
      </c>
      <c r="B212" s="46" t="s">
        <v>186</v>
      </c>
      <c r="C212" s="47" t="s">
        <v>482</v>
      </c>
      <c r="D212" s="76">
        <v>439416</v>
      </c>
      <c r="E212" s="77">
        <v>150069</v>
      </c>
      <c r="F212" s="77">
        <v>144138</v>
      </c>
      <c r="G212" s="82">
        <v>0</v>
      </c>
      <c r="H212" s="83">
        <v>0</v>
      </c>
      <c r="I212" s="55">
        <f t="shared" si="39"/>
        <v>733623</v>
      </c>
      <c r="J212" s="56">
        <f>(D212+E212+G212)*Factors!$B$3 +(F212+H212)*Factors!$B$4</f>
        <v>731464.81227345706</v>
      </c>
      <c r="K212" s="56">
        <f>VLOOKUP(A212,'NECA 5 year Projections'!$A$3:$H$656,4,FALSE)</f>
        <v>500930.958914508</v>
      </c>
      <c r="L212" s="57">
        <f t="shared" si="40"/>
        <v>500930.958914508</v>
      </c>
      <c r="M212" s="57">
        <f t="shared" si="41"/>
        <v>731464.81227345706</v>
      </c>
      <c r="N212" s="58">
        <f t="shared" si="35"/>
        <v>2158.1877265429357</v>
      </c>
      <c r="O212" s="67">
        <f>IF(N212&gt;0,Factors!$B$6*(D212+E212+G212)+Factors!$B$7*(Main!F212+Main!H212),0)</f>
        <v>2158.1877265428993</v>
      </c>
      <c r="P212" s="72">
        <f>IF(O212&gt;0,(Factors!$B$6*Main!D212)/O212,0)</f>
        <v>0.7454235476729687</v>
      </c>
      <c r="Q212" s="70">
        <f>IF(O212&gt;0,(Factors!$B$6*Main!E212+Factors!$B216*Main!F212)/O212,0)</f>
        <v>0.25457645232703124</v>
      </c>
      <c r="R212" s="71">
        <f>IF(O212&gt;0,(Factors!$B$6*Main!G212+Factors!$B216*Main!H212)/O212,0)</f>
        <v>0</v>
      </c>
      <c r="S212" s="88">
        <f t="shared" si="42"/>
        <v>1608.763951663894</v>
      </c>
      <c r="T212" s="89">
        <f t="shared" si="43"/>
        <v>549.42377487904162</v>
      </c>
      <c r="U212" s="89">
        <f t="shared" si="44"/>
        <v>0</v>
      </c>
      <c r="V212" s="88">
        <v>1609</v>
      </c>
      <c r="W212" s="89">
        <v>548</v>
      </c>
      <c r="X212" s="89">
        <v>0</v>
      </c>
      <c r="Y212" s="88">
        <f t="shared" si="36"/>
        <v>0</v>
      </c>
      <c r="Z212" s="89">
        <f t="shared" si="37"/>
        <v>-1</v>
      </c>
      <c r="AA212" s="89">
        <f t="shared" si="38"/>
        <v>0</v>
      </c>
      <c r="AB212" s="90">
        <f t="shared" si="45"/>
        <v>-1</v>
      </c>
      <c r="AC212" s="17"/>
      <c r="AD212" s="17"/>
      <c r="AE212" s="107"/>
    </row>
    <row r="213" spans="1:31" ht="14.5" customHeight="1">
      <c r="A213" s="45">
        <v>351153</v>
      </c>
      <c r="B213" s="46" t="s">
        <v>187</v>
      </c>
      <c r="C213" s="47" t="s">
        <v>482</v>
      </c>
      <c r="D213" s="76">
        <v>246516</v>
      </c>
      <c r="E213" s="77">
        <v>16515</v>
      </c>
      <c r="F213" s="77">
        <v>25812</v>
      </c>
      <c r="G213" s="82">
        <v>0</v>
      </c>
      <c r="H213" s="83">
        <v>0</v>
      </c>
      <c r="I213" s="55">
        <f t="shared" si="39"/>
        <v>288843</v>
      </c>
      <c r="J213" s="56">
        <f>(D213+E213+G213)*Factors!$B$3 +(F213+H213)*Factors!$B$4</f>
        <v>287880.00641084963</v>
      </c>
      <c r="K213" s="56">
        <f>VLOOKUP(A213,'NECA 5 year Projections'!$A$3:$H$656,4,FALSE)</f>
        <v>200932.65259555701</v>
      </c>
      <c r="L213" s="57">
        <f t="shared" si="40"/>
        <v>200932.65259555701</v>
      </c>
      <c r="M213" s="57">
        <f t="shared" si="41"/>
        <v>287880.00641084963</v>
      </c>
      <c r="N213" s="58">
        <f t="shared" si="35"/>
        <v>962.9935891503701</v>
      </c>
      <c r="O213" s="67">
        <f>IF(N213&gt;0,Factors!$B$6*(D213+E213+G213)+Factors!$B$7*(Main!F213+Main!H213),0)</f>
        <v>962.99358915036908</v>
      </c>
      <c r="P213" s="72">
        <f>IF(O213&gt;0,(Factors!$B$6*Main!D213)/O213,0)</f>
        <v>0.93721272397550104</v>
      </c>
      <c r="Q213" s="70">
        <f>IF(O213&gt;0,(Factors!$B$6*Main!E213+Factors!$B217*Main!F213)/O213,0)</f>
        <v>6.2787276024499017E-2</v>
      </c>
      <c r="R213" s="71">
        <f>IF(O213&gt;0,(Factors!$B$6*Main!G213+Factors!$B217*Main!H213)/O213,0)</f>
        <v>0</v>
      </c>
      <c r="S213" s="88">
        <f t="shared" si="42"/>
        <v>902.52984485856291</v>
      </c>
      <c r="T213" s="89">
        <f t="shared" si="43"/>
        <v>60.463744291807288</v>
      </c>
      <c r="U213" s="89">
        <f t="shared" si="44"/>
        <v>0</v>
      </c>
      <c r="V213" s="88">
        <v>903</v>
      </c>
      <c r="W213" s="89">
        <v>60</v>
      </c>
      <c r="X213" s="89">
        <v>0</v>
      </c>
      <c r="Y213" s="88">
        <f t="shared" si="36"/>
        <v>0</v>
      </c>
      <c r="Z213" s="89">
        <f t="shared" si="37"/>
        <v>0</v>
      </c>
      <c r="AA213" s="89">
        <f t="shared" si="38"/>
        <v>0</v>
      </c>
      <c r="AB213" s="90">
        <f t="shared" si="45"/>
        <v>0</v>
      </c>
      <c r="AC213" s="17"/>
      <c r="AD213" s="17"/>
    </row>
    <row r="214" spans="1:31" ht="14.5" customHeight="1">
      <c r="A214" s="45">
        <v>351157</v>
      </c>
      <c r="B214" s="46" t="s">
        <v>188</v>
      </c>
      <c r="C214" s="47" t="s">
        <v>482</v>
      </c>
      <c r="D214" s="76">
        <v>280632</v>
      </c>
      <c r="E214" s="77">
        <v>45645</v>
      </c>
      <c r="F214" s="77">
        <v>54099</v>
      </c>
      <c r="G214" s="82">
        <v>0</v>
      </c>
      <c r="H214" s="83">
        <v>0</v>
      </c>
      <c r="I214" s="55">
        <f t="shared" si="39"/>
        <v>380376</v>
      </c>
      <c r="J214" s="56">
        <f>(D214+E214+G214)*Factors!$B$3 +(F214+H214)*Factors!$B$4</f>
        <v>379181.45388457173</v>
      </c>
      <c r="K214" s="56">
        <f>VLOOKUP(A214,'NECA 5 year Projections'!$A$3:$H$656,4,FALSE)</f>
        <v>335421.15905891301</v>
      </c>
      <c r="L214" s="57">
        <f t="shared" si="40"/>
        <v>335421.15905891301</v>
      </c>
      <c r="M214" s="57">
        <f t="shared" si="41"/>
        <v>379181.45388457173</v>
      </c>
      <c r="N214" s="58">
        <f t="shared" si="35"/>
        <v>1194.5461154282675</v>
      </c>
      <c r="O214" s="67">
        <f>IF(N214&gt;0,Factors!$B$6*(D214+E214+G214)+Factors!$B$7*(Main!F214+Main!H214),0)</f>
        <v>1194.5461154282764</v>
      </c>
      <c r="P214" s="72">
        <f>IF(O214&gt;0,(Factors!$B$6*Main!D214)/O214,0)</f>
        <v>0.86010353166174758</v>
      </c>
      <c r="Q214" s="70">
        <f>IF(O214&gt;0,(Factors!$B$6*Main!E214+Factors!$B218*Main!F214)/O214,0)</f>
        <v>0.13989646833825248</v>
      </c>
      <c r="R214" s="71">
        <f>IF(O214&gt;0,(Factors!$B$6*Main!G214+Factors!$B218*Main!H214)/O214,0)</f>
        <v>0</v>
      </c>
      <c r="S214" s="88">
        <f t="shared" si="42"/>
        <v>1027.4333326126746</v>
      </c>
      <c r="T214" s="89">
        <f t="shared" si="43"/>
        <v>167.11278281559311</v>
      </c>
      <c r="U214" s="89">
        <f t="shared" si="44"/>
        <v>0</v>
      </c>
      <c r="V214" s="88">
        <v>1027</v>
      </c>
      <c r="W214" s="89">
        <v>167</v>
      </c>
      <c r="X214" s="89">
        <v>0</v>
      </c>
      <c r="Y214" s="88">
        <f t="shared" si="36"/>
        <v>0</v>
      </c>
      <c r="Z214" s="89">
        <f t="shared" si="37"/>
        <v>0</v>
      </c>
      <c r="AA214" s="89">
        <f t="shared" si="38"/>
        <v>0</v>
      </c>
      <c r="AB214" s="90">
        <f t="shared" si="45"/>
        <v>0</v>
      </c>
      <c r="AC214" s="17"/>
      <c r="AD214" s="17"/>
    </row>
    <row r="215" spans="1:31" ht="14.5" customHeight="1">
      <c r="A215" s="45">
        <v>351158</v>
      </c>
      <c r="B215" s="46" t="s">
        <v>189</v>
      </c>
      <c r="C215" s="47" t="s">
        <v>482</v>
      </c>
      <c r="D215" s="76">
        <v>584280</v>
      </c>
      <c r="E215" s="77">
        <v>189726</v>
      </c>
      <c r="F215" s="77">
        <v>183990</v>
      </c>
      <c r="G215" s="82">
        <v>0</v>
      </c>
      <c r="H215" s="83">
        <v>0</v>
      </c>
      <c r="I215" s="55">
        <f t="shared" si="39"/>
        <v>957996</v>
      </c>
      <c r="J215" s="56">
        <f>(D215+E215+G215)*Factors!$B$3 +(F215+H215)*Factors!$B$4</f>
        <v>955162.25486743415</v>
      </c>
      <c r="K215" s="56">
        <f>VLOOKUP(A215,'NECA 5 year Projections'!$A$3:$H$656,4,FALSE)</f>
        <v>387019.44113568898</v>
      </c>
      <c r="L215" s="57">
        <f t="shared" si="40"/>
        <v>387019.44113568898</v>
      </c>
      <c r="M215" s="57">
        <f t="shared" si="41"/>
        <v>955162.25486743415</v>
      </c>
      <c r="N215" s="58">
        <f t="shared" si="35"/>
        <v>2833.7451325658476</v>
      </c>
      <c r="O215" s="67">
        <f>IF(N215&gt;0,Factors!$B$6*(D215+E215+G215)+Factors!$B$7*(Main!F215+Main!H215),0)</f>
        <v>2833.7451325658217</v>
      </c>
      <c r="P215" s="72">
        <f>IF(O215&gt;0,(Factors!$B$6*Main!D215)/O215,0)</f>
        <v>0.75487786916380495</v>
      </c>
      <c r="Q215" s="70">
        <f>IF(O215&gt;0,(Factors!$B$6*Main!E215+Factors!$B219*Main!F215)/O215,0)</f>
        <v>0.24512213083619505</v>
      </c>
      <c r="R215" s="71">
        <f>IF(O215&gt;0,(Factors!$B$6*Main!G215+Factors!$B219*Main!H215)/O215,0)</f>
        <v>0</v>
      </c>
      <c r="S215" s="88">
        <f t="shared" si="42"/>
        <v>2139.1314874246109</v>
      </c>
      <c r="T215" s="89">
        <f t="shared" si="43"/>
        <v>694.61364514123659</v>
      </c>
      <c r="U215" s="89">
        <f t="shared" si="44"/>
        <v>0</v>
      </c>
      <c r="V215" s="88">
        <v>2139</v>
      </c>
      <c r="W215" s="89">
        <v>695</v>
      </c>
      <c r="X215" s="89">
        <v>0</v>
      </c>
      <c r="Y215" s="88">
        <f t="shared" si="36"/>
        <v>0</v>
      </c>
      <c r="Z215" s="89">
        <f t="shared" si="37"/>
        <v>0</v>
      </c>
      <c r="AA215" s="89">
        <f t="shared" si="38"/>
        <v>0</v>
      </c>
      <c r="AB215" s="90">
        <f t="shared" si="45"/>
        <v>0</v>
      </c>
      <c r="AC215" s="17"/>
      <c r="AD215" s="17"/>
      <c r="AE215" s="107"/>
    </row>
    <row r="216" spans="1:31" ht="14.5" customHeight="1">
      <c r="A216" s="45">
        <v>351162</v>
      </c>
      <c r="B216" s="46" t="s">
        <v>190</v>
      </c>
      <c r="C216" s="47" t="s">
        <v>482</v>
      </c>
      <c r="D216" s="76">
        <v>370992</v>
      </c>
      <c r="E216" s="77">
        <v>44499</v>
      </c>
      <c r="F216" s="77">
        <v>55560</v>
      </c>
      <c r="G216" s="82">
        <v>0</v>
      </c>
      <c r="H216" s="83">
        <v>0</v>
      </c>
      <c r="I216" s="55">
        <f t="shared" si="39"/>
        <v>471051</v>
      </c>
      <c r="J216" s="56">
        <f>(D216+E216+G216)*Factors!$B$3 +(F216+H216)*Factors!$B$4</f>
        <v>469529.82884774159</v>
      </c>
      <c r="K216" s="56">
        <f>VLOOKUP(A216,'NECA 5 year Projections'!$A$3:$H$656,4,FALSE)</f>
        <v>309223.697487414</v>
      </c>
      <c r="L216" s="57">
        <f t="shared" si="40"/>
        <v>309223.697487414</v>
      </c>
      <c r="M216" s="57">
        <f t="shared" si="41"/>
        <v>469529.82884774159</v>
      </c>
      <c r="N216" s="58">
        <f t="shared" si="35"/>
        <v>1521.1711522584083</v>
      </c>
      <c r="O216" s="67">
        <f>IF(N216&gt;0,Factors!$B$6*(D216+E216+G216)+Factors!$B$7*(Main!F216+Main!H216),0)</f>
        <v>1521.1711522583878</v>
      </c>
      <c r="P216" s="72">
        <f>IF(O216&gt;0,(Factors!$B$6*Main!D216)/O216,0)</f>
        <v>0.8929002072247052</v>
      </c>
      <c r="Q216" s="70">
        <f>IF(O216&gt;0,(Factors!$B$6*Main!E216+Factors!$B220*Main!F216)/O216,0)</f>
        <v>0.10709979277529477</v>
      </c>
      <c r="R216" s="71">
        <f>IF(O216&gt;0,(Factors!$B$6*Main!G216+Factors!$B220*Main!H216)/O216,0)</f>
        <v>0</v>
      </c>
      <c r="S216" s="88">
        <f t="shared" si="42"/>
        <v>1358.2540370757763</v>
      </c>
      <c r="T216" s="89">
        <f t="shared" si="43"/>
        <v>162.9171151826319</v>
      </c>
      <c r="U216" s="89">
        <f t="shared" si="44"/>
        <v>0</v>
      </c>
      <c r="V216" s="88">
        <v>1358</v>
      </c>
      <c r="W216" s="89">
        <v>157</v>
      </c>
      <c r="X216" s="89">
        <v>0</v>
      </c>
      <c r="Y216" s="88">
        <f t="shared" si="36"/>
        <v>0</v>
      </c>
      <c r="Z216" s="89">
        <f t="shared" si="37"/>
        <v>-6</v>
      </c>
      <c r="AA216" s="89">
        <f t="shared" si="38"/>
        <v>0</v>
      </c>
      <c r="AB216" s="90">
        <f t="shared" si="45"/>
        <v>-6</v>
      </c>
      <c r="AC216" s="17"/>
      <c r="AD216" s="17"/>
      <c r="AE216" s="107"/>
    </row>
    <row r="217" spans="1:31" ht="14.5" customHeight="1">
      <c r="A217" s="45">
        <v>351166</v>
      </c>
      <c r="B217" s="46" t="s">
        <v>191</v>
      </c>
      <c r="C217" s="47" t="s">
        <v>482</v>
      </c>
      <c r="D217" s="76">
        <v>176040</v>
      </c>
      <c r="E217" s="77">
        <v>21972</v>
      </c>
      <c r="F217" s="77">
        <v>27834</v>
      </c>
      <c r="G217" s="82">
        <v>0</v>
      </c>
      <c r="H217" s="83">
        <v>0</v>
      </c>
      <c r="I217" s="55">
        <f t="shared" si="39"/>
        <v>225846</v>
      </c>
      <c r="J217" s="56">
        <f>(D217+E217+G217)*Factors!$B$3 +(F217+H217)*Factors!$B$4</f>
        <v>225121.0501401932</v>
      </c>
      <c r="K217" s="56">
        <f>VLOOKUP(A217,'NECA 5 year Projections'!$A$3:$H$656,4,FALSE)</f>
        <v>169844.71209545701</v>
      </c>
      <c r="L217" s="57">
        <f t="shared" si="40"/>
        <v>169844.71209545701</v>
      </c>
      <c r="M217" s="57">
        <f t="shared" si="41"/>
        <v>225121.0501401932</v>
      </c>
      <c r="N217" s="58">
        <f t="shared" si="35"/>
        <v>724.94985980680212</v>
      </c>
      <c r="O217" s="67">
        <f>IF(N217&gt;0,Factors!$B$6*(D217+E217+G217)+Factors!$B$7*(Main!F217+Main!H217),0)</f>
        <v>724.94985980680178</v>
      </c>
      <c r="P217" s="72">
        <f>IF(O217&gt;0,(Factors!$B$6*Main!D217)/O217,0)</f>
        <v>0.8890370280589055</v>
      </c>
      <c r="Q217" s="70">
        <f>IF(O217&gt;0,(Factors!$B$6*Main!E217+Factors!$B221*Main!F217)/O217,0)</f>
        <v>0.11096297194109449</v>
      </c>
      <c r="R217" s="71">
        <f>IF(O217&gt;0,(Factors!$B$6*Main!G217+Factors!$B221*Main!H217)/O217,0)</f>
        <v>0</v>
      </c>
      <c r="S217" s="88">
        <f t="shared" si="42"/>
        <v>644.50726885435949</v>
      </c>
      <c r="T217" s="89">
        <f t="shared" si="43"/>
        <v>80.442590952442572</v>
      </c>
      <c r="U217" s="89">
        <f t="shared" si="44"/>
        <v>0</v>
      </c>
      <c r="V217" s="88">
        <v>645</v>
      </c>
      <c r="W217" s="89">
        <v>74</v>
      </c>
      <c r="X217" s="89">
        <v>0</v>
      </c>
      <c r="Y217" s="88">
        <f t="shared" si="36"/>
        <v>0</v>
      </c>
      <c r="Z217" s="89">
        <f t="shared" si="37"/>
        <v>-6</v>
      </c>
      <c r="AA217" s="89">
        <f t="shared" si="38"/>
        <v>0</v>
      </c>
      <c r="AB217" s="90">
        <f t="shared" si="45"/>
        <v>-6</v>
      </c>
      <c r="AC217" s="17"/>
      <c r="AD217" s="17"/>
    </row>
    <row r="218" spans="1:31" ht="14.5" customHeight="1">
      <c r="A218" s="45">
        <v>351172</v>
      </c>
      <c r="B218" s="46" t="s">
        <v>118</v>
      </c>
      <c r="C218" s="47" t="s">
        <v>482</v>
      </c>
      <c r="D218" s="76">
        <v>1043316</v>
      </c>
      <c r="E218" s="77">
        <v>520155</v>
      </c>
      <c r="F218" s="77">
        <v>317442</v>
      </c>
      <c r="G218" s="82">
        <v>0</v>
      </c>
      <c r="H218" s="83">
        <v>0</v>
      </c>
      <c r="I218" s="55">
        <f t="shared" si="39"/>
        <v>1880913</v>
      </c>
      <c r="J218" s="56">
        <f>(D218+E218+G218)*Factors!$B$3 +(F218+H218)*Factors!$B$4</f>
        <v>1875188.9121555157</v>
      </c>
      <c r="K218" s="56">
        <f>VLOOKUP(A218,'NECA 5 year Projections'!$A$3:$H$656,4,FALSE)</f>
        <v>1093791.3697392701</v>
      </c>
      <c r="L218" s="57">
        <f t="shared" si="40"/>
        <v>1093791.3697392701</v>
      </c>
      <c r="M218" s="57">
        <f t="shared" si="41"/>
        <v>1875188.9121555157</v>
      </c>
      <c r="N218" s="58">
        <f t="shared" si="35"/>
        <v>5724.0878444842529</v>
      </c>
      <c r="O218" s="67">
        <f>IF(N218&gt;0,Factors!$B$6*(D218+E218+G218)+Factors!$B$7*(Main!F218+Main!H218),0)</f>
        <v>5724.0878444841737</v>
      </c>
      <c r="P218" s="72">
        <f>IF(O218&gt;0,(Factors!$B$6*Main!D218)/O218,0)</f>
        <v>0.66730754839712403</v>
      </c>
      <c r="Q218" s="70">
        <f>IF(O218&gt;0,(Factors!$B$6*Main!E218+Factors!$B222*Main!F218)/O218,0)</f>
        <v>0.33269245160287592</v>
      </c>
      <c r="R218" s="71">
        <f>IF(O218&gt;0,(Factors!$B$6*Main!G218+Factors!$B222*Main!H218)/O218,0)</f>
        <v>0</v>
      </c>
      <c r="S218" s="88">
        <f t="shared" si="42"/>
        <v>3819.7270263125647</v>
      </c>
      <c r="T218" s="89">
        <f t="shared" si="43"/>
        <v>1904.3608181716877</v>
      </c>
      <c r="U218" s="89">
        <f t="shared" si="44"/>
        <v>0</v>
      </c>
      <c r="V218" s="88">
        <v>3820</v>
      </c>
      <c r="W218" s="89">
        <v>1904</v>
      </c>
      <c r="X218" s="89">
        <v>0</v>
      </c>
      <c r="Y218" s="88">
        <f t="shared" si="36"/>
        <v>0</v>
      </c>
      <c r="Z218" s="89">
        <f t="shared" si="37"/>
        <v>0</v>
      </c>
      <c r="AA218" s="89">
        <f t="shared" si="38"/>
        <v>0</v>
      </c>
      <c r="AB218" s="90">
        <f t="shared" si="45"/>
        <v>0</v>
      </c>
      <c r="AC218" s="17"/>
      <c r="AD218" s="17"/>
      <c r="AE218" s="107"/>
    </row>
    <row r="219" spans="1:31" ht="14.5" customHeight="1">
      <c r="A219" s="45">
        <v>351173</v>
      </c>
      <c r="B219" s="46" t="s">
        <v>192</v>
      </c>
      <c r="C219" s="47" t="s">
        <v>482</v>
      </c>
      <c r="D219" s="76">
        <v>848832</v>
      </c>
      <c r="E219" s="77">
        <v>274422</v>
      </c>
      <c r="F219" s="77">
        <v>387165</v>
      </c>
      <c r="G219" s="82">
        <v>0</v>
      </c>
      <c r="H219" s="83">
        <v>0</v>
      </c>
      <c r="I219" s="55">
        <f t="shared" si="39"/>
        <v>1510419</v>
      </c>
      <c r="J219" s="56">
        <f>(D219+E219+G219)*Factors!$B$3 +(F219+H219)*Factors!$B$4</f>
        <v>1506306.6086811535</v>
      </c>
      <c r="K219" s="56">
        <f>VLOOKUP(A219,'NECA 5 year Projections'!$A$3:$H$656,4,FALSE)</f>
        <v>701065.73447674594</v>
      </c>
      <c r="L219" s="57">
        <f t="shared" si="40"/>
        <v>701065.73447674594</v>
      </c>
      <c r="M219" s="57">
        <f t="shared" si="41"/>
        <v>1506306.6086811535</v>
      </c>
      <c r="N219" s="58">
        <f t="shared" si="35"/>
        <v>4112.391318846494</v>
      </c>
      <c r="O219" s="67">
        <f>IF(N219&gt;0,Factors!$B$6*(D219+E219+G219)+Factors!$B$7*(Main!F219+Main!H219),0)</f>
        <v>4112.3913188464812</v>
      </c>
      <c r="P219" s="72">
        <f>IF(O219&gt;0,(Factors!$B$6*Main!D219)/O219,0)</f>
        <v>0.7556901644685885</v>
      </c>
      <c r="Q219" s="70">
        <f>IF(O219&gt;0,(Factors!$B$6*Main!E219+Factors!$B223*Main!F219)/O219,0)</f>
        <v>0.24430983553141139</v>
      </c>
      <c r="R219" s="71">
        <f>IF(O219&gt;0,(Factors!$B$6*Main!G219+Factors!$B223*Main!H219)/O219,0)</f>
        <v>0</v>
      </c>
      <c r="S219" s="88">
        <f t="shared" si="42"/>
        <v>3107.6936720983026</v>
      </c>
      <c r="T219" s="89">
        <f t="shared" si="43"/>
        <v>1004.6976467481909</v>
      </c>
      <c r="U219" s="89">
        <f t="shared" si="44"/>
        <v>0</v>
      </c>
      <c r="V219" s="88">
        <v>3108</v>
      </c>
      <c r="W219" s="89">
        <v>1004</v>
      </c>
      <c r="X219" s="89">
        <v>0</v>
      </c>
      <c r="Y219" s="88">
        <f t="shared" si="36"/>
        <v>0</v>
      </c>
      <c r="Z219" s="89">
        <f t="shared" si="37"/>
        <v>-1</v>
      </c>
      <c r="AA219" s="89">
        <f t="shared" si="38"/>
        <v>0</v>
      </c>
      <c r="AB219" s="90">
        <f t="shared" si="45"/>
        <v>-1</v>
      </c>
      <c r="AC219" s="17"/>
      <c r="AD219" s="17"/>
    </row>
    <row r="220" spans="1:31" ht="14.5" customHeight="1">
      <c r="A220" s="45">
        <v>351174</v>
      </c>
      <c r="B220" s="46" t="s">
        <v>118</v>
      </c>
      <c r="C220" s="47" t="s">
        <v>482</v>
      </c>
      <c r="D220" s="76">
        <v>1488807</v>
      </c>
      <c r="E220" s="77">
        <v>434364</v>
      </c>
      <c r="F220" s="77">
        <v>444303</v>
      </c>
      <c r="G220" s="82">
        <v>0</v>
      </c>
      <c r="H220" s="83">
        <v>0</v>
      </c>
      <c r="I220" s="55">
        <f t="shared" si="39"/>
        <v>2367474</v>
      </c>
      <c r="J220" s="56">
        <f>(D220+E220+G220)*Factors!$B$3 +(F220+H220)*Factors!$B$4</f>
        <v>2360432.999723075</v>
      </c>
      <c r="K220" s="56">
        <f>VLOOKUP(A220,'NECA 5 year Projections'!$A$3:$H$656,4,FALSE)</f>
        <v>883190.27860824706</v>
      </c>
      <c r="L220" s="57">
        <f t="shared" si="40"/>
        <v>883190.27860824706</v>
      </c>
      <c r="M220" s="57">
        <f t="shared" si="41"/>
        <v>2360432.999723075</v>
      </c>
      <c r="N220" s="58">
        <f t="shared" si="35"/>
        <v>7041.0002769250423</v>
      </c>
      <c r="O220" s="67">
        <f>IF(N220&gt;0,Factors!$B$6*(D220+E220+G220)+Factors!$B$7*(Main!F220+Main!H220),0)</f>
        <v>7041.0002769251705</v>
      </c>
      <c r="P220" s="72">
        <f>IF(O220&gt;0,(Factors!$B$6*Main!D220)/O220,0)</f>
        <v>0.77414176898466125</v>
      </c>
      <c r="Q220" s="70">
        <f>IF(O220&gt;0,(Factors!$B$6*Main!E220+Factors!$B224*Main!F220)/O220,0)</f>
        <v>0.22585823101533872</v>
      </c>
      <c r="R220" s="71">
        <f>IF(O220&gt;0,(Factors!$B$6*Main!G220+Factors!$B224*Main!H220)/O220,0)</f>
        <v>0</v>
      </c>
      <c r="S220" s="88">
        <f t="shared" si="42"/>
        <v>5450.7324098002418</v>
      </c>
      <c r="T220" s="89">
        <f t="shared" si="43"/>
        <v>1590.2678671248002</v>
      </c>
      <c r="U220" s="89">
        <f t="shared" si="44"/>
        <v>0</v>
      </c>
      <c r="V220" s="88">
        <v>5488</v>
      </c>
      <c r="W220" s="89">
        <v>1579</v>
      </c>
      <c r="X220" s="89">
        <v>0</v>
      </c>
      <c r="Y220" s="88">
        <f t="shared" si="36"/>
        <v>37</v>
      </c>
      <c r="Z220" s="89">
        <f t="shared" si="37"/>
        <v>-11</v>
      </c>
      <c r="AA220" s="89">
        <f t="shared" si="38"/>
        <v>0</v>
      </c>
      <c r="AB220" s="90">
        <f t="shared" si="45"/>
        <v>26</v>
      </c>
      <c r="AC220" s="17"/>
      <c r="AD220" s="17"/>
      <c r="AE220" s="107"/>
    </row>
    <row r="221" spans="1:31" ht="14.5" customHeight="1">
      <c r="A221" s="45">
        <v>351175</v>
      </c>
      <c r="B221" s="46" t="s">
        <v>193</v>
      </c>
      <c r="C221" s="47" t="s">
        <v>482</v>
      </c>
      <c r="D221" s="76">
        <v>244740</v>
      </c>
      <c r="E221" s="77">
        <v>21654</v>
      </c>
      <c r="F221" s="77">
        <v>24057</v>
      </c>
      <c r="G221" s="82">
        <v>0</v>
      </c>
      <c r="H221" s="83">
        <v>0</v>
      </c>
      <c r="I221" s="55">
        <f t="shared" si="39"/>
        <v>290451</v>
      </c>
      <c r="J221" s="56">
        <f>(D221+E221+G221)*Factors!$B$3 +(F221+H221)*Factors!$B$4</f>
        <v>289475.69399352884</v>
      </c>
      <c r="K221" s="56">
        <f>VLOOKUP(A221,'NECA 5 year Projections'!$A$3:$H$656,4,FALSE)</f>
        <v>186337.69076766801</v>
      </c>
      <c r="L221" s="57">
        <f t="shared" si="40"/>
        <v>186337.69076766801</v>
      </c>
      <c r="M221" s="57">
        <f t="shared" si="41"/>
        <v>289475.69399352884</v>
      </c>
      <c r="N221" s="58">
        <f t="shared" si="35"/>
        <v>975.3060064711608</v>
      </c>
      <c r="O221" s="67">
        <f>IF(N221&gt;0,Factors!$B$6*(D221+E221+G221)+Factors!$B$7*(Main!F221+Main!H221),0)</f>
        <v>975.30600647118945</v>
      </c>
      <c r="P221" s="72">
        <f>IF(O221&gt;0,(Factors!$B$6*Main!D221)/O221,0)</f>
        <v>0.91871438545913198</v>
      </c>
      <c r="Q221" s="70">
        <f>IF(O221&gt;0,(Factors!$B$6*Main!E221+Factors!$B225*Main!F221)/O221,0)</f>
        <v>8.1285614540868037E-2</v>
      </c>
      <c r="R221" s="71">
        <f>IF(O221&gt;0,(Factors!$B$6*Main!G221+Factors!$B225*Main!H221)/O221,0)</f>
        <v>0</v>
      </c>
      <c r="S221" s="88">
        <f t="shared" si="42"/>
        <v>896.02765836975266</v>
      </c>
      <c r="T221" s="89">
        <f t="shared" si="43"/>
        <v>79.278348101408127</v>
      </c>
      <c r="U221" s="89">
        <f t="shared" si="44"/>
        <v>0</v>
      </c>
      <c r="V221" s="88">
        <v>896</v>
      </c>
      <c r="W221" s="89">
        <v>79</v>
      </c>
      <c r="X221" s="89">
        <v>0</v>
      </c>
      <c r="Y221" s="88">
        <f t="shared" si="36"/>
        <v>0</v>
      </c>
      <c r="Z221" s="89">
        <f t="shared" si="37"/>
        <v>0</v>
      </c>
      <c r="AA221" s="89">
        <f t="shared" si="38"/>
        <v>0</v>
      </c>
      <c r="AB221" s="90">
        <f t="shared" si="45"/>
        <v>0</v>
      </c>
      <c r="AC221" s="17"/>
      <c r="AD221" s="17"/>
    </row>
    <row r="222" spans="1:31" ht="14.5" customHeight="1">
      <c r="A222" s="45">
        <v>351177</v>
      </c>
      <c r="B222" s="46" t="s">
        <v>194</v>
      </c>
      <c r="C222" s="47" t="s">
        <v>482</v>
      </c>
      <c r="D222" s="76">
        <v>520704</v>
      </c>
      <c r="E222" s="77">
        <v>107166</v>
      </c>
      <c r="F222" s="77">
        <v>47622</v>
      </c>
      <c r="G222" s="82">
        <v>0</v>
      </c>
      <c r="H222" s="83">
        <v>0</v>
      </c>
      <c r="I222" s="55">
        <f t="shared" si="39"/>
        <v>675492</v>
      </c>
      <c r="J222" s="56">
        <f>(D222+E222+G222)*Factors!$B$3 +(F222+H222)*Factors!$B$4</f>
        <v>673193.27937459899</v>
      </c>
      <c r="K222" s="56">
        <f>VLOOKUP(A222,'NECA 5 year Projections'!$A$3:$H$656,4,FALSE)</f>
        <v>529879.48387220199</v>
      </c>
      <c r="L222" s="57">
        <f t="shared" si="40"/>
        <v>529879.48387220199</v>
      </c>
      <c r="M222" s="57">
        <f t="shared" si="41"/>
        <v>673193.27937459899</v>
      </c>
      <c r="N222" s="58">
        <f t="shared" si="35"/>
        <v>2298.7206254010089</v>
      </c>
      <c r="O222" s="67">
        <f>IF(N222&gt;0,Factors!$B$6*(D222+E222+G222)+Factors!$B$7*(Main!F222+Main!H222),0)</f>
        <v>2298.7206254009689</v>
      </c>
      <c r="P222" s="72">
        <f>IF(O222&gt;0,(Factors!$B$6*Main!D222)/O222,0)</f>
        <v>0.82931817095895644</v>
      </c>
      <c r="Q222" s="70">
        <f>IF(O222&gt;0,(Factors!$B$6*Main!E222+Factors!$B226*Main!F222)/O222,0)</f>
        <v>0.17068182904104354</v>
      </c>
      <c r="R222" s="71">
        <f>IF(O222&gt;0,(Factors!$B$6*Main!G222+Factors!$B226*Main!H222)/O222,0)</f>
        <v>0</v>
      </c>
      <c r="S222" s="88">
        <f t="shared" si="42"/>
        <v>1906.3707846031932</v>
      </c>
      <c r="T222" s="89">
        <f t="shared" si="43"/>
        <v>392.34984079781566</v>
      </c>
      <c r="U222" s="89">
        <f t="shared" si="44"/>
        <v>0</v>
      </c>
      <c r="V222" s="88">
        <v>1906</v>
      </c>
      <c r="W222" s="89">
        <v>392</v>
      </c>
      <c r="X222" s="89">
        <v>0</v>
      </c>
      <c r="Y222" s="88">
        <f t="shared" si="36"/>
        <v>0</v>
      </c>
      <c r="Z222" s="89">
        <f t="shared" si="37"/>
        <v>0</v>
      </c>
      <c r="AA222" s="89">
        <f t="shared" si="38"/>
        <v>0</v>
      </c>
      <c r="AB222" s="90">
        <f t="shared" si="45"/>
        <v>0</v>
      </c>
      <c r="AC222" s="17"/>
      <c r="AD222" s="17"/>
    </row>
    <row r="223" spans="1:31" ht="14.5" customHeight="1">
      <c r="A223" s="45">
        <v>351188</v>
      </c>
      <c r="B223" s="46" t="s">
        <v>195</v>
      </c>
      <c r="C223" s="47" t="s">
        <v>482</v>
      </c>
      <c r="D223" s="76">
        <v>182520</v>
      </c>
      <c r="E223" s="77">
        <v>22038</v>
      </c>
      <c r="F223" s="77">
        <v>43305</v>
      </c>
      <c r="G223" s="82">
        <v>0</v>
      </c>
      <c r="H223" s="83">
        <v>0</v>
      </c>
      <c r="I223" s="55">
        <f t="shared" si="39"/>
        <v>247863</v>
      </c>
      <c r="J223" s="56">
        <f>(D223+E223+G223)*Factors!$B$3 +(F223+H223)*Factors!$B$4</f>
        <v>247114.08431093892</v>
      </c>
      <c r="K223" s="56">
        <f>VLOOKUP(A223,'NECA 5 year Projections'!$A$3:$H$656,4,FALSE)</f>
        <v>199525.008216063</v>
      </c>
      <c r="L223" s="57">
        <f t="shared" si="40"/>
        <v>199525.008216063</v>
      </c>
      <c r="M223" s="57">
        <f t="shared" si="41"/>
        <v>247114.08431093892</v>
      </c>
      <c r="N223" s="58">
        <f t="shared" si="35"/>
        <v>748.91568906107568</v>
      </c>
      <c r="O223" s="67">
        <f>IF(N223&gt;0,Factors!$B$6*(D223+E223+G223)+Factors!$B$7*(Main!F223+Main!H223),0)</f>
        <v>748.91568906106579</v>
      </c>
      <c r="P223" s="72">
        <f>IF(O223&gt;0,(Factors!$B$6*Main!D223)/O223,0)</f>
        <v>0.89226527439650372</v>
      </c>
      <c r="Q223" s="70">
        <f>IF(O223&gt;0,(Factors!$B$6*Main!E223+Factors!$B227*Main!F223)/O223,0)</f>
        <v>0.10773472560349633</v>
      </c>
      <c r="R223" s="71">
        <f>IF(O223&gt;0,(Factors!$B$6*Main!G223+Factors!$B227*Main!H223)/O223,0)</f>
        <v>0</v>
      </c>
      <c r="S223" s="88">
        <f t="shared" si="42"/>
        <v>668.23146279992739</v>
      </c>
      <c r="T223" s="89">
        <f t="shared" si="43"/>
        <v>80.684226261148368</v>
      </c>
      <c r="U223" s="89">
        <f t="shared" si="44"/>
        <v>0</v>
      </c>
      <c r="V223" s="88">
        <v>668</v>
      </c>
      <c r="W223" s="89">
        <v>81</v>
      </c>
      <c r="X223" s="89">
        <v>0</v>
      </c>
      <c r="Y223" s="88">
        <f t="shared" si="36"/>
        <v>0</v>
      </c>
      <c r="Z223" s="89">
        <f t="shared" si="37"/>
        <v>0</v>
      </c>
      <c r="AA223" s="89">
        <f t="shared" si="38"/>
        <v>0</v>
      </c>
      <c r="AB223" s="90">
        <f t="shared" si="45"/>
        <v>0</v>
      </c>
      <c r="AC223" s="17"/>
      <c r="AD223" s="17"/>
    </row>
    <row r="224" spans="1:31" ht="14.5" customHeight="1">
      <c r="A224" s="45">
        <v>351195</v>
      </c>
      <c r="B224" s="46" t="s">
        <v>196</v>
      </c>
      <c r="C224" s="47" t="s">
        <v>482</v>
      </c>
      <c r="D224" s="76">
        <v>924744</v>
      </c>
      <c r="E224" s="77">
        <v>391434</v>
      </c>
      <c r="F224" s="77">
        <v>337362</v>
      </c>
      <c r="G224" s="82">
        <v>0</v>
      </c>
      <c r="H224" s="83">
        <v>0</v>
      </c>
      <c r="I224" s="55">
        <f t="shared" si="39"/>
        <v>1653540</v>
      </c>
      <c r="J224" s="56">
        <f>(D224+E224+G224)*Factors!$B$3 +(F224+H224)*Factors!$B$4</f>
        <v>1648721.2867069633</v>
      </c>
      <c r="K224" s="56">
        <f>VLOOKUP(A224,'NECA 5 year Projections'!$A$3:$H$656,4,FALSE)</f>
        <v>748823.89295799099</v>
      </c>
      <c r="L224" s="57">
        <f t="shared" si="40"/>
        <v>748823.89295799099</v>
      </c>
      <c r="M224" s="57">
        <f t="shared" si="41"/>
        <v>1648721.2867069633</v>
      </c>
      <c r="N224" s="58">
        <f t="shared" si="35"/>
        <v>4818.7132930366788</v>
      </c>
      <c r="O224" s="67">
        <f>IF(N224&gt;0,Factors!$B$6*(D224+E224+G224)+Factors!$B$7*(Main!F224+Main!H224),0)</f>
        <v>4818.7132930367698</v>
      </c>
      <c r="P224" s="72">
        <f>IF(O224&gt;0,(Factors!$B$6*Main!D224)/O224,0)</f>
        <v>0.70259797686938996</v>
      </c>
      <c r="Q224" s="70">
        <f>IF(O224&gt;0,(Factors!$B$6*Main!E224+Factors!$B228*Main!F224)/O224,0)</f>
        <v>0.29740202313060998</v>
      </c>
      <c r="R224" s="71">
        <f>IF(O224&gt;0,(Factors!$B$6*Main!G224+Factors!$B228*Main!H224)/O224,0)</f>
        <v>0</v>
      </c>
      <c r="S224" s="88">
        <f t="shared" si="42"/>
        <v>3385.6182108012063</v>
      </c>
      <c r="T224" s="89">
        <f t="shared" si="43"/>
        <v>1433.0950822354721</v>
      </c>
      <c r="U224" s="89">
        <f t="shared" si="44"/>
        <v>0</v>
      </c>
      <c r="V224" s="88">
        <v>3386</v>
      </c>
      <c r="W224" s="89">
        <v>1432</v>
      </c>
      <c r="X224" s="89">
        <v>0</v>
      </c>
      <c r="Y224" s="88">
        <f t="shared" si="36"/>
        <v>0</v>
      </c>
      <c r="Z224" s="89">
        <f t="shared" si="37"/>
        <v>-1</v>
      </c>
      <c r="AA224" s="89">
        <f t="shared" si="38"/>
        <v>0</v>
      </c>
      <c r="AB224" s="90">
        <f t="shared" si="45"/>
        <v>-1</v>
      </c>
      <c r="AC224" s="17"/>
      <c r="AD224" s="17"/>
    </row>
    <row r="225" spans="1:31" ht="14.5" customHeight="1">
      <c r="A225" s="45">
        <v>351205</v>
      </c>
      <c r="B225" s="46" t="s">
        <v>197</v>
      </c>
      <c r="C225" s="47" t="s">
        <v>482</v>
      </c>
      <c r="D225" s="76">
        <v>656796</v>
      </c>
      <c r="E225" s="77">
        <v>35799</v>
      </c>
      <c r="F225" s="77">
        <v>49095</v>
      </c>
      <c r="G225" s="82">
        <v>0</v>
      </c>
      <c r="H225" s="83">
        <v>0</v>
      </c>
      <c r="I225" s="55">
        <f t="shared" si="39"/>
        <v>741690</v>
      </c>
      <c r="J225" s="56">
        <f>(D225+E225+G225)*Factors!$B$3 +(F225+H225)*Factors!$B$4</f>
        <v>739154.3120207215</v>
      </c>
      <c r="K225" s="56">
        <f>VLOOKUP(A225,'NECA 5 year Projections'!$A$3:$H$656,4,FALSE)</f>
        <v>617930.04200061795</v>
      </c>
      <c r="L225" s="57">
        <f t="shared" si="40"/>
        <v>617930.04200061795</v>
      </c>
      <c r="M225" s="57">
        <f t="shared" si="41"/>
        <v>739154.3120207215</v>
      </c>
      <c r="N225" s="58">
        <f t="shared" si="35"/>
        <v>2535.6879792785039</v>
      </c>
      <c r="O225" s="67">
        <f>IF(N225&gt;0,Factors!$B$6*(D225+E225+G225)+Factors!$B$7*(Main!F225+Main!H225),0)</f>
        <v>2535.6879792784875</v>
      </c>
      <c r="P225" s="72">
        <f>IF(O225&gt;0,(Factors!$B$6*Main!D225)/O225,0)</f>
        <v>0.94831178394299698</v>
      </c>
      <c r="Q225" s="70">
        <f>IF(O225&gt;0,(Factors!$B$6*Main!E225+Factors!$B229*Main!F225)/O225,0)</f>
        <v>5.1688216057003009E-2</v>
      </c>
      <c r="R225" s="71">
        <f>IF(O225&gt;0,(Factors!$B$6*Main!G225+Factors!$B229*Main!H225)/O225,0)</f>
        <v>0</v>
      </c>
      <c r="S225" s="88">
        <f t="shared" si="42"/>
        <v>2404.6227911524111</v>
      </c>
      <c r="T225" s="89">
        <f t="shared" si="43"/>
        <v>131.06518812609266</v>
      </c>
      <c r="U225" s="89">
        <f t="shared" si="44"/>
        <v>0</v>
      </c>
      <c r="V225" s="88">
        <v>2405</v>
      </c>
      <c r="W225" s="89">
        <v>131</v>
      </c>
      <c r="X225" s="89">
        <v>0</v>
      </c>
      <c r="Y225" s="88">
        <f t="shared" si="36"/>
        <v>0</v>
      </c>
      <c r="Z225" s="89">
        <f t="shared" si="37"/>
        <v>0</v>
      </c>
      <c r="AA225" s="89">
        <f t="shared" si="38"/>
        <v>0</v>
      </c>
      <c r="AB225" s="90">
        <f t="shared" si="45"/>
        <v>0</v>
      </c>
      <c r="AC225" s="17"/>
      <c r="AD225" s="17"/>
      <c r="AE225" s="107"/>
    </row>
    <row r="226" spans="1:31" ht="14.5" customHeight="1">
      <c r="A226" s="45">
        <v>351206</v>
      </c>
      <c r="B226" s="46" t="s">
        <v>198</v>
      </c>
      <c r="C226" s="47" t="s">
        <v>482</v>
      </c>
      <c r="D226" s="76">
        <v>242448</v>
      </c>
      <c r="E226" s="77">
        <v>182061</v>
      </c>
      <c r="F226" s="77">
        <v>172101</v>
      </c>
      <c r="G226" s="82">
        <v>0</v>
      </c>
      <c r="H226" s="83">
        <v>0</v>
      </c>
      <c r="I226" s="55">
        <f t="shared" si="39"/>
        <v>596610</v>
      </c>
      <c r="J226" s="56">
        <f>(D226+E226+G226)*Factors!$B$3 +(F226+H226)*Factors!$B$4</f>
        <v>595055.81267783407</v>
      </c>
      <c r="K226" s="56">
        <f>VLOOKUP(A226,'NECA 5 year Projections'!$A$3:$H$656,4,FALSE)</f>
        <v>353826.08697375603</v>
      </c>
      <c r="L226" s="57">
        <f t="shared" si="40"/>
        <v>353826.08697375603</v>
      </c>
      <c r="M226" s="57">
        <f t="shared" si="41"/>
        <v>595055.81267783407</v>
      </c>
      <c r="N226" s="58">
        <f t="shared" si="35"/>
        <v>1554.1873221659334</v>
      </c>
      <c r="O226" s="67">
        <f>IF(N226&gt;0,Factors!$B$6*(D226+E226+G226)+Factors!$B$7*(Main!F226+Main!H226),0)</f>
        <v>1554.1873221659578</v>
      </c>
      <c r="P226" s="72">
        <f>IF(O226&gt;0,(Factors!$B$6*Main!D226)/O226,0)</f>
        <v>0.57112570051518341</v>
      </c>
      <c r="Q226" s="70">
        <f>IF(O226&gt;0,(Factors!$B$6*Main!E226+Factors!$B230*Main!F226)/O226,0)</f>
        <v>0.42887429948481659</v>
      </c>
      <c r="R226" s="71">
        <f>IF(O226&gt;0,(Factors!$B$6*Main!G226+Factors!$B230*Main!H226)/O226,0)</f>
        <v>0</v>
      </c>
      <c r="S226" s="88">
        <f t="shared" si="42"/>
        <v>887.63632310383582</v>
      </c>
      <c r="T226" s="89">
        <f t="shared" si="43"/>
        <v>666.55099906209762</v>
      </c>
      <c r="U226" s="89">
        <f t="shared" si="44"/>
        <v>0</v>
      </c>
      <c r="V226" s="88">
        <v>888</v>
      </c>
      <c r="W226" s="89">
        <v>663</v>
      </c>
      <c r="X226" s="89">
        <v>0</v>
      </c>
      <c r="Y226" s="88">
        <f t="shared" si="36"/>
        <v>0</v>
      </c>
      <c r="Z226" s="89">
        <f t="shared" si="37"/>
        <v>-4</v>
      </c>
      <c r="AA226" s="89">
        <f t="shared" si="38"/>
        <v>0</v>
      </c>
      <c r="AB226" s="90">
        <f t="shared" si="45"/>
        <v>-4</v>
      </c>
      <c r="AC226" s="17"/>
      <c r="AD226" s="17"/>
      <c r="AE226" s="107"/>
    </row>
    <row r="227" spans="1:31" ht="14.5" customHeight="1">
      <c r="A227" s="45">
        <v>351209</v>
      </c>
      <c r="B227" s="46" t="s">
        <v>384</v>
      </c>
      <c r="C227" s="47" t="s">
        <v>482</v>
      </c>
      <c r="D227" s="76">
        <v>540072</v>
      </c>
      <c r="E227" s="77">
        <v>299913</v>
      </c>
      <c r="F227" s="77">
        <v>196140</v>
      </c>
      <c r="G227" s="82">
        <v>0</v>
      </c>
      <c r="H227" s="83">
        <v>0</v>
      </c>
      <c r="I227" s="55">
        <f t="shared" si="39"/>
        <v>1036125</v>
      </c>
      <c r="J227" s="56">
        <f>(D227+E227+G227)*Factors!$B$3 +(F227+H227)*Factors!$B$4</f>
        <v>1033049.6964426913</v>
      </c>
      <c r="K227" s="56">
        <f>VLOOKUP(A227,'NECA 5 year Projections'!$A$3:$H$656,4,FALSE)</f>
        <v>662603.26889762096</v>
      </c>
      <c r="L227" s="57">
        <f t="shared" si="40"/>
        <v>662603.26889762096</v>
      </c>
      <c r="M227" s="57">
        <f t="shared" si="41"/>
        <v>1033049.6964426913</v>
      </c>
      <c r="N227" s="58">
        <f t="shared" si="35"/>
        <v>3075.30355730874</v>
      </c>
      <c r="O227" s="67">
        <f>IF(N227&gt;0,Factors!$B$6*(D227+E227+G227)+Factors!$B$7*(Main!F227+Main!H227),0)</f>
        <v>3075.3035573087309</v>
      </c>
      <c r="P227" s="72">
        <f>IF(O227&gt;0,(Factors!$B$6*Main!D227)/O227,0)</f>
        <v>0.64295433847032979</v>
      </c>
      <c r="Q227" s="70">
        <f>IF(O227&gt;0,(Factors!$B$6*Main!E227+Factors!$B231*Main!F227)/O227,0)</f>
        <v>0.35704566152967021</v>
      </c>
      <c r="R227" s="71">
        <f>IF(O227&gt;0,(Factors!$B$6*Main!G227+Factors!$B231*Main!H227)/O227,0)</f>
        <v>0</v>
      </c>
      <c r="S227" s="88">
        <f t="shared" si="42"/>
        <v>1977.279764284893</v>
      </c>
      <c r="T227" s="89">
        <f t="shared" si="43"/>
        <v>1098.023793023847</v>
      </c>
      <c r="U227" s="89">
        <f t="shared" si="44"/>
        <v>0</v>
      </c>
      <c r="V227" s="88">
        <v>1977</v>
      </c>
      <c r="W227" s="89">
        <v>1094</v>
      </c>
      <c r="X227" s="89">
        <v>0</v>
      </c>
      <c r="Y227" s="88">
        <f t="shared" si="36"/>
        <v>0</v>
      </c>
      <c r="Z227" s="89">
        <f t="shared" si="37"/>
        <v>-4</v>
      </c>
      <c r="AA227" s="89">
        <f t="shared" si="38"/>
        <v>0</v>
      </c>
      <c r="AB227" s="90">
        <f t="shared" si="45"/>
        <v>-4</v>
      </c>
      <c r="AC227" s="17"/>
      <c r="AD227" s="17"/>
      <c r="AE227" s="107"/>
    </row>
    <row r="228" spans="1:31" ht="14.5" customHeight="1">
      <c r="A228" s="45">
        <v>351214</v>
      </c>
      <c r="B228" s="46" t="s">
        <v>199</v>
      </c>
      <c r="C228" s="47" t="s">
        <v>482</v>
      </c>
      <c r="D228" s="76">
        <v>844176</v>
      </c>
      <c r="E228" s="77">
        <v>258840</v>
      </c>
      <c r="F228" s="77">
        <v>199362</v>
      </c>
      <c r="G228" s="82">
        <v>0</v>
      </c>
      <c r="H228" s="83">
        <v>0</v>
      </c>
      <c r="I228" s="55">
        <f t="shared" si="39"/>
        <v>1302378</v>
      </c>
      <c r="J228" s="56">
        <f>(D228+E228+G228)*Factors!$B$3 +(F228+H228)*Factors!$B$4</f>
        <v>1298339.7028535409</v>
      </c>
      <c r="K228" s="56">
        <f>VLOOKUP(A228,'NECA 5 year Projections'!$A$3:$H$656,4,FALSE)</f>
        <v>903595.00151843997</v>
      </c>
      <c r="L228" s="57">
        <f t="shared" si="40"/>
        <v>903595.00151843997</v>
      </c>
      <c r="M228" s="57">
        <f t="shared" si="41"/>
        <v>1298339.7028535409</v>
      </c>
      <c r="N228" s="58">
        <f t="shared" si="35"/>
        <v>4038.2971464591101</v>
      </c>
      <c r="O228" s="67">
        <f>IF(N228&gt;0,Factors!$B$6*(D228+E228+G228)+Factors!$B$7*(Main!F228+Main!H228),0)</f>
        <v>4038.2971464591001</v>
      </c>
      <c r="P228" s="72">
        <f>IF(O228&gt;0,(Factors!$B$6*Main!D228)/O228,0)</f>
        <v>0.7653343197197503</v>
      </c>
      <c r="Q228" s="70">
        <f>IF(O228&gt;0,(Factors!$B$6*Main!E228+Factors!$B232*Main!F228)/O228,0)</f>
        <v>0.23466568028024978</v>
      </c>
      <c r="R228" s="71">
        <f>IF(O228&gt;0,(Factors!$B$6*Main!G228+Factors!$B232*Main!H228)/O228,0)</f>
        <v>0</v>
      </c>
      <c r="S228" s="88">
        <f t="shared" si="42"/>
        <v>3090.6473994114917</v>
      </c>
      <c r="T228" s="89">
        <f t="shared" si="43"/>
        <v>947.64974704761858</v>
      </c>
      <c r="U228" s="89">
        <f t="shared" si="44"/>
        <v>0</v>
      </c>
      <c r="V228" s="88">
        <v>3091</v>
      </c>
      <c r="W228" s="89">
        <v>948</v>
      </c>
      <c r="X228" s="89">
        <v>0</v>
      </c>
      <c r="Y228" s="88">
        <f t="shared" si="36"/>
        <v>0</v>
      </c>
      <c r="Z228" s="89">
        <f t="shared" si="37"/>
        <v>0</v>
      </c>
      <c r="AA228" s="89">
        <f t="shared" si="38"/>
        <v>0</v>
      </c>
      <c r="AB228" s="90">
        <f t="shared" si="45"/>
        <v>0</v>
      </c>
      <c r="AC228" s="17"/>
      <c r="AD228" s="17"/>
      <c r="AE228" s="107"/>
    </row>
    <row r="229" spans="1:31" ht="14.5" customHeight="1">
      <c r="A229" s="45">
        <v>351217</v>
      </c>
      <c r="B229" s="46" t="s">
        <v>200</v>
      </c>
      <c r="C229" s="47" t="s">
        <v>482</v>
      </c>
      <c r="D229" s="76">
        <v>331824</v>
      </c>
      <c r="E229" s="77">
        <v>220092</v>
      </c>
      <c r="F229" s="77">
        <v>214176</v>
      </c>
      <c r="G229" s="82">
        <v>0</v>
      </c>
      <c r="H229" s="83">
        <v>0</v>
      </c>
      <c r="I229" s="55">
        <f t="shared" si="39"/>
        <v>766092</v>
      </c>
      <c r="J229" s="56">
        <f>(D229+E229+G229)*Factors!$B$3 +(F229+H229)*Factors!$B$4</f>
        <v>764071.35768122575</v>
      </c>
      <c r="K229" s="56">
        <f>VLOOKUP(A229,'NECA 5 year Projections'!$A$3:$H$656,4,FALSE)</f>
        <v>397367.603954294</v>
      </c>
      <c r="L229" s="57">
        <f t="shared" si="40"/>
        <v>397367.603954294</v>
      </c>
      <c r="M229" s="57">
        <f t="shared" si="41"/>
        <v>764071.35768122575</v>
      </c>
      <c r="N229" s="58">
        <f t="shared" si="35"/>
        <v>2020.6423187742475</v>
      </c>
      <c r="O229" s="67">
        <f>IF(N229&gt;0,Factors!$B$6*(D229+E229+G229)+Factors!$B$7*(Main!F229+Main!H229),0)</f>
        <v>2020.6423187742705</v>
      </c>
      <c r="P229" s="72">
        <f>IF(O229&gt;0,(Factors!$B$6*Main!D229)/O229,0)</f>
        <v>0.60122192507555494</v>
      </c>
      <c r="Q229" s="70">
        <f>IF(O229&gt;0,(Factors!$B$6*Main!E229+Factors!$B233*Main!F229)/O229,0)</f>
        <v>0.398778074924445</v>
      </c>
      <c r="R229" s="71">
        <f>IF(O229&gt;0,(Factors!$B$6*Main!G229+Factors!$B233*Main!H229)/O229,0)</f>
        <v>0</v>
      </c>
      <c r="S229" s="88">
        <f t="shared" si="42"/>
        <v>1214.8544647825863</v>
      </c>
      <c r="T229" s="89">
        <f t="shared" si="43"/>
        <v>805.78785399166122</v>
      </c>
      <c r="U229" s="89">
        <f t="shared" si="44"/>
        <v>0</v>
      </c>
      <c r="V229" s="88">
        <v>1215</v>
      </c>
      <c r="W229" s="89">
        <v>806</v>
      </c>
      <c r="X229" s="89">
        <v>0</v>
      </c>
      <c r="Y229" s="88">
        <f t="shared" si="36"/>
        <v>0</v>
      </c>
      <c r="Z229" s="89">
        <f t="shared" si="37"/>
        <v>0</v>
      </c>
      <c r="AA229" s="89">
        <f t="shared" si="38"/>
        <v>0</v>
      </c>
      <c r="AB229" s="90">
        <f t="shared" si="45"/>
        <v>0</v>
      </c>
      <c r="AC229" s="17"/>
      <c r="AD229" s="17"/>
      <c r="AE229" s="107"/>
    </row>
    <row r="230" spans="1:31" ht="14.5" customHeight="1">
      <c r="A230" s="45">
        <v>351220</v>
      </c>
      <c r="B230" s="46" t="s">
        <v>201</v>
      </c>
      <c r="C230" s="47" t="s">
        <v>482</v>
      </c>
      <c r="D230" s="76">
        <v>455100</v>
      </c>
      <c r="E230" s="77">
        <v>264633</v>
      </c>
      <c r="F230" s="77">
        <v>215814</v>
      </c>
      <c r="G230" s="82">
        <v>0</v>
      </c>
      <c r="H230" s="83">
        <v>0</v>
      </c>
      <c r="I230" s="55">
        <f t="shared" si="39"/>
        <v>935547</v>
      </c>
      <c r="J230" s="56">
        <f>(D230+E230+G230)*Factors!$B$3 +(F230+H230)*Factors!$B$4</f>
        <v>932911.95597515139</v>
      </c>
      <c r="K230" s="56">
        <f>VLOOKUP(A230,'NECA 5 year Projections'!$A$3:$H$656,4,FALSE)</f>
        <v>595519.08768301201</v>
      </c>
      <c r="L230" s="57">
        <f t="shared" si="40"/>
        <v>595519.08768301201</v>
      </c>
      <c r="M230" s="57">
        <f t="shared" si="41"/>
        <v>932911.95597515139</v>
      </c>
      <c r="N230" s="58">
        <f t="shared" si="35"/>
        <v>2635.044024848612</v>
      </c>
      <c r="O230" s="67">
        <f>IF(N230&gt;0,Factors!$B$6*(D230+E230+G230)+Factors!$B$7*(Main!F230+Main!H230),0)</f>
        <v>2635.0440248486398</v>
      </c>
      <c r="P230" s="72">
        <f>IF(O230&gt;0,(Factors!$B$6*Main!D230)/O230,0)</f>
        <v>0.63231781785745556</v>
      </c>
      <c r="Q230" s="70">
        <f>IF(O230&gt;0,(Factors!$B$6*Main!E230+Factors!$B234*Main!F230)/O230,0)</f>
        <v>0.36768218214254456</v>
      </c>
      <c r="R230" s="71">
        <f>IF(O230&gt;0,(Factors!$B$6*Main!G230+Factors!$B234*Main!H230)/O230,0)</f>
        <v>0</v>
      </c>
      <c r="S230" s="88">
        <f t="shared" si="42"/>
        <v>1666.1852877506012</v>
      </c>
      <c r="T230" s="89">
        <f t="shared" si="43"/>
        <v>968.85873709801103</v>
      </c>
      <c r="U230" s="89">
        <f t="shared" si="44"/>
        <v>0</v>
      </c>
      <c r="V230" s="88">
        <v>1666</v>
      </c>
      <c r="W230" s="89">
        <v>968</v>
      </c>
      <c r="X230" s="89">
        <v>0</v>
      </c>
      <c r="Y230" s="88">
        <f t="shared" si="36"/>
        <v>0</v>
      </c>
      <c r="Z230" s="89">
        <f t="shared" si="37"/>
        <v>-1</v>
      </c>
      <c r="AA230" s="89">
        <f t="shared" si="38"/>
        <v>0</v>
      </c>
      <c r="AB230" s="90">
        <f t="shared" si="45"/>
        <v>-1</v>
      </c>
      <c r="AC230" s="17"/>
      <c r="AD230" s="17"/>
    </row>
    <row r="231" spans="1:31" ht="14.5" customHeight="1">
      <c r="A231" s="45">
        <v>351225</v>
      </c>
      <c r="B231" s="46" t="s">
        <v>202</v>
      </c>
      <c r="C231" s="47" t="s">
        <v>482</v>
      </c>
      <c r="D231" s="76">
        <v>548016</v>
      </c>
      <c r="E231" s="77">
        <v>188901</v>
      </c>
      <c r="F231" s="77">
        <v>158754</v>
      </c>
      <c r="G231" s="82">
        <v>0</v>
      </c>
      <c r="H231" s="83">
        <v>0</v>
      </c>
      <c r="I231" s="55">
        <f t="shared" si="39"/>
        <v>895671</v>
      </c>
      <c r="J231" s="56">
        <f>(D231+E231+G231)*Factors!$B$3 +(F231+H231)*Factors!$B$4</f>
        <v>892973.04292750312</v>
      </c>
      <c r="K231" s="56">
        <f>VLOOKUP(A231,'NECA 5 year Projections'!$A$3:$H$656,4,FALSE)</f>
        <v>531965.19851172098</v>
      </c>
      <c r="L231" s="57">
        <f t="shared" si="40"/>
        <v>531965.19851172098</v>
      </c>
      <c r="M231" s="57">
        <f t="shared" si="41"/>
        <v>892973.04292750312</v>
      </c>
      <c r="N231" s="58">
        <f t="shared" si="35"/>
        <v>2697.9570724968798</v>
      </c>
      <c r="O231" s="67">
        <f>IF(N231&gt;0,Factors!$B$6*(D231+E231+G231)+Factors!$B$7*(Main!F231+Main!H231),0)</f>
        <v>2697.9570724968635</v>
      </c>
      <c r="P231" s="72">
        <f>IF(O231&gt;0,(Factors!$B$6*Main!D231)/O231,0)</f>
        <v>0.7436604122309568</v>
      </c>
      <c r="Q231" s="70">
        <f>IF(O231&gt;0,(Factors!$B$6*Main!E231+Factors!$B235*Main!F231)/O231,0)</f>
        <v>0.2563395877690432</v>
      </c>
      <c r="R231" s="71">
        <f>IF(O231&gt;0,(Factors!$B$6*Main!G231+Factors!$B235*Main!H231)/O231,0)</f>
        <v>0</v>
      </c>
      <c r="S231" s="88">
        <f t="shared" si="42"/>
        <v>2006.3638687144551</v>
      </c>
      <c r="T231" s="89">
        <f t="shared" si="43"/>
        <v>691.59320378242478</v>
      </c>
      <c r="U231" s="89">
        <f t="shared" si="44"/>
        <v>0</v>
      </c>
      <c r="V231" s="88">
        <v>2006</v>
      </c>
      <c r="W231" s="89">
        <v>692</v>
      </c>
      <c r="X231" s="89">
        <v>0</v>
      </c>
      <c r="Y231" s="88">
        <f t="shared" si="36"/>
        <v>0</v>
      </c>
      <c r="Z231" s="89">
        <f t="shared" si="37"/>
        <v>0</v>
      </c>
      <c r="AA231" s="89">
        <f t="shared" si="38"/>
        <v>0</v>
      </c>
      <c r="AB231" s="90">
        <f t="shared" si="45"/>
        <v>0</v>
      </c>
      <c r="AC231" s="17"/>
      <c r="AD231" s="17"/>
      <c r="AE231" s="107"/>
    </row>
    <row r="232" spans="1:31" ht="14.5" customHeight="1">
      <c r="A232" s="45">
        <v>351245</v>
      </c>
      <c r="B232" s="46" t="s">
        <v>203</v>
      </c>
      <c r="C232" s="47" t="s">
        <v>482</v>
      </c>
      <c r="D232" s="76">
        <v>310056</v>
      </c>
      <c r="E232" s="77">
        <v>133821</v>
      </c>
      <c r="F232" s="77">
        <v>137796</v>
      </c>
      <c r="G232" s="82">
        <v>0</v>
      </c>
      <c r="H232" s="83">
        <v>0</v>
      </c>
      <c r="I232" s="55">
        <f t="shared" si="39"/>
        <v>581673</v>
      </c>
      <c r="J232" s="56">
        <f>(D232+E232+G232)*Factors!$B$3 +(F232+H232)*Factors!$B$4</f>
        <v>580047.9036981524</v>
      </c>
      <c r="K232" s="56">
        <f>VLOOKUP(A232,'NECA 5 year Projections'!$A$3:$H$656,4,FALSE)</f>
        <v>191500.40981997599</v>
      </c>
      <c r="L232" s="57">
        <f t="shared" si="40"/>
        <v>191500.40981997599</v>
      </c>
      <c r="M232" s="57">
        <f t="shared" si="41"/>
        <v>580047.9036981524</v>
      </c>
      <c r="N232" s="58">
        <f t="shared" si="35"/>
        <v>1625.0963018476032</v>
      </c>
      <c r="O232" s="67">
        <f>IF(N232&gt;0,Factors!$B$6*(D232+E232+G232)+Factors!$B$7*(Main!F232+Main!H232),0)</f>
        <v>1625.0963018476848</v>
      </c>
      <c r="P232" s="72">
        <f>IF(O232&gt;0,(Factors!$B$6*Main!D232)/O232,0)</f>
        <v>0.69851783264282674</v>
      </c>
      <c r="Q232" s="70">
        <f>IF(O232&gt;0,(Factors!$B$6*Main!E232+Factors!$B236*Main!F232)/O232,0)</f>
        <v>0.30148216735717331</v>
      </c>
      <c r="R232" s="71">
        <f>IF(O232&gt;0,(Factors!$B$6*Main!G232+Factors!$B236*Main!H232)/O232,0)</f>
        <v>0</v>
      </c>
      <c r="S232" s="88">
        <f t="shared" si="42"/>
        <v>1135.1587466024607</v>
      </c>
      <c r="T232" s="89">
        <f t="shared" si="43"/>
        <v>489.93755524514256</v>
      </c>
      <c r="U232" s="89">
        <f t="shared" si="44"/>
        <v>0</v>
      </c>
      <c r="V232" s="88">
        <v>1135</v>
      </c>
      <c r="W232" s="89">
        <v>489</v>
      </c>
      <c r="X232" s="89">
        <v>0</v>
      </c>
      <c r="Y232" s="88">
        <f t="shared" si="36"/>
        <v>0</v>
      </c>
      <c r="Z232" s="89">
        <f t="shared" si="37"/>
        <v>-1</v>
      </c>
      <c r="AA232" s="89">
        <f t="shared" si="38"/>
        <v>0</v>
      </c>
      <c r="AB232" s="90">
        <f t="shared" si="45"/>
        <v>-1</v>
      </c>
      <c r="AC232" s="17"/>
      <c r="AD232" s="17"/>
    </row>
    <row r="233" spans="1:31" ht="14.5" customHeight="1">
      <c r="A233" s="45">
        <v>351251</v>
      </c>
      <c r="B233" s="46" t="s">
        <v>205</v>
      </c>
      <c r="C233" s="47" t="s">
        <v>482</v>
      </c>
      <c r="D233" s="76">
        <v>749148</v>
      </c>
      <c r="E233" s="77">
        <v>237321</v>
      </c>
      <c r="F233" s="77">
        <v>198609</v>
      </c>
      <c r="G233" s="82">
        <v>0</v>
      </c>
      <c r="H233" s="83">
        <v>0</v>
      </c>
      <c r="I233" s="55">
        <f t="shared" si="39"/>
        <v>1185078</v>
      </c>
      <c r="J233" s="56">
        <f>(D233+E233+G233)*Factors!$B$3 +(F233+H233)*Factors!$B$4</f>
        <v>1181466.3978584441</v>
      </c>
      <c r="K233" s="56">
        <f>VLOOKUP(A233,'NECA 5 year Projections'!$A$3:$H$656,4,FALSE)</f>
        <v>777444.27561152901</v>
      </c>
      <c r="L233" s="57">
        <f t="shared" si="40"/>
        <v>777444.27561152901</v>
      </c>
      <c r="M233" s="57">
        <f t="shared" si="41"/>
        <v>1181466.3978584441</v>
      </c>
      <c r="N233" s="58">
        <f t="shared" si="35"/>
        <v>3611.6021415558644</v>
      </c>
      <c r="O233" s="67">
        <f>IF(N233&gt;0,Factors!$B$6*(D233+E233+G233)+Factors!$B$7*(Main!F233+Main!H233),0)</f>
        <v>3611.6021415558448</v>
      </c>
      <c r="P233" s="72">
        <f>IF(O233&gt;0,(Factors!$B$6*Main!D233)/O233,0)</f>
        <v>0.75942376293629099</v>
      </c>
      <c r="Q233" s="70">
        <f>IF(O233&gt;0,(Factors!$B$6*Main!E233+Factors!$B237*Main!F233)/O233,0)</f>
        <v>0.24057623706370906</v>
      </c>
      <c r="R233" s="71">
        <f>IF(O233&gt;0,(Factors!$B$6*Main!G233+Factors!$B237*Main!H233)/O233,0)</f>
        <v>0</v>
      </c>
      <c r="S233" s="88">
        <f t="shared" si="42"/>
        <v>2742.7364885691218</v>
      </c>
      <c r="T233" s="89">
        <f t="shared" si="43"/>
        <v>868.86565298674293</v>
      </c>
      <c r="U233" s="89">
        <f t="shared" si="44"/>
        <v>0</v>
      </c>
      <c r="V233" s="88">
        <v>2743</v>
      </c>
      <c r="W233" s="89">
        <v>869</v>
      </c>
      <c r="X233" s="89">
        <v>0</v>
      </c>
      <c r="Y233" s="88">
        <f t="shared" si="36"/>
        <v>0</v>
      </c>
      <c r="Z233" s="89">
        <f t="shared" si="37"/>
        <v>0</v>
      </c>
      <c r="AA233" s="89">
        <f t="shared" si="38"/>
        <v>0</v>
      </c>
      <c r="AB233" s="90">
        <f t="shared" si="45"/>
        <v>0</v>
      </c>
      <c r="AC233" s="17"/>
      <c r="AD233" s="17"/>
      <c r="AE233" s="107"/>
    </row>
    <row r="234" spans="1:31" ht="14.5" customHeight="1">
      <c r="A234" s="45">
        <v>351263</v>
      </c>
      <c r="B234" s="46" t="s">
        <v>206</v>
      </c>
      <c r="C234" s="47" t="s">
        <v>482</v>
      </c>
      <c r="D234" s="76">
        <v>494088</v>
      </c>
      <c r="E234" s="77">
        <v>232851</v>
      </c>
      <c r="F234" s="77">
        <v>178971</v>
      </c>
      <c r="G234" s="82">
        <v>0</v>
      </c>
      <c r="H234" s="83">
        <v>0</v>
      </c>
      <c r="I234" s="55">
        <f t="shared" si="39"/>
        <v>905910</v>
      </c>
      <c r="J234" s="56">
        <f>(D234+E234+G234)*Factors!$B$3 +(F234+H234)*Factors!$B$4</f>
        <v>903248.57379281009</v>
      </c>
      <c r="K234" s="56">
        <f>VLOOKUP(A234,'NECA 5 year Projections'!$A$3:$H$656,4,FALSE)</f>
        <v>612882.61450250598</v>
      </c>
      <c r="L234" s="57">
        <f t="shared" si="40"/>
        <v>612882.61450250598</v>
      </c>
      <c r="M234" s="57">
        <f t="shared" si="41"/>
        <v>903248.57379281009</v>
      </c>
      <c r="N234" s="58">
        <f t="shared" si="35"/>
        <v>2661.4262071899138</v>
      </c>
      <c r="O234" s="67">
        <f>IF(N234&gt;0,Factors!$B$6*(D234+E234+G234)+Factors!$B$7*(Main!F234+Main!H234),0)</f>
        <v>2661.4262071899516</v>
      </c>
      <c r="P234" s="72">
        <f>IF(O234&gt;0,(Factors!$B$6*Main!D234)/O234,0)</f>
        <v>0.67968288948591293</v>
      </c>
      <c r="Q234" s="70">
        <f>IF(O234&gt;0,(Factors!$B$6*Main!E234+Factors!$B238*Main!F234)/O234,0)</f>
        <v>0.32031711051408718</v>
      </c>
      <c r="R234" s="71">
        <f>IF(O234&gt;0,(Factors!$B$6*Main!G234+Factors!$B238*Main!H234)/O234,0)</f>
        <v>0</v>
      </c>
      <c r="S234" s="88">
        <f t="shared" si="42"/>
        <v>1808.9258546563747</v>
      </c>
      <c r="T234" s="89">
        <f t="shared" si="43"/>
        <v>852.50035253353951</v>
      </c>
      <c r="U234" s="89">
        <f t="shared" si="44"/>
        <v>0</v>
      </c>
      <c r="V234" s="88">
        <v>1809</v>
      </c>
      <c r="W234" s="89">
        <v>849</v>
      </c>
      <c r="X234" s="89">
        <v>0</v>
      </c>
      <c r="Y234" s="88">
        <f t="shared" si="36"/>
        <v>0</v>
      </c>
      <c r="Z234" s="89">
        <f t="shared" si="37"/>
        <v>-4</v>
      </c>
      <c r="AA234" s="89">
        <f t="shared" si="38"/>
        <v>0</v>
      </c>
      <c r="AB234" s="90">
        <f t="shared" si="45"/>
        <v>-4</v>
      </c>
      <c r="AC234" s="17"/>
      <c r="AD234" s="17"/>
      <c r="AE234" s="107"/>
    </row>
    <row r="235" spans="1:31" ht="14.5" customHeight="1">
      <c r="A235" s="45">
        <v>351269</v>
      </c>
      <c r="B235" s="46" t="s">
        <v>207</v>
      </c>
      <c r="C235" s="47" t="s">
        <v>482</v>
      </c>
      <c r="D235" s="76">
        <v>121956</v>
      </c>
      <c r="E235" s="77">
        <v>23061</v>
      </c>
      <c r="F235" s="77">
        <v>26859</v>
      </c>
      <c r="G235" s="82">
        <v>0</v>
      </c>
      <c r="H235" s="83">
        <v>0</v>
      </c>
      <c r="I235" s="55">
        <f t="shared" si="39"/>
        <v>171876</v>
      </c>
      <c r="J235" s="56">
        <f>(D235+E235+G235)*Factors!$B$3 +(F235+H235)*Factors!$B$4</f>
        <v>171345.07230966</v>
      </c>
      <c r="K235" s="56">
        <f>VLOOKUP(A235,'NECA 5 year Projections'!$A$3:$H$656,4,FALSE)</f>
        <v>191655.91061353101</v>
      </c>
      <c r="L235" s="57">
        <f t="shared" si="40"/>
        <v>171876</v>
      </c>
      <c r="M235" s="57">
        <f t="shared" si="41"/>
        <v>171876</v>
      </c>
      <c r="N235" s="58">
        <f t="shared" si="35"/>
        <v>0</v>
      </c>
      <c r="O235" s="67">
        <f>IF(N235&gt;0,Factors!$B$6*(D235+E235+G235)+Factors!$B$7*(Main!F235+Main!H235),0)</f>
        <v>0</v>
      </c>
      <c r="P235" s="72">
        <f>IF(O235&gt;0,(Factors!$B$6*Main!D235)/O235,0)</f>
        <v>0</v>
      </c>
      <c r="Q235" s="70">
        <f>IF(O235&gt;0,(Factors!$B$6*Main!E235+Factors!$B239*Main!F235)/O235,0)</f>
        <v>0</v>
      </c>
      <c r="R235" s="71">
        <f>IF(O235&gt;0,(Factors!$B$6*Main!G235+Factors!$B239*Main!H235)/O235,0)</f>
        <v>0</v>
      </c>
      <c r="S235" s="88">
        <f t="shared" si="42"/>
        <v>0</v>
      </c>
      <c r="T235" s="89">
        <f t="shared" si="43"/>
        <v>0</v>
      </c>
      <c r="U235" s="89">
        <f t="shared" si="44"/>
        <v>0</v>
      </c>
      <c r="V235" s="88">
        <v>0</v>
      </c>
      <c r="W235" s="89">
        <v>0</v>
      </c>
      <c r="X235" s="89">
        <v>0</v>
      </c>
      <c r="Y235" s="88">
        <f t="shared" si="36"/>
        <v>0</v>
      </c>
      <c r="Z235" s="89">
        <f t="shared" si="37"/>
        <v>0</v>
      </c>
      <c r="AA235" s="89">
        <f t="shared" si="38"/>
        <v>0</v>
      </c>
      <c r="AB235" s="90">
        <f t="shared" si="45"/>
        <v>0</v>
      </c>
      <c r="AC235" s="17"/>
      <c r="AD235" s="17"/>
    </row>
    <row r="236" spans="1:31" ht="14.5" customHeight="1">
      <c r="A236" s="45">
        <v>351271</v>
      </c>
      <c r="B236" s="46" t="s">
        <v>208</v>
      </c>
      <c r="C236" s="47" t="s">
        <v>482</v>
      </c>
      <c r="D236" s="76">
        <v>577380</v>
      </c>
      <c r="E236" s="77">
        <v>89352</v>
      </c>
      <c r="F236" s="77">
        <v>105084</v>
      </c>
      <c r="G236" s="82">
        <v>22722</v>
      </c>
      <c r="H236" s="83">
        <v>9354</v>
      </c>
      <c r="I236" s="55">
        <f t="shared" si="39"/>
        <v>803892</v>
      </c>
      <c r="J236" s="56">
        <f>(D236+E236+G236)*Factors!$B$3 +(F236+H236)*Factors!$B$4</f>
        <v>801367.81166473124</v>
      </c>
      <c r="K236" s="56">
        <f>VLOOKUP(A236,'NECA 5 year Projections'!$A$3:$H$656,4,FALSE)</f>
        <v>542753.29047855502</v>
      </c>
      <c r="L236" s="57">
        <f t="shared" si="40"/>
        <v>542753.29047855502</v>
      </c>
      <c r="M236" s="57">
        <f t="shared" si="41"/>
        <v>801367.81166473124</v>
      </c>
      <c r="N236" s="58">
        <f t="shared" si="35"/>
        <v>2524.1883352687582</v>
      </c>
      <c r="O236" s="67">
        <f>IF(N236&gt;0,Factors!$B$6*(D236+E236+G236)+Factors!$B$7*(Main!F236+Main!H236),0)</f>
        <v>2524.1883352687651</v>
      </c>
      <c r="P236" s="72">
        <f>IF(O236&gt;0,(Factors!$B$6*Main!D236)/O236,0)</f>
        <v>0.83744528278898955</v>
      </c>
      <c r="Q236" s="70">
        <f>IF(O236&gt;0,(Factors!$B$6*Main!E236+Factors!$B240*Main!F236)/O236,0)</f>
        <v>0.12959820379604731</v>
      </c>
      <c r="R236" s="71">
        <f>IF(O236&gt;0,(Factors!$B$6*Main!G236+Factors!$B240*Main!H236)/O236,0)</f>
        <v>3.2956513414963147E-2</v>
      </c>
      <c r="S236" s="88">
        <f t="shared" si="42"/>
        <v>2113.8696142418139</v>
      </c>
      <c r="T236" s="89">
        <f t="shared" si="43"/>
        <v>327.13027429376592</v>
      </c>
      <c r="U236" s="89">
        <f t="shared" si="44"/>
        <v>83.188446733178324</v>
      </c>
      <c r="V236" s="88">
        <v>2114</v>
      </c>
      <c r="W236" s="89">
        <v>327</v>
      </c>
      <c r="X236" s="89">
        <v>83</v>
      </c>
      <c r="Y236" s="88">
        <f t="shared" si="36"/>
        <v>0</v>
      </c>
      <c r="Z236" s="89">
        <f t="shared" si="37"/>
        <v>0</v>
      </c>
      <c r="AA236" s="89">
        <f t="shared" si="38"/>
        <v>0</v>
      </c>
      <c r="AB236" s="90">
        <f t="shared" si="45"/>
        <v>0</v>
      </c>
      <c r="AC236" s="17"/>
      <c r="AD236" s="17"/>
    </row>
    <row r="237" spans="1:31" ht="14.5" customHeight="1">
      <c r="A237" s="45">
        <v>351275</v>
      </c>
      <c r="B237" s="46" t="s">
        <v>209</v>
      </c>
      <c r="C237" s="47" t="s">
        <v>482</v>
      </c>
      <c r="D237" s="76">
        <v>83604</v>
      </c>
      <c r="E237" s="77">
        <v>14817</v>
      </c>
      <c r="F237" s="77">
        <v>14193</v>
      </c>
      <c r="G237" s="82">
        <v>0</v>
      </c>
      <c r="H237" s="83">
        <v>0</v>
      </c>
      <c r="I237" s="55">
        <f t="shared" si="39"/>
        <v>112614</v>
      </c>
      <c r="J237" s="56">
        <f>(D237+E237+G237)*Factors!$B$3 +(F237+H237)*Factors!$B$4</f>
        <v>112253.66683760557</v>
      </c>
      <c r="K237" s="56">
        <f>VLOOKUP(A237,'NECA 5 year Projections'!$A$3:$H$656,4,FALSE)</f>
        <v>63009.533339608803</v>
      </c>
      <c r="L237" s="57">
        <f t="shared" si="40"/>
        <v>63009.533339608803</v>
      </c>
      <c r="M237" s="57">
        <f t="shared" si="41"/>
        <v>112253.66683760557</v>
      </c>
      <c r="N237" s="58">
        <f t="shared" si="35"/>
        <v>360.33316239442502</v>
      </c>
      <c r="O237" s="67">
        <f>IF(N237&gt;0,Factors!$B$6*(D237+E237+G237)+Factors!$B$7*(Main!F237+Main!H237),0)</f>
        <v>360.33316239442684</v>
      </c>
      <c r="P237" s="72">
        <f>IF(O237&gt;0,(Factors!$B$6*Main!D237)/O237,0)</f>
        <v>0.84945286066997894</v>
      </c>
      <c r="Q237" s="70">
        <f>IF(O237&gt;0,(Factors!$B$6*Main!E237+Factors!$B241*Main!F237)/O237,0)</f>
        <v>0.15054713933002103</v>
      </c>
      <c r="R237" s="71">
        <f>IF(O237&gt;0,(Factors!$B$6*Main!G237+Factors!$B241*Main!H237)/O237,0)</f>
        <v>0</v>
      </c>
      <c r="S237" s="88">
        <f t="shared" si="42"/>
        <v>306.0860355902044</v>
      </c>
      <c r="T237" s="89">
        <f t="shared" si="43"/>
        <v>54.247126804220599</v>
      </c>
      <c r="U237" s="89">
        <f t="shared" si="44"/>
        <v>0</v>
      </c>
      <c r="V237" s="88">
        <v>306</v>
      </c>
      <c r="W237" s="89">
        <v>54</v>
      </c>
      <c r="X237" s="89">
        <v>0</v>
      </c>
      <c r="Y237" s="88">
        <f t="shared" si="36"/>
        <v>0</v>
      </c>
      <c r="Z237" s="89">
        <f t="shared" si="37"/>
        <v>0</v>
      </c>
      <c r="AA237" s="89">
        <f t="shared" si="38"/>
        <v>0</v>
      </c>
      <c r="AB237" s="90">
        <f t="shared" si="45"/>
        <v>0</v>
      </c>
      <c r="AC237" s="17"/>
      <c r="AD237" s="17"/>
    </row>
    <row r="238" spans="1:31" ht="14.5" customHeight="1">
      <c r="A238" s="45">
        <v>351276</v>
      </c>
      <c r="B238" s="46" t="s">
        <v>210</v>
      </c>
      <c r="C238" s="47" t="s">
        <v>482</v>
      </c>
      <c r="D238" s="76">
        <v>661860</v>
      </c>
      <c r="E238" s="77">
        <v>372411</v>
      </c>
      <c r="F238" s="77">
        <v>406998</v>
      </c>
      <c r="G238" s="82">
        <v>0</v>
      </c>
      <c r="H238" s="83">
        <v>0</v>
      </c>
      <c r="I238" s="55">
        <f t="shared" si="39"/>
        <v>1441269</v>
      </c>
      <c r="J238" s="56">
        <f>(D238+E238+G238)*Factors!$B$3 +(F238+H238)*Factors!$B$4</f>
        <v>1437482.387994403</v>
      </c>
      <c r="K238" s="56">
        <f>VLOOKUP(A238,'NECA 5 year Projections'!$A$3:$H$656,4,FALSE)</f>
        <v>637135.96079629997</v>
      </c>
      <c r="L238" s="57">
        <f t="shared" si="40"/>
        <v>637135.96079629997</v>
      </c>
      <c r="M238" s="57">
        <f t="shared" si="41"/>
        <v>1437482.387994403</v>
      </c>
      <c r="N238" s="58">
        <f t="shared" si="35"/>
        <v>3786.6120055969805</v>
      </c>
      <c r="O238" s="67">
        <f>IF(N238&gt;0,Factors!$B$6*(D238+E238+G238)+Factors!$B$7*(Main!F238+Main!H238),0)</f>
        <v>3786.6120055968363</v>
      </c>
      <c r="P238" s="72">
        <f>IF(O238&gt;0,(Factors!$B$6*Main!D238)/O238,0)</f>
        <v>0.63992899346496224</v>
      </c>
      <c r="Q238" s="70">
        <f>IF(O238&gt;0,(Factors!$B$6*Main!E238+Factors!$B242*Main!F238)/O238,0)</f>
        <v>0.36007100653503771</v>
      </c>
      <c r="R238" s="71">
        <f>IF(O238&gt;0,(Factors!$B$6*Main!G238+Factors!$B242*Main!H238)/O238,0)</f>
        <v>0</v>
      </c>
      <c r="S238" s="88">
        <f t="shared" si="42"/>
        <v>2423.1628093840177</v>
      </c>
      <c r="T238" s="89">
        <f t="shared" si="43"/>
        <v>1363.4491962129625</v>
      </c>
      <c r="U238" s="89">
        <f t="shared" si="44"/>
        <v>0</v>
      </c>
      <c r="V238" s="88">
        <v>2423</v>
      </c>
      <c r="W238" s="89">
        <v>1362</v>
      </c>
      <c r="X238" s="89">
        <v>0</v>
      </c>
      <c r="Y238" s="88">
        <f t="shared" si="36"/>
        <v>0</v>
      </c>
      <c r="Z238" s="89">
        <f t="shared" si="37"/>
        <v>-1</v>
      </c>
      <c r="AA238" s="89">
        <f t="shared" si="38"/>
        <v>0</v>
      </c>
      <c r="AB238" s="90">
        <f t="shared" si="45"/>
        <v>-1</v>
      </c>
      <c r="AC238" s="17"/>
      <c r="AD238" s="17"/>
    </row>
    <row r="239" spans="1:31" ht="14.5" customHeight="1">
      <c r="A239" s="45">
        <v>351280</v>
      </c>
      <c r="B239" s="46" t="s">
        <v>211</v>
      </c>
      <c r="C239" s="47" t="s">
        <v>482</v>
      </c>
      <c r="D239" s="76">
        <v>197124</v>
      </c>
      <c r="E239" s="77">
        <v>84342</v>
      </c>
      <c r="F239" s="77">
        <v>93366</v>
      </c>
      <c r="G239" s="82">
        <v>0</v>
      </c>
      <c r="H239" s="83">
        <v>0</v>
      </c>
      <c r="I239" s="55">
        <f t="shared" si="39"/>
        <v>374832</v>
      </c>
      <c r="J239" s="56">
        <f>(D239+E239+G239)*Factors!$B$3 +(F239+H239)*Factors!$B$4</f>
        <v>373801.51327575912</v>
      </c>
      <c r="K239" s="56">
        <f>VLOOKUP(A239,'NECA 5 year Projections'!$A$3:$H$656,4,FALSE)</f>
        <v>201862.50707225001</v>
      </c>
      <c r="L239" s="57">
        <f t="shared" si="40"/>
        <v>201862.50707225001</v>
      </c>
      <c r="M239" s="57">
        <f t="shared" si="41"/>
        <v>373801.51327575912</v>
      </c>
      <c r="N239" s="58">
        <f t="shared" si="35"/>
        <v>1030.48672424088</v>
      </c>
      <c r="O239" s="67">
        <f>IF(N239&gt;0,Factors!$B$6*(D239+E239+G239)+Factors!$B$7*(Main!F239+Main!H239),0)</f>
        <v>1030.4867242408607</v>
      </c>
      <c r="P239" s="72">
        <f>IF(O239&gt;0,(Factors!$B$6*Main!D239)/O239,0)</f>
        <v>0.70034746647907731</v>
      </c>
      <c r="Q239" s="70">
        <f>IF(O239&gt;0,(Factors!$B$6*Main!E239+Factors!$B243*Main!F239)/O239,0)</f>
        <v>0.29965253352092258</v>
      </c>
      <c r="R239" s="71">
        <f>IF(O239&gt;0,(Factors!$B$6*Main!G239+Factors!$B243*Main!H239)/O239,0)</f>
        <v>0</v>
      </c>
      <c r="S239" s="88">
        <f t="shared" si="42"/>
        <v>721.69876656242388</v>
      </c>
      <c r="T239" s="89">
        <f t="shared" si="43"/>
        <v>308.787957678456</v>
      </c>
      <c r="U239" s="89">
        <f t="shared" si="44"/>
        <v>0</v>
      </c>
      <c r="V239" s="88">
        <v>722</v>
      </c>
      <c r="W239" s="89">
        <v>309</v>
      </c>
      <c r="X239" s="89">
        <v>0</v>
      </c>
      <c r="Y239" s="88">
        <f t="shared" si="36"/>
        <v>0</v>
      </c>
      <c r="Z239" s="89">
        <f t="shared" si="37"/>
        <v>0</v>
      </c>
      <c r="AA239" s="89">
        <f t="shared" si="38"/>
        <v>0</v>
      </c>
      <c r="AB239" s="90">
        <f t="shared" si="45"/>
        <v>0</v>
      </c>
      <c r="AC239" s="17"/>
      <c r="AD239" s="17"/>
    </row>
    <row r="240" spans="1:31" ht="14.5" customHeight="1">
      <c r="A240" s="45">
        <v>351283</v>
      </c>
      <c r="B240" s="46" t="s">
        <v>212</v>
      </c>
      <c r="C240" s="47" t="s">
        <v>482</v>
      </c>
      <c r="D240" s="76">
        <v>176592</v>
      </c>
      <c r="E240" s="77">
        <v>22407</v>
      </c>
      <c r="F240" s="77">
        <v>23445</v>
      </c>
      <c r="G240" s="82">
        <v>0</v>
      </c>
      <c r="H240" s="83">
        <v>0</v>
      </c>
      <c r="I240" s="55">
        <f t="shared" si="39"/>
        <v>222444</v>
      </c>
      <c r="J240" s="56">
        <f>(D240+E240+G240)*Factors!$B$3 +(F240+H240)*Factors!$B$4</f>
        <v>221715.43659398574</v>
      </c>
      <c r="K240" s="56">
        <f>VLOOKUP(A240,'NECA 5 year Projections'!$A$3:$H$656,4,FALSE)</f>
        <v>164218.054868034</v>
      </c>
      <c r="L240" s="57">
        <f t="shared" si="40"/>
        <v>164218.054868034</v>
      </c>
      <c r="M240" s="57">
        <f t="shared" si="41"/>
        <v>221715.43659398574</v>
      </c>
      <c r="N240" s="58">
        <f t="shared" si="35"/>
        <v>728.563406014262</v>
      </c>
      <c r="O240" s="67">
        <f>IF(N240&gt;0,Factors!$B$6*(D240+E240+G240)+Factors!$B$7*(Main!F240+Main!H240),0)</f>
        <v>728.5634060142504</v>
      </c>
      <c r="P240" s="72">
        <f>IF(O240&gt;0,(Factors!$B$6*Main!D240)/O240,0)</f>
        <v>0.88740144422836309</v>
      </c>
      <c r="Q240" s="70">
        <f>IF(O240&gt;0,(Factors!$B$6*Main!E240+Factors!$B244*Main!F240)/O240,0)</f>
        <v>0.11259855577163705</v>
      </c>
      <c r="R240" s="71">
        <f>IF(O240&gt;0,(Factors!$B$6*Main!G240+Factors!$B244*Main!H240)/O240,0)</f>
        <v>0</v>
      </c>
      <c r="S240" s="88">
        <f t="shared" si="42"/>
        <v>646.5282187089914</v>
      </c>
      <c r="T240" s="89">
        <f t="shared" si="43"/>
        <v>82.035187305270725</v>
      </c>
      <c r="U240" s="89">
        <f t="shared" si="44"/>
        <v>0</v>
      </c>
      <c r="V240" s="88">
        <v>647</v>
      </c>
      <c r="W240" s="89">
        <v>82</v>
      </c>
      <c r="X240" s="89">
        <v>0</v>
      </c>
      <c r="Y240" s="88">
        <f t="shared" si="36"/>
        <v>0</v>
      </c>
      <c r="Z240" s="89">
        <f t="shared" si="37"/>
        <v>0</v>
      </c>
      <c r="AA240" s="89">
        <f t="shared" si="38"/>
        <v>0</v>
      </c>
      <c r="AB240" s="90">
        <f t="shared" si="45"/>
        <v>0</v>
      </c>
      <c r="AC240" s="17"/>
      <c r="AD240" s="17"/>
    </row>
    <row r="241" spans="1:31" ht="14.5" customHeight="1">
      <c r="A241" s="45">
        <v>351293</v>
      </c>
      <c r="B241" s="46" t="s">
        <v>163</v>
      </c>
      <c r="C241" s="47" t="s">
        <v>482</v>
      </c>
      <c r="D241" s="76">
        <v>276924</v>
      </c>
      <c r="E241" s="77">
        <v>45099</v>
      </c>
      <c r="F241" s="77">
        <v>55614</v>
      </c>
      <c r="G241" s="82">
        <v>0</v>
      </c>
      <c r="H241" s="83">
        <v>0</v>
      </c>
      <c r="I241" s="55">
        <f t="shared" si="39"/>
        <v>377637</v>
      </c>
      <c r="J241" s="56">
        <f>(D241+E241+G241)*Factors!$B$3 +(F241+H241)*Factors!$B$4</f>
        <v>376458.02837856003</v>
      </c>
      <c r="K241" s="56">
        <f>VLOOKUP(A241,'NECA 5 year Projections'!$A$3:$H$656,4,FALSE)</f>
        <v>315774.57446189702</v>
      </c>
      <c r="L241" s="57">
        <f t="shared" si="40"/>
        <v>315774.57446189702</v>
      </c>
      <c r="M241" s="57">
        <f t="shared" si="41"/>
        <v>376458.02837856003</v>
      </c>
      <c r="N241" s="58">
        <f t="shared" si="35"/>
        <v>1178.9716214399668</v>
      </c>
      <c r="O241" s="67">
        <f>IF(N241&gt;0,Factors!$B$6*(D241+E241+G241)+Factors!$B$7*(Main!F241+Main!H241),0)</f>
        <v>1178.9716214399418</v>
      </c>
      <c r="P241" s="72">
        <f>IF(O241&gt;0,(Factors!$B$6*Main!D241)/O241,0)</f>
        <v>0.85995099728901347</v>
      </c>
      <c r="Q241" s="70">
        <f>IF(O241&gt;0,(Factors!$B$6*Main!E241+Factors!$B245*Main!F241)/O241,0)</f>
        <v>0.14004900271098647</v>
      </c>
      <c r="R241" s="71">
        <f>IF(O241&gt;0,(Factors!$B$6*Main!G241+Factors!$B245*Main!H241)/O241,0)</f>
        <v>0</v>
      </c>
      <c r="S241" s="88">
        <f t="shared" si="42"/>
        <v>1013.8578216327447</v>
      </c>
      <c r="T241" s="89">
        <f t="shared" si="43"/>
        <v>165.11379980722202</v>
      </c>
      <c r="U241" s="89">
        <f t="shared" si="44"/>
        <v>0</v>
      </c>
      <c r="V241" s="88">
        <v>1014</v>
      </c>
      <c r="W241" s="89">
        <v>165</v>
      </c>
      <c r="X241" s="89">
        <v>0</v>
      </c>
      <c r="Y241" s="88">
        <f t="shared" si="36"/>
        <v>0</v>
      </c>
      <c r="Z241" s="89">
        <f t="shared" si="37"/>
        <v>0</v>
      </c>
      <c r="AA241" s="89">
        <f t="shared" si="38"/>
        <v>0</v>
      </c>
      <c r="AB241" s="90">
        <f t="shared" si="45"/>
        <v>0</v>
      </c>
      <c r="AC241" s="17"/>
      <c r="AD241" s="17"/>
      <c r="AE241" s="107"/>
    </row>
    <row r="242" spans="1:31" ht="14.5" customHeight="1">
      <c r="A242" s="45">
        <v>351298</v>
      </c>
      <c r="B242" s="46" t="s">
        <v>213</v>
      </c>
      <c r="C242" s="47" t="s">
        <v>482</v>
      </c>
      <c r="D242" s="76">
        <v>6050664</v>
      </c>
      <c r="E242" s="77">
        <v>565371</v>
      </c>
      <c r="F242" s="77">
        <v>439077</v>
      </c>
      <c r="G242" s="82">
        <v>23475</v>
      </c>
      <c r="H242" s="83">
        <v>11235</v>
      </c>
      <c r="I242" s="55">
        <f t="shared" si="39"/>
        <v>7089822</v>
      </c>
      <c r="J242" s="56">
        <f>(D242+E242+G242)*Factors!$B$3 +(F242+H242)*Factors!$B$4</f>
        <v>7065513.8174469937</v>
      </c>
      <c r="K242" s="56">
        <f>VLOOKUP(A242,'NECA 5 year Projections'!$A$3:$H$656,4,FALSE)</f>
        <v>6409397.2579563502</v>
      </c>
      <c r="L242" s="57">
        <f t="shared" si="40"/>
        <v>6409397.2579563502</v>
      </c>
      <c r="M242" s="57">
        <f t="shared" si="41"/>
        <v>7065513.8174469937</v>
      </c>
      <c r="N242" s="58">
        <f t="shared" si="35"/>
        <v>24308.182553006336</v>
      </c>
      <c r="O242" s="67">
        <f>IF(N242&gt;0,Factors!$B$6*(D242+E242+G242)+Factors!$B$7*(Main!F242+Main!H242),0)</f>
        <v>24308.182553006176</v>
      </c>
      <c r="P242" s="72">
        <f>IF(O242&gt;0,(Factors!$B$6*Main!D242)/O242,0)</f>
        <v>0.91131182873434924</v>
      </c>
      <c r="Q242" s="70">
        <f>IF(O242&gt;0,(Factors!$B$6*Main!E242+Factors!$B246*Main!F242)/O242,0)</f>
        <v>8.5152518785271802E-2</v>
      </c>
      <c r="R242" s="71">
        <f>IF(O242&gt;0,(Factors!$B$6*Main!G242+Factors!$B246*Main!H242)/O242,0)</f>
        <v>3.5356524803788229E-3</v>
      </c>
      <c r="S242" s="88">
        <f t="shared" si="42"/>
        <v>22152.334295588607</v>
      </c>
      <c r="T242" s="89">
        <f t="shared" si="43"/>
        <v>2069.9029714806884</v>
      </c>
      <c r="U242" s="89">
        <f t="shared" si="44"/>
        <v>85.945285937038079</v>
      </c>
      <c r="V242" s="88">
        <v>22152</v>
      </c>
      <c r="W242" s="89">
        <v>2069</v>
      </c>
      <c r="X242" s="89">
        <v>86</v>
      </c>
      <c r="Y242" s="88">
        <f t="shared" si="36"/>
        <v>0</v>
      </c>
      <c r="Z242" s="89">
        <f t="shared" si="37"/>
        <v>-1</v>
      </c>
      <c r="AA242" s="89">
        <f t="shared" si="38"/>
        <v>0</v>
      </c>
      <c r="AB242" s="90">
        <f t="shared" si="45"/>
        <v>-1</v>
      </c>
      <c r="AC242" s="17"/>
      <c r="AD242" s="17"/>
      <c r="AE242" s="107"/>
    </row>
    <row r="243" spans="1:31" ht="14.5" customHeight="1">
      <c r="A243" s="45">
        <v>351301</v>
      </c>
      <c r="B243" s="46" t="s">
        <v>384</v>
      </c>
      <c r="C243" s="47" t="s">
        <v>482</v>
      </c>
      <c r="D243" s="76">
        <v>204036</v>
      </c>
      <c r="E243" s="77">
        <v>48060</v>
      </c>
      <c r="F243" s="77">
        <v>54510</v>
      </c>
      <c r="G243" s="82">
        <v>0</v>
      </c>
      <c r="H243" s="83">
        <v>0</v>
      </c>
      <c r="I243" s="55">
        <f t="shared" si="39"/>
        <v>306606</v>
      </c>
      <c r="J243" s="56">
        <f>(D243+E243+G243)*Factors!$B$3 +(F243+H243)*Factors!$B$4</f>
        <v>305683.04098813277</v>
      </c>
      <c r="K243" s="56">
        <f>VLOOKUP(A243,'NECA 5 year Projections'!$A$3:$H$656,4,FALSE)</f>
        <v>243516.68375622801</v>
      </c>
      <c r="L243" s="57">
        <f t="shared" si="40"/>
        <v>243516.68375622801</v>
      </c>
      <c r="M243" s="57">
        <f t="shared" si="41"/>
        <v>305683.04098813277</v>
      </c>
      <c r="N243" s="58">
        <f t="shared" si="35"/>
        <v>922.95901186723495</v>
      </c>
      <c r="O243" s="67">
        <f>IF(N243&gt;0,Factors!$B$6*(D243+E243+G243)+Factors!$B$7*(Main!F243+Main!H243),0)</f>
        <v>922.9590118672379</v>
      </c>
      <c r="P243" s="72">
        <f>IF(O243&gt;0,(Factors!$B$6*Main!D243)/O243,0)</f>
        <v>0.80935833968012183</v>
      </c>
      <c r="Q243" s="70">
        <f>IF(O243&gt;0,(Factors!$B$6*Main!E243+Factors!$B247*Main!F243)/O243,0)</f>
        <v>0.19064166031987811</v>
      </c>
      <c r="R243" s="71">
        <f>IF(O243&gt;0,(Factors!$B$6*Main!G243+Factors!$B247*Main!H243)/O243,0)</f>
        <v>0</v>
      </c>
      <c r="S243" s="88">
        <f t="shared" si="42"/>
        <v>747.00457343767118</v>
      </c>
      <c r="T243" s="89">
        <f t="shared" si="43"/>
        <v>175.95443842956377</v>
      </c>
      <c r="U243" s="89">
        <f t="shared" si="44"/>
        <v>0</v>
      </c>
      <c r="V243" s="88">
        <v>747</v>
      </c>
      <c r="W243" s="89">
        <v>176</v>
      </c>
      <c r="X243" s="89">
        <v>0</v>
      </c>
      <c r="Y243" s="88">
        <f t="shared" si="36"/>
        <v>0</v>
      </c>
      <c r="Z243" s="89">
        <f t="shared" si="37"/>
        <v>0</v>
      </c>
      <c r="AA243" s="89">
        <f t="shared" si="38"/>
        <v>0</v>
      </c>
      <c r="AB243" s="90">
        <f t="shared" si="45"/>
        <v>0</v>
      </c>
      <c r="AC243" s="17"/>
      <c r="AD243" s="17"/>
    </row>
    <row r="244" spans="1:31" ht="14.5" customHeight="1">
      <c r="A244" s="45">
        <v>351302</v>
      </c>
      <c r="B244" s="46" t="s">
        <v>214</v>
      </c>
      <c r="C244" s="47" t="s">
        <v>482</v>
      </c>
      <c r="D244" s="76">
        <v>357300</v>
      </c>
      <c r="E244" s="77">
        <v>0</v>
      </c>
      <c r="F244" s="77">
        <v>4362</v>
      </c>
      <c r="G244" s="82">
        <v>0</v>
      </c>
      <c r="H244" s="83">
        <v>0</v>
      </c>
      <c r="I244" s="55">
        <f t="shared" si="39"/>
        <v>361662</v>
      </c>
      <c r="J244" s="56">
        <f>(D244+E244+G244)*Factors!$B$3 +(F244+H244)*Factors!$B$4</f>
        <v>360353.87430605735</v>
      </c>
      <c r="K244" s="56">
        <f>VLOOKUP(A244,'NECA 5 year Projections'!$A$3:$H$656,4,FALSE)</f>
        <v>260572.76099689101</v>
      </c>
      <c r="L244" s="57">
        <f t="shared" si="40"/>
        <v>260572.76099689101</v>
      </c>
      <c r="M244" s="57">
        <f t="shared" si="41"/>
        <v>360353.87430605735</v>
      </c>
      <c r="N244" s="58">
        <f t="shared" si="35"/>
        <v>1308.125693942653</v>
      </c>
      <c r="O244" s="67">
        <f>IF(N244&gt;0,Factors!$B$6*(D244+E244+G244)+Factors!$B$7*(Main!F244+Main!H244),0)</f>
        <v>1308.1256939426412</v>
      </c>
      <c r="P244" s="72">
        <f>IF(O244&gt;0,(Factors!$B$6*Main!D244)/O244,0)</f>
        <v>1</v>
      </c>
      <c r="Q244" s="70">
        <f>IF(O244&gt;0,(Factors!$B$6*Main!E244+Factors!$B248*Main!F244)/O244,0)</f>
        <v>0</v>
      </c>
      <c r="R244" s="71">
        <f>IF(O244&gt;0,(Factors!$B$6*Main!G244+Factors!$B248*Main!H244)/O244,0)</f>
        <v>0</v>
      </c>
      <c r="S244" s="88">
        <f t="shared" si="42"/>
        <v>1308.125693942653</v>
      </c>
      <c r="T244" s="89">
        <f t="shared" si="43"/>
        <v>0</v>
      </c>
      <c r="U244" s="89">
        <f t="shared" si="44"/>
        <v>0</v>
      </c>
      <c r="V244" s="88">
        <v>1308</v>
      </c>
      <c r="W244" s="89">
        <v>0</v>
      </c>
      <c r="X244" s="89">
        <v>0</v>
      </c>
      <c r="Y244" s="88">
        <f t="shared" si="36"/>
        <v>0</v>
      </c>
      <c r="Z244" s="89">
        <f t="shared" si="37"/>
        <v>0</v>
      </c>
      <c r="AA244" s="89">
        <f t="shared" si="38"/>
        <v>0</v>
      </c>
      <c r="AB244" s="90">
        <f t="shared" si="45"/>
        <v>0</v>
      </c>
      <c r="AC244" s="17"/>
      <c r="AD244" s="17"/>
    </row>
    <row r="245" spans="1:31" ht="14.5" customHeight="1">
      <c r="A245" s="45">
        <v>351304</v>
      </c>
      <c r="B245" s="46" t="s">
        <v>483</v>
      </c>
      <c r="C245" s="47" t="s">
        <v>482</v>
      </c>
      <c r="D245" s="76">
        <v>133896</v>
      </c>
      <c r="E245" s="77">
        <v>3981</v>
      </c>
      <c r="F245" s="77">
        <v>1500</v>
      </c>
      <c r="G245" s="82">
        <v>0</v>
      </c>
      <c r="H245" s="83">
        <v>0</v>
      </c>
      <c r="I245" s="55">
        <f t="shared" si="39"/>
        <v>139377</v>
      </c>
      <c r="J245" s="56">
        <f>(D245+E245+G245)*Factors!$B$3 +(F245+H245)*Factors!$B$4</f>
        <v>138872.21285669261</v>
      </c>
      <c r="K245" s="56">
        <f>VLOOKUP(A245,'NECA 5 year Projections'!$A$3:$H$656,4,FALSE)</f>
        <v>191839.57802934799</v>
      </c>
      <c r="L245" s="57">
        <f t="shared" si="40"/>
        <v>139377</v>
      </c>
      <c r="M245" s="57">
        <f t="shared" si="41"/>
        <v>139377</v>
      </c>
      <c r="N245" s="58">
        <f t="shared" si="35"/>
        <v>0</v>
      </c>
      <c r="O245" s="67">
        <f>IF(N245&gt;0,Factors!$B$6*(D245+E245+G245)+Factors!$B$7*(Main!F245+Main!H245),0)</f>
        <v>0</v>
      </c>
      <c r="P245" s="72">
        <f>IF(O245&gt;0,(Factors!$B$6*Main!D245)/O245,0)</f>
        <v>0</v>
      </c>
      <c r="Q245" s="70">
        <f>IF(O245&gt;0,(Factors!$B$6*Main!E245+Factors!$B249*Main!F245)/O245,0)</f>
        <v>0</v>
      </c>
      <c r="R245" s="71">
        <f>IF(O245&gt;0,(Factors!$B$6*Main!G245+Factors!$B249*Main!H245)/O245,0)</f>
        <v>0</v>
      </c>
      <c r="S245" s="88">
        <f t="shared" si="42"/>
        <v>0</v>
      </c>
      <c r="T245" s="89">
        <f t="shared" si="43"/>
        <v>0</v>
      </c>
      <c r="U245" s="89">
        <f t="shared" si="44"/>
        <v>0</v>
      </c>
      <c r="V245" s="88">
        <v>0</v>
      </c>
      <c r="W245" s="89">
        <v>0</v>
      </c>
      <c r="X245" s="89">
        <v>0</v>
      </c>
      <c r="Y245" s="88">
        <f t="shared" si="36"/>
        <v>0</v>
      </c>
      <c r="Z245" s="89">
        <f t="shared" si="37"/>
        <v>0</v>
      </c>
      <c r="AA245" s="89">
        <f t="shared" si="38"/>
        <v>0</v>
      </c>
      <c r="AB245" s="90">
        <f t="shared" si="45"/>
        <v>0</v>
      </c>
      <c r="AC245" s="17"/>
      <c r="AD245" s="17"/>
    </row>
    <row r="246" spans="1:31" ht="14.5" customHeight="1">
      <c r="A246" s="45">
        <v>351305</v>
      </c>
      <c r="B246" s="46" t="s">
        <v>215</v>
      </c>
      <c r="C246" s="47" t="s">
        <v>482</v>
      </c>
      <c r="D246" s="76">
        <v>385836</v>
      </c>
      <c r="E246" s="77">
        <v>121941</v>
      </c>
      <c r="F246" s="77">
        <v>108690</v>
      </c>
      <c r="G246" s="82">
        <v>0</v>
      </c>
      <c r="H246" s="83">
        <v>0</v>
      </c>
      <c r="I246" s="55">
        <f t="shared" si="39"/>
        <v>616467</v>
      </c>
      <c r="J246" s="56">
        <f>(D246+E246+G246)*Factors!$B$3 +(F246+H246)*Factors!$B$4</f>
        <v>614607.95678563358</v>
      </c>
      <c r="K246" s="56">
        <f>VLOOKUP(A246,'NECA 5 year Projections'!$A$3:$H$656,4,FALSE)</f>
        <v>330201.16875730199</v>
      </c>
      <c r="L246" s="57">
        <f t="shared" si="40"/>
        <v>330201.16875730199</v>
      </c>
      <c r="M246" s="57">
        <f t="shared" si="41"/>
        <v>614607.95678563358</v>
      </c>
      <c r="N246" s="58">
        <f t="shared" si="35"/>
        <v>1859.043214366422</v>
      </c>
      <c r="O246" s="67">
        <f>IF(N246&gt;0,Factors!$B$6*(D246+E246+G246)+Factors!$B$7*(Main!F246+Main!H246),0)</f>
        <v>1859.0432143663941</v>
      </c>
      <c r="P246" s="72">
        <f>IF(O246&gt;0,(Factors!$B$6*Main!D246)/O246,0)</f>
        <v>0.75985324266361021</v>
      </c>
      <c r="Q246" s="70">
        <f>IF(O246&gt;0,(Factors!$B$6*Main!E246+Factors!$B250*Main!F246)/O246,0)</f>
        <v>0.24014675733638977</v>
      </c>
      <c r="R246" s="71">
        <f>IF(O246&gt;0,(Factors!$B$6*Main!G246+Factors!$B250*Main!H246)/O246,0)</f>
        <v>0</v>
      </c>
      <c r="S246" s="88">
        <f t="shared" si="42"/>
        <v>1412.6000146881067</v>
      </c>
      <c r="T246" s="89">
        <f t="shared" si="43"/>
        <v>446.44319967831518</v>
      </c>
      <c r="U246" s="89">
        <f t="shared" si="44"/>
        <v>0</v>
      </c>
      <c r="V246" s="88">
        <v>1413</v>
      </c>
      <c r="W246" s="89">
        <v>446</v>
      </c>
      <c r="X246" s="89">
        <v>0</v>
      </c>
      <c r="Y246" s="88">
        <f t="shared" si="36"/>
        <v>0</v>
      </c>
      <c r="Z246" s="89">
        <f t="shared" si="37"/>
        <v>0</v>
      </c>
      <c r="AA246" s="89">
        <f t="shared" si="38"/>
        <v>0</v>
      </c>
      <c r="AB246" s="90">
        <f t="shared" si="45"/>
        <v>0</v>
      </c>
      <c r="AC246" s="17"/>
      <c r="AD246" s="17"/>
    </row>
    <row r="247" spans="1:31" ht="14.5" customHeight="1">
      <c r="A247" s="45">
        <v>351316</v>
      </c>
      <c r="B247" s="46" t="s">
        <v>216</v>
      </c>
      <c r="C247" s="47" t="s">
        <v>482</v>
      </c>
      <c r="D247" s="76">
        <v>467424</v>
      </c>
      <c r="E247" s="77">
        <v>71217</v>
      </c>
      <c r="F247" s="77">
        <v>55287</v>
      </c>
      <c r="G247" s="82">
        <v>0</v>
      </c>
      <c r="H247" s="83">
        <v>0</v>
      </c>
      <c r="I247" s="55">
        <f t="shared" si="39"/>
        <v>593928</v>
      </c>
      <c r="J247" s="56">
        <f>(D247+E247+G247)*Factors!$B$3 +(F247+H247)*Factors!$B$4</f>
        <v>591955.95932854479</v>
      </c>
      <c r="K247" s="56">
        <f>VLOOKUP(A247,'NECA 5 year Projections'!$A$3:$H$656,4,FALSE)</f>
        <v>290242.92667711701</v>
      </c>
      <c r="L247" s="57">
        <f t="shared" si="40"/>
        <v>290242.92667711701</v>
      </c>
      <c r="M247" s="57">
        <f t="shared" si="41"/>
        <v>591955.95932854479</v>
      </c>
      <c r="N247" s="58">
        <f t="shared" si="35"/>
        <v>1972.0406714552082</v>
      </c>
      <c r="O247" s="67">
        <f>IF(N247&gt;0,Factors!$B$6*(D247+E247+G247)+Factors!$B$7*(Main!F247+Main!H247),0)</f>
        <v>1972.0406714552428</v>
      </c>
      <c r="P247" s="72">
        <f>IF(O247&gt;0,(Factors!$B$6*Main!D247)/O247,0)</f>
        <v>0.86778392287256267</v>
      </c>
      <c r="Q247" s="70">
        <f>IF(O247&gt;0,(Factors!$B$6*Main!E247+Factors!$B251*Main!F247)/O247,0)</f>
        <v>0.13221607712743738</v>
      </c>
      <c r="R247" s="71">
        <f>IF(O247&gt;0,(Factors!$B$6*Main!G247+Factors!$B251*Main!H247)/O247,0)</f>
        <v>0</v>
      </c>
      <c r="S247" s="88">
        <f t="shared" si="42"/>
        <v>1711.305189939643</v>
      </c>
      <c r="T247" s="89">
        <f t="shared" si="43"/>
        <v>260.7354815155652</v>
      </c>
      <c r="U247" s="89">
        <f t="shared" si="44"/>
        <v>0</v>
      </c>
      <c r="V247" s="88">
        <v>1711</v>
      </c>
      <c r="W247" s="89">
        <v>261</v>
      </c>
      <c r="X247" s="89">
        <v>0</v>
      </c>
      <c r="Y247" s="88">
        <f t="shared" si="36"/>
        <v>0</v>
      </c>
      <c r="Z247" s="89">
        <f t="shared" si="37"/>
        <v>0</v>
      </c>
      <c r="AA247" s="89">
        <f t="shared" si="38"/>
        <v>0</v>
      </c>
      <c r="AB247" s="90">
        <f t="shared" si="45"/>
        <v>0</v>
      </c>
      <c r="AC247" s="17"/>
      <c r="AD247" s="17"/>
      <c r="AE247" s="107"/>
    </row>
    <row r="248" spans="1:31" ht="14.5" customHeight="1">
      <c r="A248" s="45">
        <v>351320</v>
      </c>
      <c r="B248" s="46" t="s">
        <v>217</v>
      </c>
      <c r="C248" s="47" t="s">
        <v>482</v>
      </c>
      <c r="D248" s="76">
        <v>178296</v>
      </c>
      <c r="E248" s="77">
        <v>21750</v>
      </c>
      <c r="F248" s="77">
        <v>26016</v>
      </c>
      <c r="G248" s="82">
        <v>0</v>
      </c>
      <c r="H248" s="83">
        <v>0</v>
      </c>
      <c r="I248" s="55">
        <f t="shared" si="39"/>
        <v>226062</v>
      </c>
      <c r="J248" s="56">
        <f>(D248+E248+G248)*Factors!$B$3 +(F248+H248)*Factors!$B$4</f>
        <v>225329.60337931584</v>
      </c>
      <c r="K248" s="56">
        <f>VLOOKUP(A248,'NECA 5 year Projections'!$A$3:$H$656,4,FALSE)</f>
        <v>204764.67793834099</v>
      </c>
      <c r="L248" s="57">
        <f t="shared" si="40"/>
        <v>204764.67793834099</v>
      </c>
      <c r="M248" s="57">
        <f t="shared" si="41"/>
        <v>225329.60337931584</v>
      </c>
      <c r="N248" s="58">
        <f t="shared" si="35"/>
        <v>732.39662068415782</v>
      </c>
      <c r="O248" s="67">
        <f>IF(N248&gt;0,Factors!$B$6*(D248+E248+G248)+Factors!$B$7*(Main!F248+Main!H248),0)</f>
        <v>732.39662068415794</v>
      </c>
      <c r="P248" s="72">
        <f>IF(O248&gt;0,(Factors!$B$6*Main!D248)/O248,0)</f>
        <v>0.89127500674844773</v>
      </c>
      <c r="Q248" s="70">
        <f>IF(O248&gt;0,(Factors!$B$6*Main!E248+Factors!$B252*Main!F248)/O248,0)</f>
        <v>0.10872499325155213</v>
      </c>
      <c r="R248" s="71">
        <f>IF(O248&gt;0,(Factors!$B$6*Main!G248+Factors!$B252*Main!H248)/O248,0)</f>
        <v>0</v>
      </c>
      <c r="S248" s="88">
        <f t="shared" si="42"/>
        <v>652.76680304281308</v>
      </c>
      <c r="T248" s="89">
        <f t="shared" si="43"/>
        <v>79.629817641344644</v>
      </c>
      <c r="U248" s="89">
        <f t="shared" si="44"/>
        <v>0</v>
      </c>
      <c r="V248" s="88">
        <v>653</v>
      </c>
      <c r="W248" s="89">
        <v>80</v>
      </c>
      <c r="X248" s="89">
        <v>0</v>
      </c>
      <c r="Y248" s="88">
        <f t="shared" si="36"/>
        <v>0</v>
      </c>
      <c r="Z248" s="89">
        <f t="shared" si="37"/>
        <v>0</v>
      </c>
      <c r="AA248" s="89">
        <f t="shared" si="38"/>
        <v>0</v>
      </c>
      <c r="AB248" s="90">
        <f t="shared" si="45"/>
        <v>0</v>
      </c>
      <c r="AC248" s="17"/>
      <c r="AD248" s="17"/>
    </row>
    <row r="249" spans="1:31" ht="14.5" customHeight="1">
      <c r="A249" s="45">
        <v>351322</v>
      </c>
      <c r="B249" s="46" t="s">
        <v>218</v>
      </c>
      <c r="C249" s="47" t="s">
        <v>482</v>
      </c>
      <c r="D249" s="76">
        <v>157476</v>
      </c>
      <c r="E249" s="77">
        <v>22530</v>
      </c>
      <c r="F249" s="77">
        <v>25620</v>
      </c>
      <c r="G249" s="82">
        <v>0</v>
      </c>
      <c r="H249" s="83">
        <v>0</v>
      </c>
      <c r="I249" s="55">
        <f t="shared" si="39"/>
        <v>205626</v>
      </c>
      <c r="J249" s="56">
        <f>(D249+E249+G249)*Factors!$B$3 +(F249+H249)*Factors!$B$4</f>
        <v>204966.9726457771</v>
      </c>
      <c r="K249" s="56">
        <f>VLOOKUP(A249,'NECA 5 year Projections'!$A$3:$H$656,4,FALSE)</f>
        <v>211290.830622971</v>
      </c>
      <c r="L249" s="57">
        <f t="shared" si="40"/>
        <v>205626</v>
      </c>
      <c r="M249" s="57">
        <f t="shared" si="41"/>
        <v>205626</v>
      </c>
      <c r="N249" s="58">
        <f t="shared" si="35"/>
        <v>0</v>
      </c>
      <c r="O249" s="67">
        <f>IF(N249&gt;0,Factors!$B$6*(D249+E249+G249)+Factors!$B$7*(Main!F249+Main!H249),0)</f>
        <v>0</v>
      </c>
      <c r="P249" s="72">
        <f>IF(O249&gt;0,(Factors!$B$6*Main!D249)/O249,0)</f>
        <v>0</v>
      </c>
      <c r="Q249" s="70">
        <f>IF(O249&gt;0,(Factors!$B$6*Main!E249+Factors!$B253*Main!F249)/O249,0)</f>
        <v>0</v>
      </c>
      <c r="R249" s="71">
        <f>IF(O249&gt;0,(Factors!$B$6*Main!G249+Factors!$B253*Main!H249)/O249,0)</f>
        <v>0</v>
      </c>
      <c r="S249" s="88">
        <f t="shared" si="42"/>
        <v>0</v>
      </c>
      <c r="T249" s="89">
        <f t="shared" si="43"/>
        <v>0</v>
      </c>
      <c r="U249" s="89">
        <f t="shared" si="44"/>
        <v>0</v>
      </c>
      <c r="V249" s="88">
        <v>0</v>
      </c>
      <c r="W249" s="89">
        <v>0</v>
      </c>
      <c r="X249" s="89">
        <v>0</v>
      </c>
      <c r="Y249" s="88">
        <f t="shared" si="36"/>
        <v>0</v>
      </c>
      <c r="Z249" s="89">
        <f t="shared" si="37"/>
        <v>0</v>
      </c>
      <c r="AA249" s="89">
        <f t="shared" si="38"/>
        <v>0</v>
      </c>
      <c r="AB249" s="90">
        <f t="shared" si="45"/>
        <v>0</v>
      </c>
      <c r="AC249" s="17"/>
      <c r="AD249" s="17"/>
    </row>
    <row r="250" spans="1:31" ht="14.5" customHeight="1">
      <c r="A250" s="45">
        <v>351324</v>
      </c>
      <c r="B250" s="46" t="s">
        <v>484</v>
      </c>
      <c r="C250" s="47" t="s">
        <v>482</v>
      </c>
      <c r="D250" s="76">
        <v>1045512</v>
      </c>
      <c r="E250" s="77">
        <v>272988</v>
      </c>
      <c r="F250" s="77">
        <v>125718</v>
      </c>
      <c r="G250" s="82">
        <v>0</v>
      </c>
      <c r="H250" s="83">
        <v>0</v>
      </c>
      <c r="I250" s="55">
        <f t="shared" si="39"/>
        <v>1444218</v>
      </c>
      <c r="J250" s="56">
        <f>(D250+E250+G250)*Factors!$B$3 +(F250+H250)*Factors!$B$4</f>
        <v>1439390.7855374662</v>
      </c>
      <c r="K250" s="56">
        <f>VLOOKUP(A250,'NECA 5 year Projections'!$A$3:$H$656,4,FALSE)</f>
        <v>555799.42218577501</v>
      </c>
      <c r="L250" s="57">
        <f t="shared" si="40"/>
        <v>555799.42218577501</v>
      </c>
      <c r="M250" s="57">
        <f t="shared" si="41"/>
        <v>1439390.7855374662</v>
      </c>
      <c r="N250" s="58">
        <f t="shared" si="35"/>
        <v>4827.214462533826</v>
      </c>
      <c r="O250" s="67">
        <f>IF(N250&gt;0,Factors!$B$6*(D250+E250+G250)+Factors!$B$7*(Main!F250+Main!H250),0)</f>
        <v>4827.2144625339279</v>
      </c>
      <c r="P250" s="72">
        <f>IF(O250&gt;0,(Factors!$B$6*Main!D250)/O250,0)</f>
        <v>0.79295563139931746</v>
      </c>
      <c r="Q250" s="70">
        <f>IF(O250&gt;0,(Factors!$B$6*Main!E250+Factors!$B254*Main!F250)/O250,0)</f>
        <v>0.20704436860068262</v>
      </c>
      <c r="R250" s="71">
        <f>IF(O250&gt;0,(Factors!$B$6*Main!G250+Factors!$B254*Main!H250)/O250,0)</f>
        <v>0</v>
      </c>
      <c r="S250" s="88">
        <f t="shared" si="42"/>
        <v>3827.7668920384267</v>
      </c>
      <c r="T250" s="89">
        <f t="shared" si="43"/>
        <v>999.44757049539953</v>
      </c>
      <c r="U250" s="89">
        <f t="shared" si="44"/>
        <v>0</v>
      </c>
      <c r="V250" s="88">
        <v>3828</v>
      </c>
      <c r="W250" s="89">
        <v>998</v>
      </c>
      <c r="X250" s="89">
        <v>0</v>
      </c>
      <c r="Y250" s="88">
        <f t="shared" si="36"/>
        <v>0</v>
      </c>
      <c r="Z250" s="89">
        <f t="shared" si="37"/>
        <v>-1</v>
      </c>
      <c r="AA250" s="89">
        <f t="shared" si="38"/>
        <v>0</v>
      </c>
      <c r="AB250" s="90">
        <f t="shared" si="45"/>
        <v>-1</v>
      </c>
      <c r="AC250" s="17"/>
      <c r="AD250" s="17"/>
      <c r="AE250" s="107"/>
    </row>
    <row r="251" spans="1:31" ht="14.5" customHeight="1">
      <c r="A251" s="45">
        <v>351329</v>
      </c>
      <c r="B251" s="46" t="s">
        <v>219</v>
      </c>
      <c r="C251" s="47" t="s">
        <v>482</v>
      </c>
      <c r="D251" s="76">
        <v>379716</v>
      </c>
      <c r="E251" s="77">
        <v>151977</v>
      </c>
      <c r="F251" s="77">
        <v>145041</v>
      </c>
      <c r="G251" s="82">
        <v>0</v>
      </c>
      <c r="H251" s="83">
        <v>0</v>
      </c>
      <c r="I251" s="55">
        <f t="shared" si="39"/>
        <v>676734</v>
      </c>
      <c r="J251" s="56">
        <f>(D251+E251+G251)*Factors!$B$3 +(F251+H251)*Factors!$B$4</f>
        <v>674787.39693649753</v>
      </c>
      <c r="K251" s="56">
        <f>VLOOKUP(A251,'NECA 5 year Projections'!$A$3:$H$656,4,FALSE)</f>
        <v>378260.11276178702</v>
      </c>
      <c r="L251" s="57">
        <f t="shared" si="40"/>
        <v>378260.11276178702</v>
      </c>
      <c r="M251" s="57">
        <f t="shared" si="41"/>
        <v>674787.39693649753</v>
      </c>
      <c r="N251" s="58">
        <f t="shared" si="35"/>
        <v>1946.6030635024654</v>
      </c>
      <c r="O251" s="67">
        <f>IF(N251&gt;0,Factors!$B$6*(D251+E251+G251)+Factors!$B$7*(Main!F251+Main!H251),0)</f>
        <v>1946.6030635025043</v>
      </c>
      <c r="P251" s="72">
        <f>IF(O251&gt;0,(Factors!$B$6*Main!D251)/O251,0)</f>
        <v>0.71416400065451302</v>
      </c>
      <c r="Q251" s="70">
        <f>IF(O251&gt;0,(Factors!$B$6*Main!E251+Factors!$B255*Main!F251)/O251,0)</f>
        <v>0.28583599934548698</v>
      </c>
      <c r="R251" s="71">
        <f>IF(O251&gt;0,(Factors!$B$6*Main!G251+Factors!$B255*Main!H251)/O251,0)</f>
        <v>0</v>
      </c>
      <c r="S251" s="88">
        <f t="shared" si="42"/>
        <v>1390.1938315172517</v>
      </c>
      <c r="T251" s="89">
        <f t="shared" si="43"/>
        <v>556.40923198521364</v>
      </c>
      <c r="U251" s="89">
        <f t="shared" si="44"/>
        <v>0</v>
      </c>
      <c r="V251" s="88">
        <v>1390</v>
      </c>
      <c r="W251" s="89">
        <v>555</v>
      </c>
      <c r="X251" s="89">
        <v>0</v>
      </c>
      <c r="Y251" s="88">
        <f t="shared" si="36"/>
        <v>0</v>
      </c>
      <c r="Z251" s="89">
        <f t="shared" si="37"/>
        <v>-1</v>
      </c>
      <c r="AA251" s="89">
        <f t="shared" si="38"/>
        <v>0</v>
      </c>
      <c r="AB251" s="90">
        <f t="shared" si="45"/>
        <v>-1</v>
      </c>
      <c r="AC251" s="17"/>
      <c r="AD251" s="17"/>
      <c r="AE251" s="107"/>
    </row>
    <row r="252" spans="1:31" ht="14.5" customHeight="1">
      <c r="A252" s="45">
        <v>351332</v>
      </c>
      <c r="B252" s="46" t="s">
        <v>220</v>
      </c>
      <c r="C252" s="47" t="s">
        <v>482</v>
      </c>
      <c r="D252" s="76">
        <v>889308</v>
      </c>
      <c r="E252" s="77">
        <v>120450</v>
      </c>
      <c r="F252" s="77">
        <v>29328</v>
      </c>
      <c r="G252" s="82">
        <v>0</v>
      </c>
      <c r="H252" s="83">
        <v>0</v>
      </c>
      <c r="I252" s="55">
        <f t="shared" si="39"/>
        <v>1039086</v>
      </c>
      <c r="J252" s="56">
        <f>(D252+E252+G252)*Factors!$B$3 +(F252+H252)*Factors!$B$4</f>
        <v>1035389.1335447407</v>
      </c>
      <c r="K252" s="56">
        <f>VLOOKUP(A252,'NECA 5 year Projections'!$A$3:$H$656,4,FALSE)</f>
        <v>1146158.31444247</v>
      </c>
      <c r="L252" s="57">
        <f t="shared" si="40"/>
        <v>1039086</v>
      </c>
      <c r="M252" s="57">
        <f t="shared" si="41"/>
        <v>1039086</v>
      </c>
      <c r="N252" s="58">
        <f t="shared" si="35"/>
        <v>0</v>
      </c>
      <c r="O252" s="67">
        <f>IF(N252&gt;0,Factors!$B$6*(D252+E252+G252)+Factors!$B$7*(Main!F252+Main!H252),0)</f>
        <v>0</v>
      </c>
      <c r="P252" s="72">
        <f>IF(O252&gt;0,(Factors!$B$6*Main!D252)/O252,0)</f>
        <v>0</v>
      </c>
      <c r="Q252" s="70">
        <f>IF(O252&gt;0,(Factors!$B$6*Main!E252+Factors!$B256*Main!F252)/O252,0)</f>
        <v>0</v>
      </c>
      <c r="R252" s="71">
        <f>IF(O252&gt;0,(Factors!$B$6*Main!G252+Factors!$B256*Main!H252)/O252,0)</f>
        <v>0</v>
      </c>
      <c r="S252" s="88">
        <f t="shared" si="42"/>
        <v>0</v>
      </c>
      <c r="T252" s="89">
        <f t="shared" si="43"/>
        <v>0</v>
      </c>
      <c r="U252" s="89">
        <f t="shared" si="44"/>
        <v>0</v>
      </c>
      <c r="V252" s="88">
        <v>0</v>
      </c>
      <c r="W252" s="89">
        <v>0</v>
      </c>
      <c r="X252" s="89">
        <v>0</v>
      </c>
      <c r="Y252" s="88">
        <f t="shared" si="36"/>
        <v>0</v>
      </c>
      <c r="Z252" s="89">
        <f t="shared" si="37"/>
        <v>0</v>
      </c>
      <c r="AA252" s="89">
        <f t="shared" si="38"/>
        <v>0</v>
      </c>
      <c r="AB252" s="90">
        <f t="shared" si="45"/>
        <v>0</v>
      </c>
      <c r="AC252" s="17"/>
      <c r="AD252" s="17"/>
    </row>
    <row r="253" spans="1:31" ht="14.5" customHeight="1">
      <c r="A253" s="45">
        <v>351336</v>
      </c>
      <c r="B253" s="46" t="s">
        <v>221</v>
      </c>
      <c r="C253" s="47" t="s">
        <v>482</v>
      </c>
      <c r="D253" s="76">
        <v>393108</v>
      </c>
      <c r="E253" s="77">
        <v>24</v>
      </c>
      <c r="F253" s="77">
        <v>6633</v>
      </c>
      <c r="G253" s="82">
        <v>0</v>
      </c>
      <c r="H253" s="83">
        <v>0</v>
      </c>
      <c r="I253" s="55">
        <f t="shared" si="39"/>
        <v>399765</v>
      </c>
      <c r="J253" s="56">
        <f>(D253+E253+G253)*Factors!$B$3 +(F253+H253)*Factors!$B$4</f>
        <v>398325.68830027693</v>
      </c>
      <c r="K253" s="56">
        <f>VLOOKUP(A253,'NECA 5 year Projections'!$A$3:$H$656,4,FALSE)</f>
        <v>639493.93037586706</v>
      </c>
      <c r="L253" s="57">
        <f t="shared" si="40"/>
        <v>399765</v>
      </c>
      <c r="M253" s="57">
        <f t="shared" si="41"/>
        <v>399765</v>
      </c>
      <c r="N253" s="58">
        <f t="shared" si="35"/>
        <v>0</v>
      </c>
      <c r="O253" s="67">
        <f>IF(N253&gt;0,Factors!$B$6*(D253+E253+G253)+Factors!$B$7*(Main!F253+Main!H253),0)</f>
        <v>0</v>
      </c>
      <c r="P253" s="72">
        <f>IF(O253&gt;0,(Factors!$B$6*Main!D253)/O253,0)</f>
        <v>0</v>
      </c>
      <c r="Q253" s="70">
        <f>IF(O253&gt;0,(Factors!$B$6*Main!E253+Factors!$B257*Main!F253)/O253,0)</f>
        <v>0</v>
      </c>
      <c r="R253" s="71">
        <f>IF(O253&gt;0,(Factors!$B$6*Main!G253+Factors!$B257*Main!H253)/O253,0)</f>
        <v>0</v>
      </c>
      <c r="S253" s="88">
        <f t="shared" si="42"/>
        <v>0</v>
      </c>
      <c r="T253" s="89">
        <f t="shared" si="43"/>
        <v>0</v>
      </c>
      <c r="U253" s="89">
        <f t="shared" si="44"/>
        <v>0</v>
      </c>
      <c r="V253" s="88">
        <v>0</v>
      </c>
      <c r="W253" s="89">
        <v>0</v>
      </c>
      <c r="X253" s="89">
        <v>0</v>
      </c>
      <c r="Y253" s="88">
        <f t="shared" si="36"/>
        <v>0</v>
      </c>
      <c r="Z253" s="89">
        <f t="shared" si="37"/>
        <v>0</v>
      </c>
      <c r="AA253" s="89">
        <f t="shared" si="38"/>
        <v>0</v>
      </c>
      <c r="AB253" s="90">
        <f t="shared" si="45"/>
        <v>0</v>
      </c>
      <c r="AC253" s="17"/>
      <c r="AD253" s="17"/>
    </row>
    <row r="254" spans="1:31" ht="14.5" customHeight="1">
      <c r="A254" s="45">
        <v>361346</v>
      </c>
      <c r="B254" s="46" t="s">
        <v>222</v>
      </c>
      <c r="C254" s="47" t="s">
        <v>485</v>
      </c>
      <c r="D254" s="76">
        <v>3562716</v>
      </c>
      <c r="E254" s="77">
        <v>489522</v>
      </c>
      <c r="F254" s="77">
        <v>562404</v>
      </c>
      <c r="G254" s="82">
        <v>0</v>
      </c>
      <c r="H254" s="83">
        <v>0</v>
      </c>
      <c r="I254" s="55">
        <f t="shared" si="39"/>
        <v>4614642</v>
      </c>
      <c r="J254" s="56">
        <f>(D254+E254+G254)*Factors!$B$3 +(F254+H254)*Factors!$B$4</f>
        <v>4599806.1851503756</v>
      </c>
      <c r="K254" s="56">
        <f>VLOOKUP(A254,'NECA 5 year Projections'!$A$3:$H$656,4,FALSE)</f>
        <v>3442765.8446810902</v>
      </c>
      <c r="L254" s="57">
        <f t="shared" si="40"/>
        <v>3442765.8446810902</v>
      </c>
      <c r="M254" s="57">
        <f t="shared" si="41"/>
        <v>4599806.1851503756</v>
      </c>
      <c r="N254" s="58">
        <f t="shared" si="35"/>
        <v>14835.81484962441</v>
      </c>
      <c r="O254" s="67">
        <f>IF(N254&gt;0,Factors!$B$6*(D254+E254+G254)+Factors!$B$7*(Main!F254+Main!H254),0)</f>
        <v>14835.814849624239</v>
      </c>
      <c r="P254" s="72">
        <f>IF(O254&gt;0,(Factors!$B$6*Main!D254)/O254,0)</f>
        <v>0.87919712514417969</v>
      </c>
      <c r="Q254" s="70">
        <f>IF(O254&gt;0,(Factors!$B$6*Main!E254+Factors!$B258*Main!F254)/O254,0)</f>
        <v>0.12080287485582041</v>
      </c>
      <c r="R254" s="71">
        <f>IF(O254&gt;0,(Factors!$B$6*Main!G254+Factors!$B258*Main!H254)/O254,0)</f>
        <v>0</v>
      </c>
      <c r="S254" s="88">
        <f t="shared" si="42"/>
        <v>13043.605764961112</v>
      </c>
      <c r="T254" s="89">
        <f t="shared" si="43"/>
        <v>1792.2090846632996</v>
      </c>
      <c r="U254" s="89">
        <f t="shared" si="44"/>
        <v>0</v>
      </c>
      <c r="V254" s="88">
        <v>13044</v>
      </c>
      <c r="W254" s="89">
        <v>1791</v>
      </c>
      <c r="X254" s="89">
        <v>0</v>
      </c>
      <c r="Y254" s="88">
        <f t="shared" si="36"/>
        <v>0</v>
      </c>
      <c r="Z254" s="89">
        <f t="shared" si="37"/>
        <v>-1</v>
      </c>
      <c r="AA254" s="89">
        <f t="shared" si="38"/>
        <v>0</v>
      </c>
      <c r="AB254" s="90">
        <f t="shared" si="45"/>
        <v>-1</v>
      </c>
      <c r="AC254" s="17"/>
      <c r="AD254" s="17"/>
    </row>
    <row r="255" spans="1:31" ht="14.5" customHeight="1">
      <c r="A255" s="45">
        <v>361353</v>
      </c>
      <c r="B255" s="46" t="s">
        <v>223</v>
      </c>
      <c r="C255" s="47" t="s">
        <v>485</v>
      </c>
      <c r="D255" s="76">
        <v>259428</v>
      </c>
      <c r="E255" s="77">
        <v>0</v>
      </c>
      <c r="F255" s="77">
        <v>0</v>
      </c>
      <c r="G255" s="82">
        <v>0</v>
      </c>
      <c r="H255" s="83">
        <v>0</v>
      </c>
      <c r="I255" s="55">
        <f t="shared" si="39"/>
        <v>259428</v>
      </c>
      <c r="J255" s="56">
        <f>(D255+E255+G255)*Factors!$B$3 +(F255+H255)*Factors!$B$4</f>
        <v>258478.19750202028</v>
      </c>
      <c r="K255" s="56">
        <f>VLOOKUP(A255,'NECA 5 year Projections'!$A$3:$H$656,4,FALSE)</f>
        <v>277971.353975704</v>
      </c>
      <c r="L255" s="57">
        <f t="shared" si="40"/>
        <v>259428</v>
      </c>
      <c r="M255" s="57">
        <f t="shared" si="41"/>
        <v>259428</v>
      </c>
      <c r="N255" s="58">
        <f t="shared" si="35"/>
        <v>0</v>
      </c>
      <c r="O255" s="67">
        <f>IF(N255&gt;0,Factors!$B$6*(D255+E255+G255)+Factors!$B$7*(Main!F255+Main!H255),0)</f>
        <v>0</v>
      </c>
      <c r="P255" s="72">
        <f>IF(O255&gt;0,(Factors!$B$6*Main!D255)/O255,0)</f>
        <v>0</v>
      </c>
      <c r="Q255" s="70">
        <f>IF(O255&gt;0,(Factors!$B$6*Main!E255+Factors!$B259*Main!F255)/O255,0)</f>
        <v>0</v>
      </c>
      <c r="R255" s="71">
        <f>IF(O255&gt;0,(Factors!$B$6*Main!G255+Factors!$B259*Main!H255)/O255,0)</f>
        <v>0</v>
      </c>
      <c r="S255" s="88">
        <f t="shared" si="42"/>
        <v>0</v>
      </c>
      <c r="T255" s="89">
        <f t="shared" si="43"/>
        <v>0</v>
      </c>
      <c r="U255" s="89">
        <f t="shared" si="44"/>
        <v>0</v>
      </c>
      <c r="V255" s="88">
        <v>0</v>
      </c>
      <c r="W255" s="89">
        <v>0</v>
      </c>
      <c r="X255" s="89">
        <v>0</v>
      </c>
      <c r="Y255" s="88">
        <f t="shared" si="36"/>
        <v>0</v>
      </c>
      <c r="Z255" s="89">
        <f t="shared" si="37"/>
        <v>0</v>
      </c>
      <c r="AA255" s="89">
        <f t="shared" si="38"/>
        <v>0</v>
      </c>
      <c r="AB255" s="90">
        <f t="shared" si="45"/>
        <v>0</v>
      </c>
      <c r="AC255" s="17"/>
      <c r="AD255" s="17"/>
    </row>
    <row r="256" spans="1:31" ht="14.5" customHeight="1">
      <c r="A256" s="45">
        <v>361373</v>
      </c>
      <c r="B256" s="46" t="s">
        <v>224</v>
      </c>
      <c r="C256" s="47" t="s">
        <v>485</v>
      </c>
      <c r="D256" s="76">
        <v>2871636</v>
      </c>
      <c r="E256" s="77">
        <v>1640271</v>
      </c>
      <c r="F256" s="77">
        <v>1453212</v>
      </c>
      <c r="G256" s="82">
        <v>0</v>
      </c>
      <c r="H256" s="83">
        <v>0</v>
      </c>
      <c r="I256" s="55">
        <f t="shared" si="39"/>
        <v>5965119</v>
      </c>
      <c r="J256" s="56">
        <f>(D256+E256+G256)*Factors!$B$3 +(F256+H256)*Factors!$B$4</f>
        <v>5948600.2721092086</v>
      </c>
      <c r="K256" s="56">
        <f>VLOOKUP(A256,'NECA 5 year Projections'!$A$3:$H$656,4,FALSE)</f>
        <v>3000006.37101884</v>
      </c>
      <c r="L256" s="57">
        <f t="shared" si="40"/>
        <v>3000006.37101884</v>
      </c>
      <c r="M256" s="57">
        <f t="shared" si="41"/>
        <v>5948600.2721092086</v>
      </c>
      <c r="N256" s="58">
        <f t="shared" si="35"/>
        <v>16518.727890791371</v>
      </c>
      <c r="O256" s="67">
        <f>IF(N256&gt;0,Factors!$B$6*(D256+E256+G256)+Factors!$B$7*(Main!F256+Main!H256),0)</f>
        <v>16518.727890791102</v>
      </c>
      <c r="P256" s="72">
        <f>IF(O256&gt;0,(Factors!$B$6*Main!D256)/O256,0)</f>
        <v>0.63645726740378294</v>
      </c>
      <c r="Q256" s="70">
        <f>IF(O256&gt;0,(Factors!$B$6*Main!E256+Factors!$B260*Main!F256)/O256,0)</f>
        <v>0.36354273259621706</v>
      </c>
      <c r="R256" s="71">
        <f>IF(O256&gt;0,(Factors!$B$6*Main!G256+Factors!$B260*Main!H256)/O256,0)</f>
        <v>0</v>
      </c>
      <c r="S256" s="88">
        <f t="shared" si="42"/>
        <v>10513.464414359731</v>
      </c>
      <c r="T256" s="89">
        <f t="shared" si="43"/>
        <v>6005.2634764316399</v>
      </c>
      <c r="U256" s="89">
        <f t="shared" si="44"/>
        <v>0</v>
      </c>
      <c r="V256" s="88">
        <v>10513</v>
      </c>
      <c r="W256" s="89">
        <v>5992</v>
      </c>
      <c r="X256" s="89">
        <v>0</v>
      </c>
      <c r="Y256" s="88">
        <f t="shared" si="36"/>
        <v>0</v>
      </c>
      <c r="Z256" s="89">
        <f t="shared" si="37"/>
        <v>-13</v>
      </c>
      <c r="AA256" s="89">
        <f t="shared" si="38"/>
        <v>0</v>
      </c>
      <c r="AB256" s="90">
        <f t="shared" si="45"/>
        <v>-13</v>
      </c>
      <c r="AC256" s="17"/>
      <c r="AD256" s="17"/>
    </row>
    <row r="257" spans="1:31" ht="14.5" customHeight="1">
      <c r="A257" s="45">
        <v>361387</v>
      </c>
      <c r="B257" s="46" t="s">
        <v>225</v>
      </c>
      <c r="C257" s="47" t="s">
        <v>485</v>
      </c>
      <c r="D257" s="76">
        <v>503244</v>
      </c>
      <c r="E257" s="77">
        <v>324357</v>
      </c>
      <c r="F257" s="77">
        <v>269112</v>
      </c>
      <c r="G257" s="82">
        <v>0</v>
      </c>
      <c r="H257" s="83">
        <v>0</v>
      </c>
      <c r="I257" s="55">
        <f t="shared" si="39"/>
        <v>1096713</v>
      </c>
      <c r="J257" s="56">
        <f>(D257+E257+G257)*Factors!$B$3 +(F257+H257)*Factors!$B$4</f>
        <v>1093683.0360133429</v>
      </c>
      <c r="K257" s="56">
        <f>VLOOKUP(A257,'NECA 5 year Projections'!$A$3:$H$656,4,FALSE)</f>
        <v>577854.03421793703</v>
      </c>
      <c r="L257" s="57">
        <f t="shared" si="40"/>
        <v>577854.03421793703</v>
      </c>
      <c r="M257" s="57">
        <f t="shared" si="41"/>
        <v>1093683.0360133429</v>
      </c>
      <c r="N257" s="58">
        <f t="shared" si="35"/>
        <v>3029.9639866570942</v>
      </c>
      <c r="O257" s="67">
        <f>IF(N257&gt;0,Factors!$B$6*(D257+E257+G257)+Factors!$B$7*(Main!F257+Main!H257),0)</f>
        <v>3029.9639866572179</v>
      </c>
      <c r="P257" s="72">
        <f>IF(O257&gt;0,(Factors!$B$6*Main!D257)/O257,0)</f>
        <v>0.60807563064810211</v>
      </c>
      <c r="Q257" s="70">
        <f>IF(O257&gt;0,(Factors!$B$6*Main!E257+Factors!$B261*Main!F257)/O257,0)</f>
        <v>0.39192436935189784</v>
      </c>
      <c r="R257" s="71">
        <f>IF(O257&gt;0,(Factors!$B$6*Main!G257+Factors!$B261*Main!H257)/O257,0)</f>
        <v>0</v>
      </c>
      <c r="S257" s="88">
        <f t="shared" si="42"/>
        <v>1842.4472620275501</v>
      </c>
      <c r="T257" s="89">
        <f t="shared" si="43"/>
        <v>1187.5167246295439</v>
      </c>
      <c r="U257" s="89">
        <f t="shared" si="44"/>
        <v>0</v>
      </c>
      <c r="V257" s="88">
        <v>1842</v>
      </c>
      <c r="W257" s="89">
        <v>1188</v>
      </c>
      <c r="X257" s="89">
        <v>0</v>
      </c>
      <c r="Y257" s="88">
        <f t="shared" si="36"/>
        <v>0</v>
      </c>
      <c r="Z257" s="89">
        <f t="shared" si="37"/>
        <v>0</v>
      </c>
      <c r="AA257" s="89">
        <f t="shared" si="38"/>
        <v>0</v>
      </c>
      <c r="AB257" s="90">
        <f t="shared" si="45"/>
        <v>0</v>
      </c>
      <c r="AC257" s="17"/>
      <c r="AD257" s="17"/>
      <c r="AE257" s="107"/>
    </row>
    <row r="258" spans="1:31" ht="14.5" customHeight="1">
      <c r="A258" s="45">
        <v>361426</v>
      </c>
      <c r="B258" s="46" t="s">
        <v>226</v>
      </c>
      <c r="C258" s="47" t="s">
        <v>485</v>
      </c>
      <c r="D258" s="76">
        <v>191832</v>
      </c>
      <c r="E258" s="77">
        <v>76827</v>
      </c>
      <c r="F258" s="77">
        <v>64563</v>
      </c>
      <c r="G258" s="82">
        <v>0</v>
      </c>
      <c r="H258" s="83">
        <v>0</v>
      </c>
      <c r="I258" s="55">
        <f t="shared" si="39"/>
        <v>333222</v>
      </c>
      <c r="J258" s="56">
        <f>(D258+E258+G258)*Factors!$B$3 +(F258+H258)*Factors!$B$4</f>
        <v>332238.401509071</v>
      </c>
      <c r="K258" s="56">
        <f>VLOOKUP(A258,'NECA 5 year Projections'!$A$3:$H$656,4,FALSE)</f>
        <v>233185.64378161999</v>
      </c>
      <c r="L258" s="57">
        <f t="shared" si="40"/>
        <v>233185.64378161999</v>
      </c>
      <c r="M258" s="57">
        <f t="shared" si="41"/>
        <v>332238.401509071</v>
      </c>
      <c r="N258" s="58">
        <f t="shared" si="35"/>
        <v>983.59849092899822</v>
      </c>
      <c r="O258" s="67">
        <f>IF(N258&gt;0,Factors!$B$6*(D258+E258+G258)+Factors!$B$7*(Main!F258+Main!H258),0)</f>
        <v>983.5984909290122</v>
      </c>
      <c r="P258" s="72">
        <f>IF(O258&gt;0,(Factors!$B$6*Main!D258)/O258,0)</f>
        <v>0.71403526403358908</v>
      </c>
      <c r="Q258" s="70">
        <f>IF(O258&gt;0,(Factors!$B$6*Main!E258+Factors!$B262*Main!F258)/O258,0)</f>
        <v>0.28596473596641092</v>
      </c>
      <c r="R258" s="71">
        <f>IF(O258&gt;0,(Factors!$B$6*Main!G258+Factors!$B262*Main!H258)/O258,0)</f>
        <v>0</v>
      </c>
      <c r="S258" s="88">
        <f t="shared" si="42"/>
        <v>702.32400817352698</v>
      </c>
      <c r="T258" s="89">
        <f t="shared" si="43"/>
        <v>281.27448275547118</v>
      </c>
      <c r="U258" s="89">
        <f t="shared" si="44"/>
        <v>0</v>
      </c>
      <c r="V258" s="88">
        <v>702</v>
      </c>
      <c r="W258" s="89">
        <v>281</v>
      </c>
      <c r="X258" s="89">
        <v>0</v>
      </c>
      <c r="Y258" s="88">
        <f t="shared" si="36"/>
        <v>0</v>
      </c>
      <c r="Z258" s="89">
        <f t="shared" si="37"/>
        <v>0</v>
      </c>
      <c r="AA258" s="89">
        <f t="shared" si="38"/>
        <v>0</v>
      </c>
      <c r="AB258" s="90">
        <f t="shared" si="45"/>
        <v>0</v>
      </c>
      <c r="AC258" s="17"/>
      <c r="AD258" s="17"/>
    </row>
    <row r="259" spans="1:31" ht="14.5" customHeight="1">
      <c r="A259" s="45">
        <v>361479</v>
      </c>
      <c r="B259" s="46" t="s">
        <v>227</v>
      </c>
      <c r="C259" s="47" t="s">
        <v>485</v>
      </c>
      <c r="D259" s="76">
        <v>1334148</v>
      </c>
      <c r="E259" s="77">
        <v>0</v>
      </c>
      <c r="F259" s="77">
        <v>0</v>
      </c>
      <c r="G259" s="82">
        <v>0</v>
      </c>
      <c r="H259" s="83">
        <v>0</v>
      </c>
      <c r="I259" s="55">
        <f t="shared" si="39"/>
        <v>1334148</v>
      </c>
      <c r="J259" s="56">
        <f>(D259+E259+G259)*Factors!$B$3 +(F259+H259)*Factors!$B$4</f>
        <v>1329263.4960024569</v>
      </c>
      <c r="K259" s="56">
        <f>VLOOKUP(A259,'NECA 5 year Projections'!$A$3:$H$656,4,FALSE)</f>
        <v>1461512.07360536</v>
      </c>
      <c r="L259" s="57">
        <f t="shared" si="40"/>
        <v>1334148</v>
      </c>
      <c r="M259" s="57">
        <f t="shared" si="41"/>
        <v>1334148</v>
      </c>
      <c r="N259" s="58">
        <f t="shared" ref="N259:N322" si="46">I259-M259</f>
        <v>0</v>
      </c>
      <c r="O259" s="67">
        <f>IF(N259&gt;0,Factors!$B$6*(D259+E259+G259)+Factors!$B$7*(Main!F259+Main!H259),0)</f>
        <v>0</v>
      </c>
      <c r="P259" s="72">
        <f>IF(O259&gt;0,(Factors!$B$6*Main!D259)/O259,0)</f>
        <v>0</v>
      </c>
      <c r="Q259" s="70">
        <f>IF(O259&gt;0,(Factors!$B$6*Main!E259+Factors!$B263*Main!F259)/O259,0)</f>
        <v>0</v>
      </c>
      <c r="R259" s="71">
        <f>IF(O259&gt;0,(Factors!$B$6*Main!G259+Factors!$B263*Main!H259)/O259,0)</f>
        <v>0</v>
      </c>
      <c r="S259" s="88">
        <f t="shared" si="42"/>
        <v>0</v>
      </c>
      <c r="T259" s="89">
        <f t="shared" si="43"/>
        <v>0</v>
      </c>
      <c r="U259" s="89">
        <f t="shared" si="44"/>
        <v>0</v>
      </c>
      <c r="V259" s="88">
        <v>0</v>
      </c>
      <c r="W259" s="89">
        <v>0</v>
      </c>
      <c r="X259" s="89">
        <v>0</v>
      </c>
      <c r="Y259" s="88">
        <f t="shared" ref="Y259:Y322" si="47">ROUND(V259-S259,0)</f>
        <v>0</v>
      </c>
      <c r="Z259" s="89">
        <f t="shared" ref="Z259:Z322" si="48">ROUND(W259-T259,0)</f>
        <v>0</v>
      </c>
      <c r="AA259" s="89">
        <f t="shared" ref="AA259:AA322" si="49">ROUND(X259-U259,0)</f>
        <v>0</v>
      </c>
      <c r="AB259" s="90">
        <f t="shared" si="45"/>
        <v>0</v>
      </c>
      <c r="AC259" s="17"/>
      <c r="AD259" s="17"/>
    </row>
    <row r="260" spans="1:31" ht="14.5" customHeight="1">
      <c r="A260" s="45">
        <v>361499</v>
      </c>
      <c r="B260" s="46" t="s">
        <v>486</v>
      </c>
      <c r="C260" s="47" t="s">
        <v>485</v>
      </c>
      <c r="D260" s="76">
        <v>646152</v>
      </c>
      <c r="E260" s="77">
        <v>0</v>
      </c>
      <c r="F260" s="77">
        <v>0</v>
      </c>
      <c r="G260" s="82">
        <v>0</v>
      </c>
      <c r="H260" s="83">
        <v>0</v>
      </c>
      <c r="I260" s="55">
        <f t="shared" ref="I260:I323" si="50">SUM(D260:H260)</f>
        <v>646152</v>
      </c>
      <c r="J260" s="56">
        <f>(D260+E260+G260)*Factors!$B$3 +(F260+H260)*Factors!$B$4</f>
        <v>643786.34639408777</v>
      </c>
      <c r="K260" s="56">
        <f>VLOOKUP(A260,'NECA 5 year Projections'!$A$3:$H$656,4,FALSE)</f>
        <v>698068.88083532604</v>
      </c>
      <c r="L260" s="57">
        <f t="shared" ref="L260:L323" si="51">MIN(I260,K260)</f>
        <v>646152</v>
      </c>
      <c r="M260" s="57">
        <f t="shared" ref="M260:M323" si="52">MAX(L260,J260)</f>
        <v>646152</v>
      </c>
      <c r="N260" s="58">
        <f t="shared" si="46"/>
        <v>0</v>
      </c>
      <c r="O260" s="67">
        <f>IF(N260&gt;0,Factors!$B$6*(D260+E260+G260)+Factors!$B$7*(Main!F260+Main!H260),0)</f>
        <v>0</v>
      </c>
      <c r="P260" s="72">
        <f>IF(O260&gt;0,(Factors!$B$6*Main!D260)/O260,0)</f>
        <v>0</v>
      </c>
      <c r="Q260" s="70">
        <f>IF(O260&gt;0,(Factors!$B$6*Main!E260+Factors!$B264*Main!F260)/O260,0)</f>
        <v>0</v>
      </c>
      <c r="R260" s="71">
        <f>IF(O260&gt;0,(Factors!$B$6*Main!G260+Factors!$B264*Main!H260)/O260,0)</f>
        <v>0</v>
      </c>
      <c r="S260" s="88">
        <f t="shared" ref="S260:S323" si="53">P260*N260</f>
        <v>0</v>
      </c>
      <c r="T260" s="89">
        <f t="shared" ref="T260:T323" si="54">Q260*N260</f>
        <v>0</v>
      </c>
      <c r="U260" s="89">
        <f t="shared" ref="U260:U323" si="55">R260*N260</f>
        <v>0</v>
      </c>
      <c r="V260" s="88">
        <v>0</v>
      </c>
      <c r="W260" s="89">
        <v>0</v>
      </c>
      <c r="X260" s="89">
        <v>0</v>
      </c>
      <c r="Y260" s="88">
        <f t="shared" si="47"/>
        <v>0</v>
      </c>
      <c r="Z260" s="89">
        <f t="shared" si="48"/>
        <v>0</v>
      </c>
      <c r="AA260" s="89">
        <f t="shared" si="49"/>
        <v>0</v>
      </c>
      <c r="AB260" s="90">
        <f t="shared" ref="AB260:AB323" si="56">ROUND(SUM(Y260:AA260),0)</f>
        <v>0</v>
      </c>
      <c r="AC260" s="17"/>
      <c r="AD260" s="17"/>
    </row>
    <row r="261" spans="1:31" ht="14.5" customHeight="1">
      <c r="A261" s="45">
        <v>371525</v>
      </c>
      <c r="B261" s="46" t="s">
        <v>228</v>
      </c>
      <c r="C261" s="47" t="s">
        <v>487</v>
      </c>
      <c r="D261" s="76">
        <v>814368</v>
      </c>
      <c r="E261" s="77">
        <v>683343</v>
      </c>
      <c r="F261" s="77">
        <v>612675</v>
      </c>
      <c r="G261" s="82">
        <v>0</v>
      </c>
      <c r="H261" s="83">
        <v>0</v>
      </c>
      <c r="I261" s="55">
        <f t="shared" si="50"/>
        <v>2110386</v>
      </c>
      <c r="J261" s="56">
        <f>(D261+E261+G261)*Factors!$B$3 +(F261+H261)*Factors!$B$4</f>
        <v>2104902.6687903707</v>
      </c>
      <c r="K261" s="56">
        <f>VLOOKUP(A261,'NECA 5 year Projections'!$A$3:$H$656,4,FALSE)</f>
        <v>923125.00010451197</v>
      </c>
      <c r="L261" s="57">
        <f t="shared" si="51"/>
        <v>923125.00010451197</v>
      </c>
      <c r="M261" s="57">
        <f t="shared" si="52"/>
        <v>2104902.6687903707</v>
      </c>
      <c r="N261" s="58">
        <f t="shared" si="46"/>
        <v>5483.3312096293084</v>
      </c>
      <c r="O261" s="67">
        <f>IF(N261&gt;0,Factors!$B$6*(D261+E261+G261)+Factors!$B$7*(Main!F261+Main!H261),0)</f>
        <v>5483.3312096292393</v>
      </c>
      <c r="P261" s="72">
        <f>IF(O261&gt;0,(Factors!$B$6*Main!D261)/O261,0)</f>
        <v>0.54374174991036317</v>
      </c>
      <c r="Q261" s="70">
        <f>IF(O261&gt;0,(Factors!$B$6*Main!E261+Factors!$B265*Main!F261)/O261,0)</f>
        <v>0.45625825008963677</v>
      </c>
      <c r="R261" s="71">
        <f>IF(O261&gt;0,(Factors!$B$6*Main!G261+Factors!$B265*Main!H261)/O261,0)</f>
        <v>0</v>
      </c>
      <c r="S261" s="88">
        <f t="shared" si="53"/>
        <v>2981.5161072619485</v>
      </c>
      <c r="T261" s="89">
        <f t="shared" si="54"/>
        <v>2501.8151023673595</v>
      </c>
      <c r="U261" s="89">
        <f t="shared" si="55"/>
        <v>0</v>
      </c>
      <c r="V261" s="88">
        <v>2982</v>
      </c>
      <c r="W261" s="89">
        <v>2500</v>
      </c>
      <c r="X261" s="89">
        <v>0</v>
      </c>
      <c r="Y261" s="88">
        <f t="shared" si="47"/>
        <v>0</v>
      </c>
      <c r="Z261" s="89">
        <f t="shared" si="48"/>
        <v>-2</v>
      </c>
      <c r="AA261" s="89">
        <f t="shared" si="49"/>
        <v>0</v>
      </c>
      <c r="AB261" s="90">
        <f t="shared" si="56"/>
        <v>-2</v>
      </c>
      <c r="AC261" s="17"/>
      <c r="AD261" s="17"/>
    </row>
    <row r="262" spans="1:31" ht="14.5" customHeight="1">
      <c r="A262" s="45">
        <v>371526</v>
      </c>
      <c r="B262" s="46" t="s">
        <v>229</v>
      </c>
      <c r="C262" s="47" t="s">
        <v>487</v>
      </c>
      <c r="D262" s="76">
        <v>523824</v>
      </c>
      <c r="E262" s="77">
        <v>292455</v>
      </c>
      <c r="F262" s="77">
        <v>292110</v>
      </c>
      <c r="G262" s="82">
        <v>0</v>
      </c>
      <c r="H262" s="83">
        <v>0</v>
      </c>
      <c r="I262" s="55">
        <f t="shared" si="50"/>
        <v>1108389</v>
      </c>
      <c r="J262" s="56">
        <f>(D262+E262+G262)*Factors!$B$3 +(F262+H262)*Factors!$B$4</f>
        <v>1105400.4874522088</v>
      </c>
      <c r="K262" s="56">
        <f>VLOOKUP(A262,'NECA 5 year Projections'!$A$3:$H$656,4,FALSE)</f>
        <v>656504.68349639501</v>
      </c>
      <c r="L262" s="57">
        <f t="shared" si="51"/>
        <v>656504.68349639501</v>
      </c>
      <c r="M262" s="57">
        <f t="shared" si="52"/>
        <v>1105400.4874522088</v>
      </c>
      <c r="N262" s="58">
        <f t="shared" si="46"/>
        <v>2988.512547791237</v>
      </c>
      <c r="O262" s="67">
        <f>IF(N262&gt;0,Factors!$B$6*(D262+E262+G262)+Factors!$B$7*(Main!F262+Main!H262),0)</f>
        <v>2988.5125477912266</v>
      </c>
      <c r="P262" s="72">
        <f>IF(O262&gt;0,(Factors!$B$6*Main!D262)/O262,0)</f>
        <v>0.64172176424972349</v>
      </c>
      <c r="Q262" s="70">
        <f>IF(O262&gt;0,(Factors!$B$6*Main!E262+Factors!$B266*Main!F262)/O262,0)</f>
        <v>0.35827823575027656</v>
      </c>
      <c r="R262" s="71">
        <f>IF(O262&gt;0,(Factors!$B$6*Main!G262+Factors!$B266*Main!H262)/O262,0)</f>
        <v>0</v>
      </c>
      <c r="S262" s="88">
        <f t="shared" si="53"/>
        <v>1917.7935446510287</v>
      </c>
      <c r="T262" s="89">
        <f t="shared" si="54"/>
        <v>1070.7190031402085</v>
      </c>
      <c r="U262" s="89">
        <f t="shared" si="55"/>
        <v>0</v>
      </c>
      <c r="V262" s="88">
        <v>1918</v>
      </c>
      <c r="W262" s="89">
        <v>1070</v>
      </c>
      <c r="X262" s="89">
        <v>0</v>
      </c>
      <c r="Y262" s="88">
        <f t="shared" si="47"/>
        <v>0</v>
      </c>
      <c r="Z262" s="89">
        <f t="shared" si="48"/>
        <v>-1</v>
      </c>
      <c r="AA262" s="89">
        <f t="shared" si="49"/>
        <v>0</v>
      </c>
      <c r="AB262" s="90">
        <f t="shared" si="56"/>
        <v>-1</v>
      </c>
      <c r="AC262" s="17"/>
      <c r="AD262" s="17"/>
    </row>
    <row r="263" spans="1:31" ht="14.5" customHeight="1">
      <c r="A263" s="45">
        <v>371534</v>
      </c>
      <c r="B263" s="46" t="s">
        <v>230</v>
      </c>
      <c r="C263" s="47" t="s">
        <v>487</v>
      </c>
      <c r="D263" s="76">
        <v>926760</v>
      </c>
      <c r="E263" s="77">
        <v>639618</v>
      </c>
      <c r="F263" s="77">
        <v>595134</v>
      </c>
      <c r="G263" s="82">
        <v>0</v>
      </c>
      <c r="H263" s="83">
        <v>0</v>
      </c>
      <c r="I263" s="55">
        <f t="shared" si="50"/>
        <v>2161512</v>
      </c>
      <c r="J263" s="56">
        <f>(D263+E263+G263)*Factors!$B$3 +(F263+H263)*Factors!$B$4</f>
        <v>2155777.26921851</v>
      </c>
      <c r="K263" s="56">
        <f>VLOOKUP(A263,'NECA 5 year Projections'!$A$3:$H$656,4,FALSE)</f>
        <v>1155177.95166554</v>
      </c>
      <c r="L263" s="57">
        <f t="shared" si="51"/>
        <v>1155177.95166554</v>
      </c>
      <c r="M263" s="57">
        <f t="shared" si="52"/>
        <v>2155777.26921851</v>
      </c>
      <c r="N263" s="58">
        <f t="shared" si="46"/>
        <v>5734.7307814899832</v>
      </c>
      <c r="O263" s="67">
        <f>IF(N263&gt;0,Factors!$B$6*(D263+E263+G263)+Factors!$B$7*(Main!F263+Main!H263),0)</f>
        <v>5734.730781490307</v>
      </c>
      <c r="P263" s="72">
        <f>IF(O263&gt;0,(Factors!$B$6*Main!D263)/O263,0)</f>
        <v>0.59165795229503981</v>
      </c>
      <c r="Q263" s="70">
        <f>IF(O263&gt;0,(Factors!$B$6*Main!E263+Factors!$B267*Main!F263)/O263,0)</f>
        <v>0.40834204770496008</v>
      </c>
      <c r="R263" s="71">
        <f>IF(O263&gt;0,(Factors!$B$6*Main!G263+Factors!$B267*Main!H263)/O263,0)</f>
        <v>0</v>
      </c>
      <c r="S263" s="88">
        <f t="shared" si="53"/>
        <v>3392.9990711396968</v>
      </c>
      <c r="T263" s="89">
        <f t="shared" si="54"/>
        <v>2341.7317103502855</v>
      </c>
      <c r="U263" s="89">
        <f t="shared" si="55"/>
        <v>0</v>
      </c>
      <c r="V263" s="88">
        <v>3393</v>
      </c>
      <c r="W263" s="89">
        <v>2337</v>
      </c>
      <c r="X263" s="89">
        <v>0</v>
      </c>
      <c r="Y263" s="88">
        <f t="shared" si="47"/>
        <v>0</v>
      </c>
      <c r="Z263" s="89">
        <f t="shared" si="48"/>
        <v>-5</v>
      </c>
      <c r="AA263" s="89">
        <f t="shared" si="49"/>
        <v>0</v>
      </c>
      <c r="AB263" s="90">
        <f t="shared" si="56"/>
        <v>-5</v>
      </c>
      <c r="AC263" s="17"/>
      <c r="AD263" s="17"/>
      <c r="AE263" s="107"/>
    </row>
    <row r="264" spans="1:31" ht="14.5" customHeight="1">
      <c r="A264" s="45">
        <v>371540</v>
      </c>
      <c r="B264" s="46" t="s">
        <v>231</v>
      </c>
      <c r="C264" s="47" t="s">
        <v>487</v>
      </c>
      <c r="D264" s="76">
        <v>657024</v>
      </c>
      <c r="E264" s="77">
        <v>387408</v>
      </c>
      <c r="F264" s="77">
        <v>375489</v>
      </c>
      <c r="G264" s="82">
        <v>0</v>
      </c>
      <c r="H264" s="83">
        <v>0</v>
      </c>
      <c r="I264" s="55">
        <f t="shared" si="50"/>
        <v>1419921</v>
      </c>
      <c r="J264" s="56">
        <f>(D264+E264+G264)*Factors!$B$3 +(F264+H264)*Factors!$B$4</f>
        <v>1416097.1871402857</v>
      </c>
      <c r="K264" s="56">
        <f>VLOOKUP(A264,'NECA 5 year Projections'!$A$3:$H$656,4,FALSE)</f>
        <v>655216.66034273896</v>
      </c>
      <c r="L264" s="57">
        <f t="shared" si="51"/>
        <v>655216.66034273896</v>
      </c>
      <c r="M264" s="57">
        <f t="shared" si="52"/>
        <v>1416097.1871402857</v>
      </c>
      <c r="N264" s="58">
        <f t="shared" si="46"/>
        <v>3823.8128597142641</v>
      </c>
      <c r="O264" s="67">
        <f>IF(N264&gt;0,Factors!$B$6*(D264+E264+G264)+Factors!$B$7*(Main!F264+Main!H264),0)</f>
        <v>3823.8128597142477</v>
      </c>
      <c r="P264" s="72">
        <f>IF(O264&gt;0,(Factors!$B$6*Main!D264)/O264,0)</f>
        <v>0.62907302725309078</v>
      </c>
      <c r="Q264" s="70">
        <f>IF(O264&gt;0,(Factors!$B$6*Main!E264+Factors!$B268*Main!F264)/O264,0)</f>
        <v>0.37092697274690933</v>
      </c>
      <c r="R264" s="71">
        <f>IF(O264&gt;0,(Factors!$B$6*Main!G264+Factors!$B268*Main!H264)/O264,0)</f>
        <v>0</v>
      </c>
      <c r="S264" s="88">
        <f t="shared" si="53"/>
        <v>2405.4575313097503</v>
      </c>
      <c r="T264" s="89">
        <f t="shared" si="54"/>
        <v>1418.3553284045142</v>
      </c>
      <c r="U264" s="89">
        <f t="shared" si="55"/>
        <v>0</v>
      </c>
      <c r="V264" s="88">
        <v>2405</v>
      </c>
      <c r="W264" s="89">
        <v>1418</v>
      </c>
      <c r="X264" s="89">
        <v>0</v>
      </c>
      <c r="Y264" s="88">
        <f t="shared" si="47"/>
        <v>0</v>
      </c>
      <c r="Z264" s="89">
        <f t="shared" si="48"/>
        <v>0</v>
      </c>
      <c r="AA264" s="89">
        <f t="shared" si="49"/>
        <v>0</v>
      </c>
      <c r="AB264" s="90">
        <f t="shared" si="56"/>
        <v>0</v>
      </c>
      <c r="AC264" s="17"/>
      <c r="AD264" s="17"/>
      <c r="AE264" s="107"/>
    </row>
    <row r="265" spans="1:31">
      <c r="A265" s="45">
        <v>371553</v>
      </c>
      <c r="B265" s="46" t="s">
        <v>232</v>
      </c>
      <c r="C265" s="47" t="s">
        <v>487</v>
      </c>
      <c r="D265" s="76">
        <v>1360764</v>
      </c>
      <c r="E265" s="77">
        <v>855210</v>
      </c>
      <c r="F265" s="77">
        <v>837114</v>
      </c>
      <c r="G265" s="82">
        <v>0</v>
      </c>
      <c r="H265" s="83">
        <v>0</v>
      </c>
      <c r="I265" s="55">
        <f t="shared" si="50"/>
        <v>3053088</v>
      </c>
      <c r="J265" s="56">
        <f>(D265+E265+G265)*Factors!$B$3 +(F265+H265)*Factors!$B$4</f>
        <v>3044975.0066428524</v>
      </c>
      <c r="K265" s="56">
        <f>VLOOKUP(A265,'NECA 5 year Projections'!$A$3:$H$656,4,FALSE)</f>
        <v>1471611.9916560799</v>
      </c>
      <c r="L265" s="57">
        <f t="shared" si="51"/>
        <v>1471611.9916560799</v>
      </c>
      <c r="M265" s="57">
        <f t="shared" si="52"/>
        <v>3044975.0066428524</v>
      </c>
      <c r="N265" s="58">
        <f t="shared" si="46"/>
        <v>8112.9933571475558</v>
      </c>
      <c r="O265" s="67">
        <f>IF(N265&gt;0,Factors!$B$6*(D265+E265+G265)+Factors!$B$7*(Main!F265+Main!H265),0)</f>
        <v>8112.9933571476367</v>
      </c>
      <c r="P265" s="72">
        <f>IF(O265&gt;0,(Factors!$B$6*Main!D265)/O265,0)</f>
        <v>0.61407038169220396</v>
      </c>
      <c r="Q265" s="70">
        <f>IF(O265&gt;0,(Factors!$B$6*Main!E265+Factors!$B269*Main!F265)/O265,0)</f>
        <v>0.38592961830779599</v>
      </c>
      <c r="R265" s="71">
        <f>IF(O265&gt;0,(Factors!$B$6*Main!G265+Factors!$B269*Main!H265)/O265,0)</f>
        <v>0</v>
      </c>
      <c r="S265" s="88">
        <f t="shared" si="53"/>
        <v>4981.9489274899151</v>
      </c>
      <c r="T265" s="89">
        <f t="shared" si="54"/>
        <v>3131.0444296576406</v>
      </c>
      <c r="U265" s="89">
        <f t="shared" si="55"/>
        <v>0</v>
      </c>
      <c r="V265" s="88">
        <v>4982</v>
      </c>
      <c r="W265" s="89">
        <v>3118</v>
      </c>
      <c r="X265" s="89">
        <v>0</v>
      </c>
      <c r="Y265" s="88">
        <f t="shared" si="47"/>
        <v>0</v>
      </c>
      <c r="Z265" s="89">
        <f t="shared" si="48"/>
        <v>-13</v>
      </c>
      <c r="AA265" s="89">
        <f t="shared" si="49"/>
        <v>0</v>
      </c>
      <c r="AB265" s="90">
        <f t="shared" si="56"/>
        <v>-13</v>
      </c>
      <c r="AC265" s="17"/>
      <c r="AD265" s="17"/>
      <c r="AE265" s="107"/>
    </row>
    <row r="266" spans="1:31" ht="14.5" customHeight="1">
      <c r="A266" s="45">
        <v>371556</v>
      </c>
      <c r="B266" s="46" t="s">
        <v>488</v>
      </c>
      <c r="C266" s="47" t="s">
        <v>487</v>
      </c>
      <c r="D266" s="76">
        <v>732288</v>
      </c>
      <c r="E266" s="77">
        <v>142944</v>
      </c>
      <c r="F266" s="77">
        <v>117495</v>
      </c>
      <c r="G266" s="82">
        <v>0</v>
      </c>
      <c r="H266" s="83">
        <v>0</v>
      </c>
      <c r="I266" s="55">
        <f t="shared" si="50"/>
        <v>992727</v>
      </c>
      <c r="J266" s="56">
        <f>(D266+E266+G266)*Factors!$B$3 +(F266+H266)*Factors!$B$4</f>
        <v>989522.65220441984</v>
      </c>
      <c r="K266" s="56">
        <f>VLOOKUP(A266,'NECA 5 year Projections'!$A$3:$H$656,4,FALSE)</f>
        <v>601790.22177477204</v>
      </c>
      <c r="L266" s="57">
        <f t="shared" si="51"/>
        <v>601790.22177477204</v>
      </c>
      <c r="M266" s="57">
        <f t="shared" si="52"/>
        <v>989522.65220441984</v>
      </c>
      <c r="N266" s="58">
        <f t="shared" si="46"/>
        <v>3204.3477955801645</v>
      </c>
      <c r="O266" s="67">
        <f>IF(N266&gt;0,Factors!$B$6*(D266+E266+G266)+Factors!$B$7*(Main!F266+Main!H266),0)</f>
        <v>3204.3477955802009</v>
      </c>
      <c r="P266" s="72">
        <f>IF(O266&gt;0,(Factors!$B$6*Main!D266)/O266,0)</f>
        <v>0.83667873203904786</v>
      </c>
      <c r="Q266" s="70">
        <f>IF(O266&gt;0,(Factors!$B$6*Main!E266+Factors!$B270*Main!F266)/O266,0)</f>
        <v>0.16332126796095206</v>
      </c>
      <c r="R266" s="71">
        <f>IF(O266&gt;0,(Factors!$B$6*Main!G266+Factors!$B270*Main!H266)/O266,0)</f>
        <v>0</v>
      </c>
      <c r="S266" s="88">
        <f t="shared" si="53"/>
        <v>2681.0096506181303</v>
      </c>
      <c r="T266" s="89">
        <f t="shared" si="54"/>
        <v>523.33814496203411</v>
      </c>
      <c r="U266" s="89">
        <f t="shared" si="55"/>
        <v>0</v>
      </c>
      <c r="V266" s="88">
        <v>2681</v>
      </c>
      <c r="W266" s="89">
        <v>523</v>
      </c>
      <c r="X266" s="89">
        <v>0</v>
      </c>
      <c r="Y266" s="88">
        <f t="shared" si="47"/>
        <v>0</v>
      </c>
      <c r="Z266" s="89">
        <f t="shared" si="48"/>
        <v>0</v>
      </c>
      <c r="AA266" s="89">
        <f t="shared" si="49"/>
        <v>0</v>
      </c>
      <c r="AB266" s="90">
        <f t="shared" si="56"/>
        <v>0</v>
      </c>
      <c r="AC266" s="17"/>
      <c r="AD266" s="17"/>
    </row>
    <row r="267" spans="1:31" ht="14.5" customHeight="1">
      <c r="A267" s="45">
        <v>371557</v>
      </c>
      <c r="B267" s="46" t="s">
        <v>233</v>
      </c>
      <c r="C267" s="47" t="s">
        <v>487</v>
      </c>
      <c r="D267" s="76">
        <v>291249</v>
      </c>
      <c r="E267" s="77">
        <v>228414</v>
      </c>
      <c r="F267" s="77">
        <v>205893</v>
      </c>
      <c r="G267" s="82">
        <v>0</v>
      </c>
      <c r="H267" s="83">
        <v>0</v>
      </c>
      <c r="I267" s="55">
        <f t="shared" si="50"/>
        <v>725556</v>
      </c>
      <c r="J267" s="56">
        <f>(D267+E267+G267)*Factors!$B$3 +(F267+H267)*Factors!$B$4</f>
        <v>723653.44046322047</v>
      </c>
      <c r="K267" s="56">
        <f>VLOOKUP(A267,'NECA 5 year Projections'!$A$3:$H$656,4,FALSE)</f>
        <v>299945.51367530902</v>
      </c>
      <c r="L267" s="57">
        <f t="shared" si="51"/>
        <v>299945.51367530902</v>
      </c>
      <c r="M267" s="57">
        <f t="shared" si="52"/>
        <v>723653.44046322047</v>
      </c>
      <c r="N267" s="58">
        <f t="shared" si="46"/>
        <v>1902.5595367795322</v>
      </c>
      <c r="O267" s="67">
        <f>IF(N267&gt;0,Factors!$B$6*(D267+E267+G267)+Factors!$B$7*(Main!F267+Main!H267),0)</f>
        <v>1902.5595367794986</v>
      </c>
      <c r="P267" s="72">
        <f>IF(O267&gt;0,(Factors!$B$6*Main!D267)/O267,0)</f>
        <v>0.56045745030914262</v>
      </c>
      <c r="Q267" s="70">
        <f>IF(O267&gt;0,(Factors!$B$6*Main!E267+Factors!$B271*Main!F267)/O267,0)</f>
        <v>0.43954254969085738</v>
      </c>
      <c r="R267" s="71">
        <f>IF(O267&gt;0,(Factors!$B$6*Main!G267+Factors!$B271*Main!H267)/O267,0)</f>
        <v>0</v>
      </c>
      <c r="S267" s="88">
        <f t="shared" si="53"/>
        <v>1066.3036670448</v>
      </c>
      <c r="T267" s="89">
        <f t="shared" si="54"/>
        <v>836.25586973473207</v>
      </c>
      <c r="U267" s="89">
        <f t="shared" si="55"/>
        <v>0</v>
      </c>
      <c r="V267" s="88">
        <v>1023</v>
      </c>
      <c r="W267" s="89">
        <v>837</v>
      </c>
      <c r="X267" s="89">
        <v>0</v>
      </c>
      <c r="Y267" s="88">
        <f t="shared" si="47"/>
        <v>-43</v>
      </c>
      <c r="Z267" s="89">
        <f t="shared" si="48"/>
        <v>1</v>
      </c>
      <c r="AA267" s="89">
        <f t="shared" si="49"/>
        <v>0</v>
      </c>
      <c r="AB267" s="90">
        <f t="shared" si="56"/>
        <v>-42</v>
      </c>
      <c r="AC267" s="17"/>
      <c r="AD267" s="17"/>
      <c r="AE267" s="107"/>
    </row>
    <row r="268" spans="1:31" ht="14.5" customHeight="1">
      <c r="A268" s="45">
        <v>371558</v>
      </c>
      <c r="B268" s="46" t="s">
        <v>234</v>
      </c>
      <c r="C268" s="47" t="s">
        <v>487</v>
      </c>
      <c r="D268" s="76">
        <v>574524</v>
      </c>
      <c r="E268" s="77">
        <v>400182</v>
      </c>
      <c r="F268" s="77">
        <v>380445</v>
      </c>
      <c r="G268" s="82">
        <v>0</v>
      </c>
      <c r="H268" s="83">
        <v>0</v>
      </c>
      <c r="I268" s="55">
        <f t="shared" si="50"/>
        <v>1355151</v>
      </c>
      <c r="J268" s="56">
        <f>(D268+E268+G268)*Factors!$B$3 +(F268+H268)*Factors!$B$4</f>
        <v>1351582.4638605092</v>
      </c>
      <c r="K268" s="56">
        <f>VLOOKUP(A268,'NECA 5 year Projections'!$A$3:$H$656,4,FALSE)</f>
        <v>632661.880751819</v>
      </c>
      <c r="L268" s="57">
        <f t="shared" si="51"/>
        <v>632661.880751819</v>
      </c>
      <c r="M268" s="57">
        <f t="shared" si="52"/>
        <v>1351582.4638605092</v>
      </c>
      <c r="N268" s="58">
        <f t="shared" si="46"/>
        <v>3568.5361394907814</v>
      </c>
      <c r="O268" s="67">
        <f>IF(N268&gt;0,Factors!$B$6*(D268+E268+G268)+Factors!$B$7*(Main!F268+Main!H268),0)</f>
        <v>3568.5361394907814</v>
      </c>
      <c r="P268" s="72">
        <f>IF(O268&gt;0,(Factors!$B$6*Main!D268)/O268,0)</f>
        <v>0.589433121371983</v>
      </c>
      <c r="Q268" s="70">
        <f>IF(O268&gt;0,(Factors!$B$6*Main!E268+Factors!$B272*Main!F268)/O268,0)</f>
        <v>0.41056687862801705</v>
      </c>
      <c r="R268" s="71">
        <f>IF(O268&gt;0,(Factors!$B$6*Main!G268+Factors!$B272*Main!H268)/O268,0)</f>
        <v>0</v>
      </c>
      <c r="S268" s="88">
        <f t="shared" si="53"/>
        <v>2103.4133954287772</v>
      </c>
      <c r="T268" s="89">
        <f t="shared" si="54"/>
        <v>1465.1227440620041</v>
      </c>
      <c r="U268" s="89">
        <f t="shared" si="55"/>
        <v>0</v>
      </c>
      <c r="V268" s="88">
        <v>2103</v>
      </c>
      <c r="W268" s="89">
        <v>1461</v>
      </c>
      <c r="X268" s="89">
        <v>0</v>
      </c>
      <c r="Y268" s="88">
        <f t="shared" si="47"/>
        <v>0</v>
      </c>
      <c r="Z268" s="89">
        <f t="shared" si="48"/>
        <v>-4</v>
      </c>
      <c r="AA268" s="89">
        <f t="shared" si="49"/>
        <v>0</v>
      </c>
      <c r="AB268" s="90">
        <f t="shared" si="56"/>
        <v>-4</v>
      </c>
      <c r="AC268" s="17"/>
      <c r="AD268" s="17"/>
      <c r="AE268" s="107"/>
    </row>
    <row r="269" spans="1:31" ht="14.5" customHeight="1">
      <c r="A269" s="45">
        <v>371559</v>
      </c>
      <c r="B269" s="46" t="s">
        <v>235</v>
      </c>
      <c r="C269" s="47" t="s">
        <v>487</v>
      </c>
      <c r="D269" s="76">
        <v>293820</v>
      </c>
      <c r="E269" s="77">
        <v>208449</v>
      </c>
      <c r="F269" s="77">
        <v>189900</v>
      </c>
      <c r="G269" s="82">
        <v>0</v>
      </c>
      <c r="H269" s="83">
        <v>0</v>
      </c>
      <c r="I269" s="55">
        <f t="shared" si="50"/>
        <v>692169</v>
      </c>
      <c r="J269" s="56">
        <f>(D269+E269+G269)*Factors!$B$3 +(F269+H269)*Factors!$B$4</f>
        <v>690330.12235048739</v>
      </c>
      <c r="K269" s="56">
        <f>VLOOKUP(A269,'NECA 5 year Projections'!$A$3:$H$656,4,FALSE)</f>
        <v>394622.755989019</v>
      </c>
      <c r="L269" s="57">
        <f t="shared" si="51"/>
        <v>394622.755989019</v>
      </c>
      <c r="M269" s="57">
        <f t="shared" si="52"/>
        <v>690330.12235048739</v>
      </c>
      <c r="N269" s="58">
        <f t="shared" si="46"/>
        <v>1838.8776495126076</v>
      </c>
      <c r="O269" s="67">
        <f>IF(N269&gt;0,Factors!$B$6*(D269+E269+G269)+Factors!$B$7*(Main!F269+Main!H269),0)</f>
        <v>1838.8776495126685</v>
      </c>
      <c r="P269" s="72">
        <f>IF(O269&gt;0,(Factors!$B$6*Main!D269)/O269,0)</f>
        <v>0.58498533654276896</v>
      </c>
      <c r="Q269" s="70">
        <f>IF(O269&gt;0,(Factors!$B$6*Main!E269+Factors!$B273*Main!F269)/O269,0)</f>
        <v>0.41501466345723115</v>
      </c>
      <c r="R269" s="71">
        <f>IF(O269&gt;0,(Factors!$B$6*Main!G269+Factors!$B273*Main!H269)/O269,0)</f>
        <v>0</v>
      </c>
      <c r="S269" s="88">
        <f t="shared" si="53"/>
        <v>1075.7164606611086</v>
      </c>
      <c r="T269" s="89">
        <f t="shared" si="54"/>
        <v>763.16118885149911</v>
      </c>
      <c r="U269" s="89">
        <f t="shared" si="55"/>
        <v>0</v>
      </c>
      <c r="V269" s="88">
        <v>1076</v>
      </c>
      <c r="W269" s="89">
        <v>763</v>
      </c>
      <c r="X269" s="89">
        <v>0</v>
      </c>
      <c r="Y269" s="88">
        <f t="shared" si="47"/>
        <v>0</v>
      </c>
      <c r="Z269" s="89">
        <f t="shared" si="48"/>
        <v>0</v>
      </c>
      <c r="AA269" s="89">
        <f t="shared" si="49"/>
        <v>0</v>
      </c>
      <c r="AB269" s="90">
        <f t="shared" si="56"/>
        <v>0</v>
      </c>
      <c r="AC269" s="17"/>
      <c r="AD269" s="17"/>
      <c r="AE269" s="107"/>
    </row>
    <row r="270" spans="1:31" ht="14.5" customHeight="1">
      <c r="A270" s="45">
        <v>371561</v>
      </c>
      <c r="B270" s="46" t="s">
        <v>236</v>
      </c>
      <c r="C270" s="47" t="s">
        <v>487</v>
      </c>
      <c r="D270" s="76">
        <v>206292</v>
      </c>
      <c r="E270" s="77">
        <v>28950</v>
      </c>
      <c r="F270" s="77">
        <v>35481</v>
      </c>
      <c r="G270" s="82">
        <v>0</v>
      </c>
      <c r="H270" s="83">
        <v>0</v>
      </c>
      <c r="I270" s="55">
        <f t="shared" si="50"/>
        <v>270723</v>
      </c>
      <c r="J270" s="56">
        <f>(D270+E270+G270)*Factors!$B$3 +(F270+H270)*Factors!$B$4</f>
        <v>269861.7458592375</v>
      </c>
      <c r="K270" s="56">
        <f>VLOOKUP(A270,'NECA 5 year Projections'!$A$3:$H$656,4,FALSE)</f>
        <v>181376.495713955</v>
      </c>
      <c r="L270" s="57">
        <f t="shared" si="51"/>
        <v>181376.495713955</v>
      </c>
      <c r="M270" s="57">
        <f t="shared" si="52"/>
        <v>269861.7458592375</v>
      </c>
      <c r="N270" s="58">
        <f t="shared" si="46"/>
        <v>861.25414076249581</v>
      </c>
      <c r="O270" s="67">
        <f>IF(N270&gt;0,Factors!$B$6*(D270+E270+G270)+Factors!$B$7*(Main!F270+Main!H270),0)</f>
        <v>861.25414076253799</v>
      </c>
      <c r="P270" s="72">
        <f>IF(O270&gt;0,(Factors!$B$6*Main!D270)/O270,0)</f>
        <v>0.87693524115591603</v>
      </c>
      <c r="Q270" s="70">
        <f>IF(O270&gt;0,(Factors!$B$6*Main!E270+Factors!$B274*Main!F270)/O270,0)</f>
        <v>0.12306475884408397</v>
      </c>
      <c r="R270" s="71">
        <f>IF(O270&gt;0,(Factors!$B$6*Main!G270+Factors!$B274*Main!H270)/O270,0)</f>
        <v>0</v>
      </c>
      <c r="S270" s="88">
        <f t="shared" si="53"/>
        <v>755.26410762609055</v>
      </c>
      <c r="T270" s="89">
        <f t="shared" si="54"/>
        <v>105.99003313640529</v>
      </c>
      <c r="U270" s="89">
        <f t="shared" si="55"/>
        <v>0</v>
      </c>
      <c r="V270" s="88">
        <v>755</v>
      </c>
      <c r="W270" s="89">
        <v>106</v>
      </c>
      <c r="X270" s="89">
        <v>0</v>
      </c>
      <c r="Y270" s="88">
        <f t="shared" si="47"/>
        <v>0</v>
      </c>
      <c r="Z270" s="89">
        <f t="shared" si="48"/>
        <v>0</v>
      </c>
      <c r="AA270" s="89">
        <f t="shared" si="49"/>
        <v>0</v>
      </c>
      <c r="AB270" s="90">
        <f t="shared" si="56"/>
        <v>0</v>
      </c>
      <c r="AC270" s="17"/>
      <c r="AD270" s="17"/>
    </row>
    <row r="271" spans="1:31" ht="14.5" customHeight="1">
      <c r="A271" s="45">
        <v>371567</v>
      </c>
      <c r="B271" s="46" t="s">
        <v>489</v>
      </c>
      <c r="C271" s="47" t="s">
        <v>487</v>
      </c>
      <c r="D271" s="76">
        <v>482742</v>
      </c>
      <c r="E271" s="77">
        <v>281664</v>
      </c>
      <c r="F271" s="77">
        <v>336966</v>
      </c>
      <c r="G271" s="82">
        <v>0</v>
      </c>
      <c r="H271" s="83">
        <v>0</v>
      </c>
      <c r="I271" s="55">
        <f t="shared" si="50"/>
        <v>1101372</v>
      </c>
      <c r="J271" s="56">
        <f>(D271+E271+G271)*Factors!$B$3 +(F271+H271)*Factors!$B$4</f>
        <v>1098573.4018214275</v>
      </c>
      <c r="K271" s="56">
        <f>VLOOKUP(A271,'NECA 5 year Projections'!$A$3:$H$656,4,FALSE)</f>
        <v>453442.66737991199</v>
      </c>
      <c r="L271" s="57">
        <f t="shared" si="51"/>
        <v>453442.66737991199</v>
      </c>
      <c r="M271" s="57">
        <f t="shared" si="52"/>
        <v>1098573.4018214275</v>
      </c>
      <c r="N271" s="58">
        <f t="shared" si="46"/>
        <v>2798.5981785724871</v>
      </c>
      <c r="O271" s="67">
        <f>IF(N271&gt;0,Factors!$B$6*(D271+E271+G271)+Factors!$B$7*(Main!F271+Main!H271),0)</f>
        <v>2798.5981785724002</v>
      </c>
      <c r="P271" s="72">
        <f>IF(O271&gt;0,(Factors!$B$6*Main!D271)/O271,0)</f>
        <v>0.63152565521463733</v>
      </c>
      <c r="Q271" s="70">
        <f>IF(O271&gt;0,(Factors!$B$6*Main!E271+Factors!$B275*Main!F271)/O271,0)</f>
        <v>0.36847434478536278</v>
      </c>
      <c r="R271" s="71">
        <f>IF(O271&gt;0,(Factors!$B$6*Main!G271+Factors!$B275*Main!H271)/O271,0)</f>
        <v>0</v>
      </c>
      <c r="S271" s="88">
        <f t="shared" si="53"/>
        <v>1767.3865484054804</v>
      </c>
      <c r="T271" s="89">
        <f t="shared" si="54"/>
        <v>1031.2116301670069</v>
      </c>
      <c r="U271" s="89">
        <f t="shared" si="55"/>
        <v>0</v>
      </c>
      <c r="V271" s="88">
        <v>1869</v>
      </c>
      <c r="W271" s="89">
        <v>1030</v>
      </c>
      <c r="X271" s="89">
        <v>0</v>
      </c>
      <c r="Y271" s="88">
        <f t="shared" si="47"/>
        <v>102</v>
      </c>
      <c r="Z271" s="89">
        <f t="shared" si="48"/>
        <v>-1</v>
      </c>
      <c r="AA271" s="89">
        <f t="shared" si="49"/>
        <v>0</v>
      </c>
      <c r="AB271" s="90">
        <f t="shared" si="56"/>
        <v>101</v>
      </c>
      <c r="AC271" s="17"/>
      <c r="AD271" s="17"/>
      <c r="AE271" s="107"/>
    </row>
    <row r="272" spans="1:31" ht="14.5" customHeight="1">
      <c r="A272" s="45">
        <v>371582</v>
      </c>
      <c r="B272" s="46" t="s">
        <v>237</v>
      </c>
      <c r="C272" s="47" t="s">
        <v>487</v>
      </c>
      <c r="D272" s="76">
        <v>479556</v>
      </c>
      <c r="E272" s="77">
        <v>288975</v>
      </c>
      <c r="F272" s="77">
        <v>251376</v>
      </c>
      <c r="G272" s="82">
        <v>0</v>
      </c>
      <c r="H272" s="83">
        <v>0</v>
      </c>
      <c r="I272" s="55">
        <f t="shared" si="50"/>
        <v>1019907</v>
      </c>
      <c r="J272" s="56">
        <f>(D272+E272+G272)*Factors!$B$3 +(F272+H272)*Factors!$B$4</f>
        <v>1017093.2996146335</v>
      </c>
      <c r="K272" s="56">
        <f>VLOOKUP(A272,'NECA 5 year Projections'!$A$3:$H$656,4,FALSE)</f>
        <v>535465.05809549405</v>
      </c>
      <c r="L272" s="57">
        <f t="shared" si="51"/>
        <v>535465.05809549405</v>
      </c>
      <c r="M272" s="57">
        <f t="shared" si="52"/>
        <v>1017093.2996146335</v>
      </c>
      <c r="N272" s="58">
        <f t="shared" si="46"/>
        <v>2813.7003853664501</v>
      </c>
      <c r="O272" s="67">
        <f>IF(N272&gt;0,Factors!$B$6*(D272+E272+G272)+Factors!$B$7*(Main!F272+Main!H272),0)</f>
        <v>2813.7003853664487</v>
      </c>
      <c r="P272" s="72">
        <f>IF(O272&gt;0,(Factors!$B$6*Main!D272)/O272,0)</f>
        <v>0.62399044410700411</v>
      </c>
      <c r="Q272" s="70">
        <f>IF(O272&gt;0,(Factors!$B$6*Main!E272+Factors!$B276*Main!F272)/O272,0)</f>
        <v>0.37600955589299584</v>
      </c>
      <c r="R272" s="71">
        <f>IF(O272&gt;0,(Factors!$B$6*Main!G272+Factors!$B276*Main!H272)/O272,0)</f>
        <v>0</v>
      </c>
      <c r="S272" s="88">
        <f t="shared" si="53"/>
        <v>1755.7221530488598</v>
      </c>
      <c r="T272" s="89">
        <f t="shared" si="54"/>
        <v>1057.97823231759</v>
      </c>
      <c r="U272" s="89">
        <f t="shared" si="55"/>
        <v>0</v>
      </c>
      <c r="V272" s="88">
        <v>1756</v>
      </c>
      <c r="W272" s="89">
        <v>1058</v>
      </c>
      <c r="X272" s="89">
        <v>0</v>
      </c>
      <c r="Y272" s="88">
        <f t="shared" si="47"/>
        <v>0</v>
      </c>
      <c r="Z272" s="89">
        <f t="shared" si="48"/>
        <v>0</v>
      </c>
      <c r="AA272" s="89">
        <f t="shared" si="49"/>
        <v>0</v>
      </c>
      <c r="AB272" s="90">
        <f t="shared" si="56"/>
        <v>0</v>
      </c>
      <c r="AC272" s="17"/>
      <c r="AD272" s="17"/>
      <c r="AE272" s="107"/>
    </row>
    <row r="273" spans="1:31" ht="14.5" customHeight="1">
      <c r="A273" s="45">
        <v>371591</v>
      </c>
      <c r="B273" s="46" t="s">
        <v>490</v>
      </c>
      <c r="C273" s="47" t="s">
        <v>487</v>
      </c>
      <c r="D273" s="76">
        <v>906252</v>
      </c>
      <c r="E273" s="77">
        <v>390516</v>
      </c>
      <c r="F273" s="77">
        <v>378555</v>
      </c>
      <c r="G273" s="82">
        <v>0</v>
      </c>
      <c r="H273" s="83">
        <v>0</v>
      </c>
      <c r="I273" s="55">
        <f t="shared" si="50"/>
        <v>1675323</v>
      </c>
      <c r="J273" s="56">
        <f>(D273+E273+G273)*Factors!$B$3 +(F273+H273)*Factors!$B$4</f>
        <v>1670575.3494545687</v>
      </c>
      <c r="K273" s="56">
        <f>VLOOKUP(A273,'NECA 5 year Projections'!$A$3:$H$656,4,FALSE)</f>
        <v>1042295.65460772</v>
      </c>
      <c r="L273" s="57">
        <f t="shared" si="51"/>
        <v>1042295.65460772</v>
      </c>
      <c r="M273" s="57">
        <f t="shared" si="52"/>
        <v>1670575.3494545687</v>
      </c>
      <c r="N273" s="58">
        <f t="shared" si="46"/>
        <v>4747.650545431301</v>
      </c>
      <c r="O273" s="67">
        <f>IF(N273&gt;0,Factors!$B$6*(D273+E273+G273)+Factors!$B$7*(Main!F273+Main!H273),0)</f>
        <v>4747.650545431321</v>
      </c>
      <c r="P273" s="72">
        <f>IF(O273&gt;0,(Factors!$B$6*Main!D273)/O273,0)</f>
        <v>0.69885438258809596</v>
      </c>
      <c r="Q273" s="70">
        <f>IF(O273&gt;0,(Factors!$B$6*Main!E273+Factors!$B277*Main!F273)/O273,0)</f>
        <v>0.30114561741190404</v>
      </c>
      <c r="R273" s="71">
        <f>IF(O273&gt;0,(Factors!$B$6*Main!G273+Factors!$B277*Main!H273)/O273,0)</f>
        <v>0</v>
      </c>
      <c r="S273" s="88">
        <f t="shared" si="53"/>
        <v>3317.9163906714289</v>
      </c>
      <c r="T273" s="89">
        <f t="shared" si="54"/>
        <v>1429.7341547598721</v>
      </c>
      <c r="U273" s="89">
        <f t="shared" si="55"/>
        <v>0</v>
      </c>
      <c r="V273" s="88">
        <v>3318</v>
      </c>
      <c r="W273" s="89">
        <v>1429</v>
      </c>
      <c r="X273" s="89">
        <v>0</v>
      </c>
      <c r="Y273" s="88">
        <f t="shared" si="47"/>
        <v>0</v>
      </c>
      <c r="Z273" s="89">
        <f t="shared" si="48"/>
        <v>-1</v>
      </c>
      <c r="AA273" s="89">
        <f t="shared" si="49"/>
        <v>0</v>
      </c>
      <c r="AB273" s="90">
        <f t="shared" si="56"/>
        <v>-1</v>
      </c>
      <c r="AC273" s="17"/>
      <c r="AD273" s="17"/>
      <c r="AE273" s="107"/>
    </row>
    <row r="274" spans="1:31" ht="14.5" customHeight="1">
      <c r="A274" s="45">
        <v>371592</v>
      </c>
      <c r="B274" s="46" t="s">
        <v>238</v>
      </c>
      <c r="C274" s="47" t="s">
        <v>487</v>
      </c>
      <c r="D274" s="76">
        <v>851820</v>
      </c>
      <c r="E274" s="77">
        <v>230919</v>
      </c>
      <c r="F274" s="77">
        <v>193296</v>
      </c>
      <c r="G274" s="82">
        <v>0</v>
      </c>
      <c r="H274" s="83">
        <v>0</v>
      </c>
      <c r="I274" s="55">
        <f t="shared" si="50"/>
        <v>1276035</v>
      </c>
      <c r="J274" s="56">
        <f>(D274+E274+G274)*Factors!$B$3 +(F274+H274)*Factors!$B$4</f>
        <v>1272070.9398104288</v>
      </c>
      <c r="K274" s="56">
        <f>VLOOKUP(A274,'NECA 5 year Projections'!$A$3:$H$656,4,FALSE)</f>
        <v>619527.14769149094</v>
      </c>
      <c r="L274" s="57">
        <f t="shared" si="51"/>
        <v>619527.14769149094</v>
      </c>
      <c r="M274" s="57">
        <f t="shared" si="52"/>
        <v>1272070.9398104288</v>
      </c>
      <c r="N274" s="58">
        <f t="shared" si="46"/>
        <v>3964.0601895712316</v>
      </c>
      <c r="O274" s="67">
        <f>IF(N274&gt;0,Factors!$B$6*(D274+E274+G274)+Factors!$B$7*(Main!F274+Main!H274),0)</f>
        <v>3964.0601895711211</v>
      </c>
      <c r="P274" s="72">
        <f>IF(O274&gt;0,(Factors!$B$6*Main!D274)/O274,0)</f>
        <v>0.78672699514841526</v>
      </c>
      <c r="Q274" s="70">
        <f>IF(O274&gt;0,(Factors!$B$6*Main!E274+Factors!$B278*Main!F274)/O274,0)</f>
        <v>0.21327300485158474</v>
      </c>
      <c r="R274" s="71">
        <f>IF(O274&gt;0,(Factors!$B$6*Main!G274+Factors!$B278*Main!H274)/O274,0)</f>
        <v>0</v>
      </c>
      <c r="S274" s="88">
        <f t="shared" si="53"/>
        <v>3118.6331615288323</v>
      </c>
      <c r="T274" s="89">
        <f t="shared" si="54"/>
        <v>845.42702804239923</v>
      </c>
      <c r="U274" s="89">
        <f t="shared" si="55"/>
        <v>0</v>
      </c>
      <c r="V274" s="88">
        <v>3119</v>
      </c>
      <c r="W274" s="89">
        <v>845</v>
      </c>
      <c r="X274" s="89">
        <v>0</v>
      </c>
      <c r="Y274" s="88">
        <f t="shared" si="47"/>
        <v>0</v>
      </c>
      <c r="Z274" s="89">
        <f t="shared" si="48"/>
        <v>0</v>
      </c>
      <c r="AA274" s="89">
        <f t="shared" si="49"/>
        <v>0</v>
      </c>
      <c r="AB274" s="90">
        <f t="shared" si="56"/>
        <v>0</v>
      </c>
      <c r="AC274" s="17"/>
      <c r="AD274" s="17"/>
    </row>
    <row r="275" spans="1:31" ht="14.5" customHeight="1">
      <c r="A275" s="45">
        <v>371597</v>
      </c>
      <c r="B275" s="46" t="s">
        <v>239</v>
      </c>
      <c r="C275" s="47" t="s">
        <v>487</v>
      </c>
      <c r="D275" s="76">
        <v>329472</v>
      </c>
      <c r="E275" s="77">
        <v>192171</v>
      </c>
      <c r="F275" s="77">
        <v>146457</v>
      </c>
      <c r="G275" s="82">
        <v>0</v>
      </c>
      <c r="H275" s="83">
        <v>0</v>
      </c>
      <c r="I275" s="55">
        <f t="shared" si="50"/>
        <v>668100</v>
      </c>
      <c r="J275" s="56">
        <f>(D275+E275+G275)*Factors!$B$3 +(F275+H275)*Factors!$B$4</f>
        <v>666190.19140395941</v>
      </c>
      <c r="K275" s="56">
        <f>VLOOKUP(A275,'NECA 5 year Projections'!$A$3:$H$656,4,FALSE)</f>
        <v>369806.83496016898</v>
      </c>
      <c r="L275" s="57">
        <f t="shared" si="51"/>
        <v>369806.83496016898</v>
      </c>
      <c r="M275" s="57">
        <f t="shared" si="52"/>
        <v>666190.19140395941</v>
      </c>
      <c r="N275" s="58">
        <f t="shared" si="46"/>
        <v>1909.8085960405879</v>
      </c>
      <c r="O275" s="67">
        <f>IF(N275&gt;0,Factors!$B$6*(D275+E275+G275)+Factors!$B$7*(Main!F275+Main!H275),0)</f>
        <v>1909.8085960406415</v>
      </c>
      <c r="P275" s="72">
        <f>IF(O275&gt;0,(Factors!$B$6*Main!D275)/O275,0)</f>
        <v>0.63160437310574469</v>
      </c>
      <c r="Q275" s="70">
        <f>IF(O275&gt;0,(Factors!$B$6*Main!E275+Factors!$B279*Main!F275)/O275,0)</f>
        <v>0.36839562689425531</v>
      </c>
      <c r="R275" s="71">
        <f>IF(O275&gt;0,(Factors!$B$6*Main!G275+Factors!$B279*Main!H275)/O275,0)</f>
        <v>0</v>
      </c>
      <c r="S275" s="88">
        <f t="shared" si="53"/>
        <v>1206.2434610541779</v>
      </c>
      <c r="T275" s="89">
        <f t="shared" si="54"/>
        <v>703.56513498640993</v>
      </c>
      <c r="U275" s="89">
        <f t="shared" si="55"/>
        <v>0</v>
      </c>
      <c r="V275" s="88">
        <v>1206</v>
      </c>
      <c r="W275" s="89">
        <v>704</v>
      </c>
      <c r="X275" s="89">
        <v>0</v>
      </c>
      <c r="Y275" s="88">
        <f t="shared" si="47"/>
        <v>0</v>
      </c>
      <c r="Z275" s="89">
        <f t="shared" si="48"/>
        <v>0</v>
      </c>
      <c r="AA275" s="89">
        <f t="shared" si="49"/>
        <v>0</v>
      </c>
      <c r="AB275" s="90">
        <f t="shared" si="56"/>
        <v>0</v>
      </c>
      <c r="AC275" s="17"/>
      <c r="AD275" s="17"/>
      <c r="AE275" s="107"/>
    </row>
    <row r="276" spans="1:31" s="6" customFormat="1">
      <c r="A276" s="45">
        <v>372455</v>
      </c>
      <c r="B276" s="46" t="s">
        <v>240</v>
      </c>
      <c r="C276" s="47" t="s">
        <v>487</v>
      </c>
      <c r="D276" s="76">
        <v>526392</v>
      </c>
      <c r="E276" s="77">
        <v>263673</v>
      </c>
      <c r="F276" s="77">
        <v>257148</v>
      </c>
      <c r="G276" s="82">
        <v>0</v>
      </c>
      <c r="H276" s="83">
        <v>0</v>
      </c>
      <c r="I276" s="55">
        <f t="shared" si="50"/>
        <v>1047213</v>
      </c>
      <c r="J276" s="56">
        <f>(D276+E276+G276)*Factors!$B$3 +(F276+H276)*Factors!$B$4</f>
        <v>1044320.4606034571</v>
      </c>
      <c r="K276" s="56">
        <f>VLOOKUP(A276,'NECA 5 year Projections'!$A$3:$H$656,4,FALSE)</f>
        <v>521104.12349508703</v>
      </c>
      <c r="L276" s="57">
        <f t="shared" si="51"/>
        <v>521104.12349508703</v>
      </c>
      <c r="M276" s="57">
        <f t="shared" si="52"/>
        <v>1044320.4606034571</v>
      </c>
      <c r="N276" s="58">
        <f t="shared" si="46"/>
        <v>2892.5393965429394</v>
      </c>
      <c r="O276" s="67">
        <f>IF(N276&gt;0,Factors!$B$6*(D276+E276+G276)+Factors!$B$7*(Main!F276+Main!H276),0)</f>
        <v>2892.5393965429412</v>
      </c>
      <c r="P276" s="72">
        <f>IF(O276&gt;0,(Factors!$B$6*Main!D276)/O276,0)</f>
        <v>0.66626416813806455</v>
      </c>
      <c r="Q276" s="70">
        <f>IF(O276&gt;0,(Factors!$B$6*Main!E276+Factors!$B280*Main!F276)/O276,0)</f>
        <v>0.33373583186193539</v>
      </c>
      <c r="R276" s="71">
        <f>IF(O276&gt;0,(Factors!$B$6*Main!G276+Factors!$B280*Main!H276)/O276,0)</f>
        <v>0</v>
      </c>
      <c r="S276" s="88">
        <f t="shared" si="53"/>
        <v>1927.1953548442607</v>
      </c>
      <c r="T276" s="89">
        <f t="shared" si="54"/>
        <v>965.34404169867844</v>
      </c>
      <c r="U276" s="89">
        <f t="shared" si="55"/>
        <v>0</v>
      </c>
      <c r="V276" s="88">
        <v>1927</v>
      </c>
      <c r="W276" s="89">
        <v>965</v>
      </c>
      <c r="X276" s="89">
        <v>0</v>
      </c>
      <c r="Y276" s="88">
        <f t="shared" si="47"/>
        <v>0</v>
      </c>
      <c r="Z276" s="89">
        <f t="shared" si="48"/>
        <v>0</v>
      </c>
      <c r="AA276" s="89">
        <f t="shared" si="49"/>
        <v>0</v>
      </c>
      <c r="AB276" s="90">
        <f t="shared" si="56"/>
        <v>0</v>
      </c>
      <c r="AC276" s="17"/>
      <c r="AD276" s="17"/>
      <c r="AE276" s="107"/>
    </row>
    <row r="277" spans="1:31" ht="14.5" customHeight="1">
      <c r="A277" s="45">
        <v>381607</v>
      </c>
      <c r="B277" s="46" t="s">
        <v>241</v>
      </c>
      <c r="C277" s="47" t="s">
        <v>491</v>
      </c>
      <c r="D277" s="76">
        <v>7726308</v>
      </c>
      <c r="E277" s="77">
        <v>2575227</v>
      </c>
      <c r="F277" s="77">
        <v>2435637</v>
      </c>
      <c r="G277" s="82">
        <v>0</v>
      </c>
      <c r="H277" s="83">
        <v>0</v>
      </c>
      <c r="I277" s="55">
        <f t="shared" si="50"/>
        <v>12737172</v>
      </c>
      <c r="J277" s="56">
        <f>(D277+E277+G277)*Factors!$B$3 +(F277+H277)*Factors!$B$4</f>
        <v>12699456.627426393</v>
      </c>
      <c r="K277" s="56">
        <f>VLOOKUP(A277,'NECA 5 year Projections'!$A$3:$H$656,4,FALSE)</f>
        <v>7606334.9256376904</v>
      </c>
      <c r="L277" s="57">
        <f t="shared" si="51"/>
        <v>7606334.9256376904</v>
      </c>
      <c r="M277" s="57">
        <f t="shared" si="52"/>
        <v>12699456.627426393</v>
      </c>
      <c r="N277" s="58">
        <f t="shared" si="46"/>
        <v>37715.37257360667</v>
      </c>
      <c r="O277" s="67">
        <f>IF(N277&gt;0,Factors!$B$6*(D277+E277+G277)+Factors!$B$7*(Main!F277+Main!H277),0)</f>
        <v>37715.372573605957</v>
      </c>
      <c r="P277" s="72">
        <f>IF(O277&gt;0,(Factors!$B$6*Main!D277)/O277,0)</f>
        <v>0.75001521617894806</v>
      </c>
      <c r="Q277" s="70">
        <f>IF(O277&gt;0,(Factors!$B$6*Main!E277+Factors!$B281*Main!F277)/O277,0)</f>
        <v>0.24998478382105188</v>
      </c>
      <c r="R277" s="71">
        <f>IF(O277&gt;0,(Factors!$B$6*Main!G277+Factors!$B281*Main!H277)/O277,0)</f>
        <v>0</v>
      </c>
      <c r="S277" s="88">
        <f t="shared" si="53"/>
        <v>28287.103314063177</v>
      </c>
      <c r="T277" s="89">
        <f t="shared" si="54"/>
        <v>9428.2692595434928</v>
      </c>
      <c r="U277" s="89">
        <f t="shared" si="55"/>
        <v>0</v>
      </c>
      <c r="V277" s="88">
        <v>28287</v>
      </c>
      <c r="W277" s="89">
        <v>9417</v>
      </c>
      <c r="X277" s="89">
        <v>0</v>
      </c>
      <c r="Y277" s="88">
        <f t="shared" si="47"/>
        <v>0</v>
      </c>
      <c r="Z277" s="89">
        <f t="shared" si="48"/>
        <v>-11</v>
      </c>
      <c r="AA277" s="89">
        <f t="shared" si="49"/>
        <v>0</v>
      </c>
      <c r="AB277" s="90">
        <f t="shared" si="56"/>
        <v>-11</v>
      </c>
      <c r="AC277" s="17"/>
      <c r="AD277" s="17"/>
      <c r="AE277" s="107"/>
    </row>
    <row r="278" spans="1:31" ht="14.5" customHeight="1">
      <c r="A278" s="45">
        <v>381617</v>
      </c>
      <c r="B278" s="46" t="s">
        <v>242</v>
      </c>
      <c r="C278" s="47" t="s">
        <v>491</v>
      </c>
      <c r="D278" s="76">
        <v>1151856</v>
      </c>
      <c r="E278" s="77">
        <v>714708</v>
      </c>
      <c r="F278" s="77">
        <v>626838</v>
      </c>
      <c r="G278" s="82">
        <v>0</v>
      </c>
      <c r="H278" s="83">
        <v>0</v>
      </c>
      <c r="I278" s="55">
        <f t="shared" si="50"/>
        <v>2493402</v>
      </c>
      <c r="J278" s="56">
        <f>(D278+E278+G278)*Factors!$B$3 +(F278+H278)*Factors!$B$4</f>
        <v>2486568.2459339816</v>
      </c>
      <c r="K278" s="56">
        <f>VLOOKUP(A278,'NECA 5 year Projections'!$A$3:$H$656,4,FALSE)</f>
        <v>1318006.2552531001</v>
      </c>
      <c r="L278" s="57">
        <f t="shared" si="51"/>
        <v>1318006.2552531001</v>
      </c>
      <c r="M278" s="57">
        <f t="shared" si="52"/>
        <v>2486568.2459339816</v>
      </c>
      <c r="N278" s="58">
        <f t="shared" si="46"/>
        <v>6833.7540660183877</v>
      </c>
      <c r="O278" s="67">
        <f>IF(N278&gt;0,Factors!$B$6*(D278+E278+G278)+Factors!$B$7*(Main!F278+Main!H278),0)</f>
        <v>6833.7540660183386</v>
      </c>
      <c r="P278" s="72">
        <f>IF(O278&gt;0,(Factors!$B$6*Main!D278)/O278,0)</f>
        <v>0.61709965476672646</v>
      </c>
      <c r="Q278" s="70">
        <f>IF(O278&gt;0,(Factors!$B$6*Main!E278+Factors!$B282*Main!F278)/O278,0)</f>
        <v>0.38290034523327354</v>
      </c>
      <c r="R278" s="71">
        <f>IF(O278&gt;0,(Factors!$B$6*Main!G278+Factors!$B282*Main!H278)/O278,0)</f>
        <v>0</v>
      </c>
      <c r="S278" s="88">
        <f t="shared" si="53"/>
        <v>4217.1072749006598</v>
      </c>
      <c r="T278" s="89">
        <f t="shared" si="54"/>
        <v>2616.6467911177274</v>
      </c>
      <c r="U278" s="89">
        <f t="shared" si="55"/>
        <v>0</v>
      </c>
      <c r="V278" s="88">
        <v>4217</v>
      </c>
      <c r="W278" s="89">
        <v>2612</v>
      </c>
      <c r="X278" s="89">
        <v>0</v>
      </c>
      <c r="Y278" s="88">
        <f t="shared" si="47"/>
        <v>0</v>
      </c>
      <c r="Z278" s="89">
        <f t="shared" si="48"/>
        <v>-5</v>
      </c>
      <c r="AA278" s="89">
        <f t="shared" si="49"/>
        <v>0</v>
      </c>
      <c r="AB278" s="90">
        <f t="shared" si="56"/>
        <v>-5</v>
      </c>
      <c r="AC278" s="17"/>
      <c r="AD278" s="17"/>
      <c r="AE278" s="107"/>
    </row>
    <row r="279" spans="1:31" ht="14.5" customHeight="1">
      <c r="A279" s="45">
        <v>381625</v>
      </c>
      <c r="B279" s="46" t="s">
        <v>243</v>
      </c>
      <c r="C279" s="47" t="s">
        <v>491</v>
      </c>
      <c r="D279" s="76">
        <v>4429056</v>
      </c>
      <c r="E279" s="77">
        <v>1355073</v>
      </c>
      <c r="F279" s="77">
        <v>1267953</v>
      </c>
      <c r="G279" s="82">
        <v>0</v>
      </c>
      <c r="H279" s="83">
        <v>0</v>
      </c>
      <c r="I279" s="55">
        <f t="shared" si="50"/>
        <v>7052082</v>
      </c>
      <c r="J279" s="56">
        <f>(D279+E279+G279)*Factors!$B$3 +(F279+H279)*Factors!$B$4</f>
        <v>7030905.4879317693</v>
      </c>
      <c r="K279" s="56">
        <f>VLOOKUP(A279,'NECA 5 year Projections'!$A$3:$H$656,4,FALSE)</f>
        <v>2283545.8413098599</v>
      </c>
      <c r="L279" s="57">
        <f t="shared" si="51"/>
        <v>2283545.8413098599</v>
      </c>
      <c r="M279" s="57">
        <f t="shared" si="52"/>
        <v>7030905.4879317693</v>
      </c>
      <c r="N279" s="58">
        <f t="shared" si="46"/>
        <v>21176.512068230659</v>
      </c>
      <c r="O279" s="67">
        <f>IF(N279&gt;0,Factors!$B$6*(D279+E279+G279)+Factors!$B$7*(Main!F279+Main!H279),0)</f>
        <v>21176.512068230495</v>
      </c>
      <c r="P279" s="72">
        <f>IF(O279&gt;0,(Factors!$B$6*Main!D279)/O279,0)</f>
        <v>0.76572566068287895</v>
      </c>
      <c r="Q279" s="70">
        <f>IF(O279&gt;0,(Factors!$B$6*Main!E279+Factors!$B283*Main!F279)/O279,0)</f>
        <v>0.23427433931712102</v>
      </c>
      <c r="R279" s="71">
        <f>IF(O279&gt;0,(Factors!$B$6*Main!G279+Factors!$B283*Main!H279)/O279,0)</f>
        <v>0</v>
      </c>
      <c r="S279" s="88">
        <f t="shared" si="53"/>
        <v>16215.398694404881</v>
      </c>
      <c r="T279" s="89">
        <f t="shared" si="54"/>
        <v>4961.1133738257777</v>
      </c>
      <c r="U279" s="89">
        <f t="shared" si="55"/>
        <v>0</v>
      </c>
      <c r="V279" s="88">
        <v>16215</v>
      </c>
      <c r="W279" s="89">
        <v>4735</v>
      </c>
      <c r="X279" s="89">
        <v>0</v>
      </c>
      <c r="Y279" s="88">
        <f t="shared" si="47"/>
        <v>0</v>
      </c>
      <c r="Z279" s="89">
        <f t="shared" si="48"/>
        <v>-226</v>
      </c>
      <c r="AA279" s="89">
        <f t="shared" si="49"/>
        <v>0</v>
      </c>
      <c r="AB279" s="90">
        <f t="shared" si="56"/>
        <v>-226</v>
      </c>
      <c r="AC279" s="17"/>
      <c r="AD279" s="17"/>
    </row>
    <row r="280" spans="1:31" ht="14.5" customHeight="1">
      <c r="A280" s="45">
        <v>381632</v>
      </c>
      <c r="B280" s="46" t="s">
        <v>244</v>
      </c>
      <c r="C280" s="47" t="s">
        <v>491</v>
      </c>
      <c r="D280" s="76">
        <v>11060652</v>
      </c>
      <c r="E280" s="77">
        <v>2435481</v>
      </c>
      <c r="F280" s="77">
        <v>1876830</v>
      </c>
      <c r="G280" s="82">
        <v>558666</v>
      </c>
      <c r="H280" s="83">
        <v>202662</v>
      </c>
      <c r="I280" s="55">
        <f t="shared" si="50"/>
        <v>16134291</v>
      </c>
      <c r="J280" s="56">
        <f>(D280+E280+G280)*Factors!$B$3 +(F280+H280)*Factors!$B$4</f>
        <v>16082834.398558356</v>
      </c>
      <c r="K280" s="56">
        <f>VLOOKUP(A280,'NECA 5 year Projections'!$A$3:$H$656,4,FALSE)</f>
        <v>9700131.7342697605</v>
      </c>
      <c r="L280" s="57">
        <f t="shared" si="51"/>
        <v>9700131.7342697605</v>
      </c>
      <c r="M280" s="57">
        <f t="shared" si="52"/>
        <v>16082834.398558356</v>
      </c>
      <c r="N280" s="58">
        <f t="shared" si="46"/>
        <v>51456.601441644132</v>
      </c>
      <c r="O280" s="67">
        <f>IF(N280&gt;0,Factors!$B$6*(D280+E280+G280)+Factors!$B$7*(Main!F280+Main!H280),0)</f>
        <v>51456.601441643834</v>
      </c>
      <c r="P280" s="72">
        <f>IF(O280&gt;0,(Factors!$B$6*Main!D280)/O280,0)</f>
        <v>0.78696621701953906</v>
      </c>
      <c r="Q280" s="70">
        <f>IF(O280&gt;0,(Factors!$B$6*Main!E280+Factors!$B284*Main!F280)/O280,0)</f>
        <v>0.17328465529816539</v>
      </c>
      <c r="R280" s="71">
        <f>IF(O280&gt;0,(Factors!$B$6*Main!G280+Factors!$B284*Main!H280)/O280,0)</f>
        <v>3.9749127682295562E-2</v>
      </c>
      <c r="S280" s="88">
        <f t="shared" si="53"/>
        <v>40494.606977212839</v>
      </c>
      <c r="T280" s="89">
        <f t="shared" si="54"/>
        <v>8916.6394436303835</v>
      </c>
      <c r="U280" s="89">
        <f t="shared" si="55"/>
        <v>2045.3550208009065</v>
      </c>
      <c r="V280" s="88">
        <v>40495</v>
      </c>
      <c r="W280" s="89">
        <v>8906</v>
      </c>
      <c r="X280" s="89">
        <v>2045</v>
      </c>
      <c r="Y280" s="88">
        <f t="shared" si="47"/>
        <v>0</v>
      </c>
      <c r="Z280" s="89">
        <f t="shared" si="48"/>
        <v>-11</v>
      </c>
      <c r="AA280" s="89">
        <f t="shared" si="49"/>
        <v>0</v>
      </c>
      <c r="AB280" s="90">
        <f t="shared" si="56"/>
        <v>-11</v>
      </c>
      <c r="AC280" s="17"/>
      <c r="AD280" s="17"/>
      <c r="AE280" s="107"/>
    </row>
    <row r="281" spans="1:31" ht="14.5" customHeight="1">
      <c r="A281" s="45">
        <v>381637</v>
      </c>
      <c r="B281" s="46" t="s">
        <v>245</v>
      </c>
      <c r="C281" s="47" t="s">
        <v>491</v>
      </c>
      <c r="D281" s="76">
        <v>6539448</v>
      </c>
      <c r="E281" s="77">
        <v>2092044</v>
      </c>
      <c r="F281" s="77">
        <v>2045355</v>
      </c>
      <c r="G281" s="82">
        <v>0</v>
      </c>
      <c r="H281" s="83">
        <v>0</v>
      </c>
      <c r="I281" s="55">
        <f t="shared" si="50"/>
        <v>10676847</v>
      </c>
      <c r="J281" s="56">
        <f>(D281+E281+G281)*Factors!$B$3 +(F281+H281)*Factors!$B$4</f>
        <v>10645245.890393898</v>
      </c>
      <c r="K281" s="56">
        <f>VLOOKUP(A281,'NECA 5 year Projections'!$A$3:$H$656,4,FALSE)</f>
        <v>4128140.4727545502</v>
      </c>
      <c r="L281" s="57">
        <f t="shared" si="51"/>
        <v>4128140.4727545502</v>
      </c>
      <c r="M281" s="57">
        <f t="shared" si="52"/>
        <v>10645245.890393898</v>
      </c>
      <c r="N281" s="58">
        <f t="shared" si="46"/>
        <v>31601.109606102109</v>
      </c>
      <c r="O281" s="67">
        <f>IF(N281&gt;0,Factors!$B$6*(D281+E281+G281)+Factors!$B$7*(Main!F281+Main!H281),0)</f>
        <v>31601.109606102313</v>
      </c>
      <c r="P281" s="72">
        <f>IF(O281&gt;0,(Factors!$B$6*Main!D281)/O281,0)</f>
        <v>0.75762660731192244</v>
      </c>
      <c r="Q281" s="70">
        <f>IF(O281&gt;0,(Factors!$B$6*Main!E281+Factors!$B285*Main!F281)/O281,0)</f>
        <v>0.24237339268807759</v>
      </c>
      <c r="R281" s="71">
        <f>IF(O281&gt;0,(Factors!$B$6*Main!G281+Factors!$B285*Main!H281)/O281,0)</f>
        <v>0</v>
      </c>
      <c r="S281" s="88">
        <f t="shared" si="53"/>
        <v>23941.841458163344</v>
      </c>
      <c r="T281" s="89">
        <f t="shared" si="54"/>
        <v>7659.2681479387675</v>
      </c>
      <c r="U281" s="89">
        <f t="shared" si="55"/>
        <v>0</v>
      </c>
      <c r="V281" s="88">
        <v>23942</v>
      </c>
      <c r="W281" s="89">
        <v>7653</v>
      </c>
      <c r="X281" s="89">
        <v>0</v>
      </c>
      <c r="Y281" s="88">
        <f t="shared" si="47"/>
        <v>0</v>
      </c>
      <c r="Z281" s="89">
        <f t="shared" si="48"/>
        <v>-6</v>
      </c>
      <c r="AA281" s="89">
        <f t="shared" si="49"/>
        <v>0</v>
      </c>
      <c r="AB281" s="90">
        <f t="shared" si="56"/>
        <v>-6</v>
      </c>
      <c r="AC281" s="17"/>
      <c r="AD281" s="17"/>
      <c r="AE281" s="107"/>
    </row>
    <row r="282" spans="1:31" ht="14.5" customHeight="1">
      <c r="A282" s="45">
        <v>381638</v>
      </c>
      <c r="B282" s="46" t="s">
        <v>246</v>
      </c>
      <c r="C282" s="47" t="s">
        <v>491</v>
      </c>
      <c r="D282" s="76">
        <v>276864</v>
      </c>
      <c r="E282" s="77">
        <v>44379</v>
      </c>
      <c r="F282" s="77">
        <v>54033</v>
      </c>
      <c r="G282" s="82">
        <v>0</v>
      </c>
      <c r="H282" s="83">
        <v>0</v>
      </c>
      <c r="I282" s="55">
        <f t="shared" si="50"/>
        <v>375276</v>
      </c>
      <c r="J282" s="56">
        <f>(D282+E282+G282)*Factors!$B$3 +(F282+H282)*Factors!$B$4</f>
        <v>374099.88406857202</v>
      </c>
      <c r="K282" s="56">
        <f>VLOOKUP(A282,'NECA 5 year Projections'!$A$3:$H$656,4,FALSE)</f>
        <v>321657.94178801798</v>
      </c>
      <c r="L282" s="57">
        <f t="shared" si="51"/>
        <v>321657.94178801798</v>
      </c>
      <c r="M282" s="57">
        <f t="shared" si="52"/>
        <v>374099.88406857202</v>
      </c>
      <c r="N282" s="58">
        <f t="shared" si="46"/>
        <v>1176.1159314279794</v>
      </c>
      <c r="O282" s="67">
        <f>IF(N282&gt;0,Factors!$B$6*(D282+E282+G282)+Factors!$B$7*(Main!F282+Main!H282),0)</f>
        <v>1176.1159314279762</v>
      </c>
      <c r="P282" s="72">
        <f>IF(O282&gt;0,(Factors!$B$6*Main!D282)/O282,0)</f>
        <v>0.86185224269478256</v>
      </c>
      <c r="Q282" s="70">
        <f>IF(O282&gt;0,(Factors!$B$6*Main!E282+Factors!$B286*Main!F282)/O282,0)</f>
        <v>0.13814775730521756</v>
      </c>
      <c r="R282" s="71">
        <f>IF(O282&gt;0,(Factors!$B$6*Main!G282+Factors!$B286*Main!H282)/O282,0)</f>
        <v>0</v>
      </c>
      <c r="S282" s="88">
        <f t="shared" si="53"/>
        <v>1013.6381531702672</v>
      </c>
      <c r="T282" s="89">
        <f t="shared" si="54"/>
        <v>162.4777782577124</v>
      </c>
      <c r="U282" s="89">
        <f t="shared" si="55"/>
        <v>0</v>
      </c>
      <c r="V282" s="88">
        <v>1014</v>
      </c>
      <c r="W282" s="89">
        <v>162</v>
      </c>
      <c r="X282" s="89">
        <v>0</v>
      </c>
      <c r="Y282" s="88">
        <f t="shared" si="47"/>
        <v>0</v>
      </c>
      <c r="Z282" s="89">
        <f t="shared" si="48"/>
        <v>0</v>
      </c>
      <c r="AA282" s="89">
        <f t="shared" si="49"/>
        <v>0</v>
      </c>
      <c r="AB282" s="90">
        <f t="shared" si="56"/>
        <v>0</v>
      </c>
      <c r="AC282" s="17"/>
      <c r="AD282" s="17"/>
    </row>
    <row r="283" spans="1:31" ht="14.5" customHeight="1">
      <c r="A283" s="45">
        <v>383303</v>
      </c>
      <c r="B283" s="46" t="s">
        <v>247</v>
      </c>
      <c r="C283" s="47" t="s">
        <v>491</v>
      </c>
      <c r="D283" s="76">
        <v>14543484</v>
      </c>
      <c r="E283" s="77">
        <v>1220430</v>
      </c>
      <c r="F283" s="77">
        <v>2091783</v>
      </c>
      <c r="G283" s="82">
        <v>14922</v>
      </c>
      <c r="H283" s="83">
        <v>6985</v>
      </c>
      <c r="I283" s="55">
        <f t="shared" si="50"/>
        <v>17877604</v>
      </c>
      <c r="J283" s="56">
        <f>(D283+E283+G283)*Factors!$B$3 +(F283+H283)*Factors!$B$4</f>
        <v>17819835.455941483</v>
      </c>
      <c r="K283" s="56">
        <f>VLOOKUP(A283,'NECA 5 year Projections'!$A$3:$H$656,4,FALSE)</f>
        <v>11178905.037075499</v>
      </c>
      <c r="L283" s="57">
        <f t="shared" si="51"/>
        <v>11178905.037075499</v>
      </c>
      <c r="M283" s="57">
        <f t="shared" si="52"/>
        <v>17819835.455941483</v>
      </c>
      <c r="N283" s="58">
        <f t="shared" si="46"/>
        <v>57768.544058516622</v>
      </c>
      <c r="O283" s="67">
        <f>IF(N283&gt;0,Factors!$B$6*(D283+E283+G283)+Factors!$B$7*(Main!F283+Main!H283),0)</f>
        <v>57768.544058514221</v>
      </c>
      <c r="P283" s="72">
        <f>IF(O283&gt;0,(Factors!$B$6*Main!D283)/O283,0)</f>
        <v>0.92170829331136972</v>
      </c>
      <c r="Q283" s="70">
        <f>IF(O283&gt;0,(Factors!$B$6*Main!E283+Factors!$B287*Main!F283)/O283,0)</f>
        <v>7.7346009553556416E-2</v>
      </c>
      <c r="R283" s="71">
        <f>IF(O283&gt;0,(Factors!$B$6*Main!G283+Factors!$B287*Main!H283)/O283,0)</f>
        <v>9.4569713507384188E-4</v>
      </c>
      <c r="S283" s="88">
        <f t="shared" si="53"/>
        <v>53245.746151258019</v>
      </c>
      <c r="T283" s="89">
        <f t="shared" si="54"/>
        <v>4468.1663606450711</v>
      </c>
      <c r="U283" s="89">
        <f t="shared" si="55"/>
        <v>54.631546613526176</v>
      </c>
      <c r="V283" s="88">
        <v>53246</v>
      </c>
      <c r="W283" s="89">
        <v>4210</v>
      </c>
      <c r="X283" s="89">
        <v>55</v>
      </c>
      <c r="Y283" s="88">
        <f t="shared" si="47"/>
        <v>0</v>
      </c>
      <c r="Z283" s="89">
        <f t="shared" si="48"/>
        <v>-258</v>
      </c>
      <c r="AA283" s="89">
        <f t="shared" si="49"/>
        <v>0</v>
      </c>
      <c r="AB283" s="90">
        <f t="shared" si="56"/>
        <v>-258</v>
      </c>
      <c r="AC283" s="17"/>
      <c r="AD283" s="17"/>
    </row>
    <row r="284" spans="1:31" ht="14.5" customHeight="1">
      <c r="A284" s="45">
        <v>391647</v>
      </c>
      <c r="B284" s="46" t="s">
        <v>248</v>
      </c>
      <c r="C284" s="47" t="s">
        <v>492</v>
      </c>
      <c r="D284" s="76">
        <v>1852020</v>
      </c>
      <c r="E284" s="77">
        <v>1199544</v>
      </c>
      <c r="F284" s="77">
        <v>1045566</v>
      </c>
      <c r="G284" s="82">
        <v>0</v>
      </c>
      <c r="H284" s="83">
        <v>0</v>
      </c>
      <c r="I284" s="55">
        <f t="shared" si="50"/>
        <v>4097130</v>
      </c>
      <c r="J284" s="56">
        <f>(D284+E284+G284)*Factors!$B$3 +(F284+H284)*Factors!$B$4</f>
        <v>4085957.7938004187</v>
      </c>
      <c r="K284" s="56">
        <f>VLOOKUP(A284,'NECA 5 year Projections'!$A$3:$H$656,4,FALSE)</f>
        <v>1840918.67709962</v>
      </c>
      <c r="L284" s="57">
        <f t="shared" si="51"/>
        <v>1840918.67709962</v>
      </c>
      <c r="M284" s="57">
        <f t="shared" si="52"/>
        <v>4085957.7938004187</v>
      </c>
      <c r="N284" s="58">
        <f t="shared" si="46"/>
        <v>11172.206199581269</v>
      </c>
      <c r="O284" s="67">
        <f>IF(N284&gt;0,Factors!$B$6*(D284+E284+G284)+Factors!$B$7*(Main!F284+Main!H284),0)</f>
        <v>11172.206199581255</v>
      </c>
      <c r="P284" s="72">
        <f>IF(O284&gt;0,(Factors!$B$6*Main!D284)/O284,0)</f>
        <v>0.60690845743363075</v>
      </c>
      <c r="Q284" s="70">
        <f>IF(O284&gt;0,(Factors!$B$6*Main!E284+Factors!$B288*Main!F284)/O284,0)</f>
        <v>0.39309154256636925</v>
      </c>
      <c r="R284" s="71">
        <f>IF(O284&gt;0,(Factors!$B$6*Main!G284+Factors!$B288*Main!H284)/O284,0)</f>
        <v>0</v>
      </c>
      <c r="S284" s="88">
        <f t="shared" si="53"/>
        <v>6780.5064307183147</v>
      </c>
      <c r="T284" s="89">
        <f t="shared" si="54"/>
        <v>4391.6997688629544</v>
      </c>
      <c r="U284" s="89">
        <f t="shared" si="55"/>
        <v>0</v>
      </c>
      <c r="V284" s="88">
        <v>6781</v>
      </c>
      <c r="W284" s="89">
        <v>4390</v>
      </c>
      <c r="X284" s="89">
        <v>0</v>
      </c>
      <c r="Y284" s="88">
        <f t="shared" si="47"/>
        <v>0</v>
      </c>
      <c r="Z284" s="89">
        <f t="shared" si="48"/>
        <v>-2</v>
      </c>
      <c r="AA284" s="89">
        <f t="shared" si="49"/>
        <v>0</v>
      </c>
      <c r="AB284" s="90">
        <f t="shared" si="56"/>
        <v>-2</v>
      </c>
      <c r="AC284" s="17"/>
      <c r="AD284" s="17"/>
      <c r="AE284" s="107"/>
    </row>
    <row r="285" spans="1:31" ht="14.5" customHeight="1">
      <c r="A285" s="45">
        <v>391649</v>
      </c>
      <c r="B285" s="46" t="s">
        <v>249</v>
      </c>
      <c r="C285" s="47" t="s">
        <v>492</v>
      </c>
      <c r="D285" s="76">
        <v>358464</v>
      </c>
      <c r="E285" s="77">
        <v>0</v>
      </c>
      <c r="F285" s="77">
        <v>6804</v>
      </c>
      <c r="G285" s="82">
        <v>0</v>
      </c>
      <c r="H285" s="83">
        <v>0</v>
      </c>
      <c r="I285" s="55">
        <f t="shared" si="50"/>
        <v>365268</v>
      </c>
      <c r="J285" s="56">
        <f>(D285+E285+G285)*Factors!$B$3 +(F285+H285)*Factors!$B$4</f>
        <v>363955.61273788568</v>
      </c>
      <c r="K285" s="56">
        <f>VLOOKUP(A285,'NECA 5 year Projections'!$A$3:$H$656,4,FALSE)</f>
        <v>290747.55975245498</v>
      </c>
      <c r="L285" s="57">
        <f t="shared" si="51"/>
        <v>290747.55975245498</v>
      </c>
      <c r="M285" s="57">
        <f t="shared" si="52"/>
        <v>363955.61273788568</v>
      </c>
      <c r="N285" s="58">
        <f t="shared" si="46"/>
        <v>1312.3872621143237</v>
      </c>
      <c r="O285" s="67">
        <f>IF(N285&gt;0,Factors!$B$6*(D285+E285+G285)+Factors!$B$7*(Main!F285+Main!H285),0)</f>
        <v>1312.3872621143437</v>
      </c>
      <c r="P285" s="72">
        <f>IF(O285&gt;0,(Factors!$B$6*Main!D285)/O285,0)</f>
        <v>1</v>
      </c>
      <c r="Q285" s="70">
        <f>IF(O285&gt;0,(Factors!$B$6*Main!E285+Factors!$B289*Main!F285)/O285,0)</f>
        <v>0</v>
      </c>
      <c r="R285" s="71">
        <f>IF(O285&gt;0,(Factors!$B$6*Main!G285+Factors!$B289*Main!H285)/O285,0)</f>
        <v>0</v>
      </c>
      <c r="S285" s="88">
        <f t="shared" si="53"/>
        <v>1312.3872621143237</v>
      </c>
      <c r="T285" s="89">
        <f t="shared" si="54"/>
        <v>0</v>
      </c>
      <c r="U285" s="89">
        <f t="shared" si="55"/>
        <v>0</v>
      </c>
      <c r="V285" s="88">
        <v>1312</v>
      </c>
      <c r="W285" s="89">
        <v>0</v>
      </c>
      <c r="X285" s="89">
        <v>0</v>
      </c>
      <c r="Y285" s="88">
        <f t="shared" si="47"/>
        <v>0</v>
      </c>
      <c r="Z285" s="89">
        <f t="shared" si="48"/>
        <v>0</v>
      </c>
      <c r="AA285" s="89">
        <f t="shared" si="49"/>
        <v>0</v>
      </c>
      <c r="AB285" s="90">
        <f t="shared" si="56"/>
        <v>0</v>
      </c>
      <c r="AC285" s="17"/>
      <c r="AD285" s="17"/>
    </row>
    <row r="286" spans="1:31" ht="14.5" customHeight="1">
      <c r="A286" s="45">
        <v>391650</v>
      </c>
      <c r="B286" s="46" t="s">
        <v>250</v>
      </c>
      <c r="C286" s="47" t="s">
        <v>492</v>
      </c>
      <c r="D286" s="76">
        <v>1559280</v>
      </c>
      <c r="E286" s="77">
        <v>0</v>
      </c>
      <c r="F286" s="77">
        <v>0</v>
      </c>
      <c r="G286" s="82">
        <v>0</v>
      </c>
      <c r="H286" s="83">
        <v>0</v>
      </c>
      <c r="I286" s="55">
        <f t="shared" si="50"/>
        <v>1559280</v>
      </c>
      <c r="J286" s="56">
        <f>(D286+E286+G286)*Factors!$B$3 +(F286+H286)*Factors!$B$4</f>
        <v>1553571.2559976187</v>
      </c>
      <c r="K286" s="56">
        <f>VLOOKUP(A286,'NECA 5 year Projections'!$A$3:$H$656,4,FALSE)</f>
        <v>1222685.3204621701</v>
      </c>
      <c r="L286" s="57">
        <f t="shared" si="51"/>
        <v>1222685.3204621701</v>
      </c>
      <c r="M286" s="57">
        <f t="shared" si="52"/>
        <v>1553571.2559976187</v>
      </c>
      <c r="N286" s="58">
        <f t="shared" si="46"/>
        <v>5708.7440023813397</v>
      </c>
      <c r="O286" s="67">
        <f>IF(N286&gt;0,Factors!$B$6*(D286+E286+G286)+Factors!$B$7*(Main!F286+Main!H286),0)</f>
        <v>5708.7440023814206</v>
      </c>
      <c r="P286" s="72">
        <f>IF(O286&gt;0,(Factors!$B$6*Main!D286)/O286,0)</f>
        <v>1</v>
      </c>
      <c r="Q286" s="70">
        <f>IF(O286&gt;0,(Factors!$B$6*Main!E286+Factors!$B290*Main!F286)/O286,0)</f>
        <v>0</v>
      </c>
      <c r="R286" s="71">
        <f>IF(O286&gt;0,(Factors!$B$6*Main!G286+Factors!$B290*Main!H286)/O286,0)</f>
        <v>0</v>
      </c>
      <c r="S286" s="88">
        <f t="shared" si="53"/>
        <v>5708.7440023813397</v>
      </c>
      <c r="T286" s="89">
        <f t="shared" si="54"/>
        <v>0</v>
      </c>
      <c r="U286" s="89">
        <f t="shared" si="55"/>
        <v>0</v>
      </c>
      <c r="V286" s="88">
        <v>5709</v>
      </c>
      <c r="W286" s="89">
        <v>0</v>
      </c>
      <c r="X286" s="89">
        <v>0</v>
      </c>
      <c r="Y286" s="88">
        <f t="shared" si="47"/>
        <v>0</v>
      </c>
      <c r="Z286" s="89">
        <f t="shared" si="48"/>
        <v>0</v>
      </c>
      <c r="AA286" s="89">
        <f t="shared" si="49"/>
        <v>0</v>
      </c>
      <c r="AB286" s="90">
        <f t="shared" si="56"/>
        <v>0</v>
      </c>
      <c r="AC286" s="17"/>
      <c r="AD286" s="17"/>
    </row>
    <row r="287" spans="1:31" ht="14.5" customHeight="1">
      <c r="A287" s="45">
        <v>391653</v>
      </c>
      <c r="B287" s="46" t="s">
        <v>251</v>
      </c>
      <c r="C287" s="47" t="s">
        <v>492</v>
      </c>
      <c r="D287" s="76">
        <v>93276</v>
      </c>
      <c r="E287" s="77">
        <v>21897</v>
      </c>
      <c r="F287" s="77">
        <v>25746</v>
      </c>
      <c r="G287" s="82">
        <v>0</v>
      </c>
      <c r="H287" s="83">
        <v>0</v>
      </c>
      <c r="I287" s="55">
        <f t="shared" si="50"/>
        <v>140919</v>
      </c>
      <c r="J287" s="56">
        <f>(D287+E287+G287)*Factors!$B$3 +(F287+H287)*Factors!$B$4</f>
        <v>140497.33540288705</v>
      </c>
      <c r="K287" s="56">
        <f>VLOOKUP(A287,'NECA 5 year Projections'!$A$3:$H$656,4,FALSE)</f>
        <v>108288.60263415601</v>
      </c>
      <c r="L287" s="57">
        <f t="shared" si="51"/>
        <v>108288.60263415601</v>
      </c>
      <c r="M287" s="57">
        <f t="shared" si="52"/>
        <v>140497.33540288705</v>
      </c>
      <c r="N287" s="58">
        <f t="shared" si="46"/>
        <v>421.66459711294738</v>
      </c>
      <c r="O287" s="67">
        <f>IF(N287&gt;0,Factors!$B$6*(D287+E287+G287)+Factors!$B$7*(Main!F287+Main!H287),0)</f>
        <v>421.66459711294664</v>
      </c>
      <c r="P287" s="72">
        <f>IF(O287&gt;0,(Factors!$B$6*Main!D287)/O287,0)</f>
        <v>0.80987731499570215</v>
      </c>
      <c r="Q287" s="70">
        <f>IF(O287&gt;0,(Factors!$B$6*Main!E287+Factors!$B291*Main!F287)/O287,0)</f>
        <v>0.19012268500429785</v>
      </c>
      <c r="R287" s="71">
        <f>IF(O287&gt;0,(Factors!$B$6*Main!G287+Factors!$B291*Main!H287)/O287,0)</f>
        <v>0</v>
      </c>
      <c r="S287" s="88">
        <f t="shared" si="53"/>
        <v>341.49659173857833</v>
      </c>
      <c r="T287" s="89">
        <f t="shared" si="54"/>
        <v>80.168005374369059</v>
      </c>
      <c r="U287" s="89">
        <f t="shared" si="55"/>
        <v>0</v>
      </c>
      <c r="V287" s="88">
        <v>341</v>
      </c>
      <c r="W287" s="89">
        <v>80</v>
      </c>
      <c r="X287" s="89">
        <v>0</v>
      </c>
      <c r="Y287" s="88">
        <f t="shared" si="47"/>
        <v>0</v>
      </c>
      <c r="Z287" s="89">
        <f t="shared" si="48"/>
        <v>0</v>
      </c>
      <c r="AA287" s="89">
        <f t="shared" si="49"/>
        <v>0</v>
      </c>
      <c r="AB287" s="90">
        <f t="shared" si="56"/>
        <v>0</v>
      </c>
      <c r="AC287" s="17"/>
      <c r="AD287" s="17"/>
    </row>
    <row r="288" spans="1:31" ht="14.5" customHeight="1">
      <c r="A288" s="45">
        <v>391666</v>
      </c>
      <c r="B288" s="46" t="s">
        <v>252</v>
      </c>
      <c r="C288" s="47" t="s">
        <v>492</v>
      </c>
      <c r="D288" s="76">
        <v>161772</v>
      </c>
      <c r="E288" s="77">
        <v>88776</v>
      </c>
      <c r="F288" s="77">
        <v>92376</v>
      </c>
      <c r="G288" s="82">
        <v>0</v>
      </c>
      <c r="H288" s="83">
        <v>0</v>
      </c>
      <c r="I288" s="55">
        <f t="shared" si="50"/>
        <v>342924</v>
      </c>
      <c r="J288" s="56">
        <f>(D288+E288+G288)*Factors!$B$3 +(F288+H288)*Factors!$B$4</f>
        <v>342006.70843446418</v>
      </c>
      <c r="K288" s="56">
        <f>VLOOKUP(A288,'NECA 5 year Projections'!$A$3:$H$656,4,FALSE)</f>
        <v>201178.28291280099</v>
      </c>
      <c r="L288" s="57">
        <f t="shared" si="51"/>
        <v>201178.28291280099</v>
      </c>
      <c r="M288" s="57">
        <f t="shared" si="52"/>
        <v>342006.70843446418</v>
      </c>
      <c r="N288" s="58">
        <f t="shared" si="46"/>
        <v>917.29156553582288</v>
      </c>
      <c r="O288" s="67">
        <f>IF(N288&gt;0,Factors!$B$6*(D288+E288+G288)+Factors!$B$7*(Main!F288+Main!H288),0)</f>
        <v>917.29156553579878</v>
      </c>
      <c r="P288" s="72">
        <f>IF(O288&gt;0,(Factors!$B$6*Main!D288)/O288,0)</f>
        <v>0.64567268547344214</v>
      </c>
      <c r="Q288" s="70">
        <f>IF(O288&gt;0,(Factors!$B$6*Main!E288+Factors!$B292*Main!F288)/O288,0)</f>
        <v>0.35432731452655775</v>
      </c>
      <c r="R288" s="71">
        <f>IF(O288&gt;0,(Factors!$B$6*Main!G288+Factors!$B292*Main!H288)/O288,0)</f>
        <v>0</v>
      </c>
      <c r="S288" s="88">
        <f t="shared" si="53"/>
        <v>592.27010848165276</v>
      </c>
      <c r="T288" s="89">
        <f t="shared" si="54"/>
        <v>325.02145705417007</v>
      </c>
      <c r="U288" s="89">
        <f t="shared" si="55"/>
        <v>0</v>
      </c>
      <c r="V288" s="88">
        <v>592</v>
      </c>
      <c r="W288" s="89">
        <v>325</v>
      </c>
      <c r="X288" s="89">
        <v>0</v>
      </c>
      <c r="Y288" s="88">
        <f t="shared" si="47"/>
        <v>0</v>
      </c>
      <c r="Z288" s="89">
        <f t="shared" si="48"/>
        <v>0</v>
      </c>
      <c r="AA288" s="89">
        <f t="shared" si="49"/>
        <v>0</v>
      </c>
      <c r="AB288" s="90">
        <f t="shared" si="56"/>
        <v>0</v>
      </c>
      <c r="AC288" s="17"/>
      <c r="AD288" s="17"/>
    </row>
    <row r="289" spans="1:31" ht="14.5" customHeight="1">
      <c r="A289" s="45">
        <v>391668</v>
      </c>
      <c r="B289" s="46" t="s">
        <v>253</v>
      </c>
      <c r="C289" s="47" t="s">
        <v>492</v>
      </c>
      <c r="D289" s="76">
        <v>1079772</v>
      </c>
      <c r="E289" s="77">
        <v>341496</v>
      </c>
      <c r="F289" s="77">
        <v>277752</v>
      </c>
      <c r="G289" s="82">
        <v>0</v>
      </c>
      <c r="H289" s="83">
        <v>0</v>
      </c>
      <c r="I289" s="55">
        <f t="shared" si="50"/>
        <v>1699020</v>
      </c>
      <c r="J289" s="56">
        <f>(D289+E289+G289)*Factors!$B$3 +(F289+H289)*Factors!$B$4</f>
        <v>1693816.5373949665</v>
      </c>
      <c r="K289" s="56">
        <f>VLOOKUP(A289,'NECA 5 year Projections'!$A$3:$H$656,4,FALSE)</f>
        <v>777951.19368618005</v>
      </c>
      <c r="L289" s="57">
        <f t="shared" si="51"/>
        <v>777951.19368618005</v>
      </c>
      <c r="M289" s="57">
        <f t="shared" si="52"/>
        <v>1693816.5373949665</v>
      </c>
      <c r="N289" s="58">
        <f t="shared" si="46"/>
        <v>5203.4626050335355</v>
      </c>
      <c r="O289" s="67">
        <f>IF(N289&gt;0,Factors!$B$6*(D289+E289+G289)+Factors!$B$7*(Main!F289+Main!H289),0)</f>
        <v>5203.4626050335009</v>
      </c>
      <c r="P289" s="72">
        <f>IF(O289&gt;0,(Factors!$B$6*Main!D289)/O289,0)</f>
        <v>0.75972441509975597</v>
      </c>
      <c r="Q289" s="70">
        <f>IF(O289&gt;0,(Factors!$B$6*Main!E289+Factors!$B293*Main!F289)/O289,0)</f>
        <v>0.240275584900244</v>
      </c>
      <c r="R289" s="71">
        <f>IF(O289&gt;0,(Factors!$B$6*Main!G289+Factors!$B293*Main!H289)/O289,0)</f>
        <v>0</v>
      </c>
      <c r="S289" s="88">
        <f t="shared" si="53"/>
        <v>3953.1975841025551</v>
      </c>
      <c r="T289" s="89">
        <f t="shared" si="54"/>
        <v>1250.2650209309802</v>
      </c>
      <c r="U289" s="89">
        <f t="shared" si="55"/>
        <v>0</v>
      </c>
      <c r="V289" s="88">
        <v>3857</v>
      </c>
      <c r="W289" s="89">
        <v>1231</v>
      </c>
      <c r="X289" s="89">
        <v>0</v>
      </c>
      <c r="Y289" s="88">
        <f t="shared" si="47"/>
        <v>-96</v>
      </c>
      <c r="Z289" s="89">
        <f t="shared" si="48"/>
        <v>-19</v>
      </c>
      <c r="AA289" s="89">
        <f t="shared" si="49"/>
        <v>0</v>
      </c>
      <c r="AB289" s="90">
        <f t="shared" si="56"/>
        <v>-115</v>
      </c>
      <c r="AC289" s="17"/>
      <c r="AD289" s="17"/>
      <c r="AE289" s="107"/>
    </row>
    <row r="290" spans="1:31" ht="14.5" customHeight="1">
      <c r="A290" s="45">
        <v>391671</v>
      </c>
      <c r="B290" s="46" t="s">
        <v>254</v>
      </c>
      <c r="C290" s="47" t="s">
        <v>492</v>
      </c>
      <c r="D290" s="76">
        <v>634920</v>
      </c>
      <c r="E290" s="77">
        <v>40179</v>
      </c>
      <c r="F290" s="77">
        <v>155457</v>
      </c>
      <c r="G290" s="82">
        <v>0</v>
      </c>
      <c r="H290" s="83">
        <v>0</v>
      </c>
      <c r="I290" s="55">
        <f t="shared" si="50"/>
        <v>830556</v>
      </c>
      <c r="J290" s="56">
        <f>(D290+E290+G290)*Factors!$B$3 +(F290+H290)*Factors!$B$4</f>
        <v>828084.36734437454</v>
      </c>
      <c r="K290" s="56">
        <f>VLOOKUP(A290,'NECA 5 year Projections'!$A$3:$H$656,4,FALSE)</f>
        <v>337467.326127026</v>
      </c>
      <c r="L290" s="57">
        <f t="shared" si="51"/>
        <v>337467.326127026</v>
      </c>
      <c r="M290" s="57">
        <f t="shared" si="52"/>
        <v>828084.36734437454</v>
      </c>
      <c r="N290" s="58">
        <f t="shared" si="46"/>
        <v>2471.6326556254644</v>
      </c>
      <c r="O290" s="67">
        <f>IF(N290&gt;0,Factors!$B$6*(D290+E290+G290)+Factors!$B$7*(Main!F290+Main!H290),0)</f>
        <v>2471.6326556254776</v>
      </c>
      <c r="P290" s="72">
        <f>IF(O290&gt;0,(Factors!$B$6*Main!D290)/O290,0)</f>
        <v>0.94048428452715827</v>
      </c>
      <c r="Q290" s="70">
        <f>IF(O290&gt;0,(Factors!$B$6*Main!E290+Factors!$B294*Main!F290)/O290,0)</f>
        <v>5.9515715472841763E-2</v>
      </c>
      <c r="R290" s="71">
        <f>IF(O290&gt;0,(Factors!$B$6*Main!G290+Factors!$B294*Main!H290)/O290,0)</f>
        <v>0</v>
      </c>
      <c r="S290" s="88">
        <f t="shared" si="53"/>
        <v>2324.5316697398748</v>
      </c>
      <c r="T290" s="89">
        <f t="shared" si="54"/>
        <v>147.10098588558944</v>
      </c>
      <c r="U290" s="89">
        <f t="shared" si="55"/>
        <v>0</v>
      </c>
      <c r="V290" s="88">
        <v>2325</v>
      </c>
      <c r="W290" s="89">
        <v>147</v>
      </c>
      <c r="X290" s="89">
        <v>0</v>
      </c>
      <c r="Y290" s="88">
        <f t="shared" si="47"/>
        <v>0</v>
      </c>
      <c r="Z290" s="89">
        <f t="shared" si="48"/>
        <v>0</v>
      </c>
      <c r="AA290" s="89">
        <f t="shared" si="49"/>
        <v>0</v>
      </c>
      <c r="AB290" s="90">
        <f t="shared" si="56"/>
        <v>0</v>
      </c>
      <c r="AC290" s="17"/>
      <c r="AD290" s="17"/>
    </row>
    <row r="291" spans="1:31" ht="14.5" customHeight="1">
      <c r="A291" s="45">
        <v>391674</v>
      </c>
      <c r="B291" s="46" t="s">
        <v>255</v>
      </c>
      <c r="C291" s="47" t="s">
        <v>492</v>
      </c>
      <c r="D291" s="76">
        <v>1038948</v>
      </c>
      <c r="E291" s="77">
        <v>264591</v>
      </c>
      <c r="F291" s="77">
        <v>283176</v>
      </c>
      <c r="G291" s="82">
        <v>0</v>
      </c>
      <c r="H291" s="83">
        <v>0</v>
      </c>
      <c r="I291" s="55">
        <f t="shared" si="50"/>
        <v>1586715</v>
      </c>
      <c r="J291" s="56">
        <f>(D291+E291+G291)*Factors!$B$3 +(F291+H291)*Factors!$B$4</f>
        <v>1581942.5598685802</v>
      </c>
      <c r="K291" s="56">
        <f>VLOOKUP(A291,'NECA 5 year Projections'!$A$3:$H$656,4,FALSE)</f>
        <v>678665.68798633502</v>
      </c>
      <c r="L291" s="57">
        <f t="shared" si="51"/>
        <v>678665.68798633502</v>
      </c>
      <c r="M291" s="57">
        <f t="shared" si="52"/>
        <v>1581942.5598685802</v>
      </c>
      <c r="N291" s="58">
        <f t="shared" si="46"/>
        <v>4772.4401314198039</v>
      </c>
      <c r="O291" s="67">
        <f>IF(N291&gt;0,Factors!$B$6*(D291+E291+G291)+Factors!$B$7*(Main!F291+Main!H291),0)</f>
        <v>4772.4401314198058</v>
      </c>
      <c r="P291" s="72">
        <f>IF(O291&gt;0,(Factors!$B$6*Main!D291)/O291,0)</f>
        <v>0.79702103274240366</v>
      </c>
      <c r="Q291" s="70">
        <f>IF(O291&gt;0,(Factors!$B$6*Main!E291+Factors!$B295*Main!F291)/O291,0)</f>
        <v>0.20297896725759643</v>
      </c>
      <c r="R291" s="71">
        <f>IF(O291&gt;0,(Factors!$B$6*Main!G291+Factors!$B295*Main!H291)/O291,0)</f>
        <v>0</v>
      </c>
      <c r="S291" s="88">
        <f t="shared" si="53"/>
        <v>3803.7351622455049</v>
      </c>
      <c r="T291" s="89">
        <f t="shared" si="54"/>
        <v>968.70496917429955</v>
      </c>
      <c r="U291" s="89">
        <f t="shared" si="55"/>
        <v>0</v>
      </c>
      <c r="V291" s="88">
        <v>3804</v>
      </c>
      <c r="W291" s="89">
        <v>969</v>
      </c>
      <c r="X291" s="89">
        <v>0</v>
      </c>
      <c r="Y291" s="88">
        <f t="shared" si="47"/>
        <v>0</v>
      </c>
      <c r="Z291" s="89">
        <f t="shared" si="48"/>
        <v>0</v>
      </c>
      <c r="AA291" s="89">
        <f t="shared" si="49"/>
        <v>0</v>
      </c>
      <c r="AB291" s="90">
        <f t="shared" si="56"/>
        <v>0</v>
      </c>
      <c r="AC291" s="17"/>
      <c r="AD291" s="17"/>
      <c r="AE291" s="107"/>
    </row>
    <row r="292" spans="1:31" ht="14.5" customHeight="1">
      <c r="A292" s="45">
        <v>391676</v>
      </c>
      <c r="B292" s="46" t="s">
        <v>256</v>
      </c>
      <c r="C292" s="47" t="s">
        <v>492</v>
      </c>
      <c r="D292" s="76">
        <v>2785212</v>
      </c>
      <c r="E292" s="77">
        <v>619110</v>
      </c>
      <c r="F292" s="77">
        <v>655926</v>
      </c>
      <c r="G292" s="82">
        <v>0</v>
      </c>
      <c r="H292" s="83">
        <v>0</v>
      </c>
      <c r="I292" s="55">
        <f t="shared" si="50"/>
        <v>4060248</v>
      </c>
      <c r="J292" s="56">
        <f>(D292+E292+G292)*Factors!$B$3 +(F292+H292)*Factors!$B$4</f>
        <v>4047784.2970090844</v>
      </c>
      <c r="K292" s="56">
        <f>VLOOKUP(A292,'NECA 5 year Projections'!$A$3:$H$656,4,FALSE)</f>
        <v>1356514.55422337</v>
      </c>
      <c r="L292" s="57">
        <f t="shared" si="51"/>
        <v>1356514.55422337</v>
      </c>
      <c r="M292" s="57">
        <f t="shared" si="52"/>
        <v>4047784.2970090844</v>
      </c>
      <c r="N292" s="58">
        <f t="shared" si="46"/>
        <v>12463.702990915626</v>
      </c>
      <c r="O292" s="67">
        <f>IF(N292&gt;0,Factors!$B$6*(D292+E292+G292)+Factors!$B$7*(Main!F292+Main!H292),0)</f>
        <v>12463.702990915759</v>
      </c>
      <c r="P292" s="72">
        <f>IF(O292&gt;0,(Factors!$B$6*Main!D292)/O292,0)</f>
        <v>0.81813999968275608</v>
      </c>
      <c r="Q292" s="70">
        <f>IF(O292&gt;0,(Factors!$B$6*Main!E292+Factors!$B296*Main!F292)/O292,0)</f>
        <v>0.18186000031724378</v>
      </c>
      <c r="R292" s="71">
        <f>IF(O292&gt;0,(Factors!$B$6*Main!G292+Factors!$B296*Main!H292)/O292,0)</f>
        <v>0</v>
      </c>
      <c r="S292" s="88">
        <f t="shared" si="53"/>
        <v>10197.053961033676</v>
      </c>
      <c r="T292" s="89">
        <f t="shared" si="54"/>
        <v>2266.6490298819481</v>
      </c>
      <c r="U292" s="89">
        <f t="shared" si="55"/>
        <v>0</v>
      </c>
      <c r="V292" s="88">
        <v>10197</v>
      </c>
      <c r="W292" s="89">
        <v>2266</v>
      </c>
      <c r="X292" s="89">
        <v>0</v>
      </c>
      <c r="Y292" s="88">
        <f t="shared" si="47"/>
        <v>0</v>
      </c>
      <c r="Z292" s="89">
        <f t="shared" si="48"/>
        <v>-1</v>
      </c>
      <c r="AA292" s="89">
        <f t="shared" si="49"/>
        <v>0</v>
      </c>
      <c r="AB292" s="90">
        <f t="shared" si="56"/>
        <v>-1</v>
      </c>
      <c r="AC292" s="17"/>
      <c r="AD292" s="17"/>
      <c r="AE292" s="107"/>
    </row>
    <row r="293" spans="1:31" ht="14.5" customHeight="1">
      <c r="A293" s="45">
        <v>391685</v>
      </c>
      <c r="B293" s="46" t="s">
        <v>257</v>
      </c>
      <c r="C293" s="47" t="s">
        <v>492</v>
      </c>
      <c r="D293" s="76">
        <v>3627732</v>
      </c>
      <c r="E293" s="77">
        <v>987417</v>
      </c>
      <c r="F293" s="77">
        <v>290283</v>
      </c>
      <c r="G293" s="82">
        <v>0</v>
      </c>
      <c r="H293" s="83">
        <v>0</v>
      </c>
      <c r="I293" s="55">
        <f t="shared" si="50"/>
        <v>4905432</v>
      </c>
      <c r="J293" s="56">
        <f>(D293+E293+G293)*Factors!$B$3 +(F293+H293)*Factors!$B$4</f>
        <v>4888535.2885858556</v>
      </c>
      <c r="K293" s="56">
        <f>VLOOKUP(A293,'NECA 5 year Projections'!$A$3:$H$656,4,FALSE)</f>
        <v>1798380.6178179199</v>
      </c>
      <c r="L293" s="57">
        <f t="shared" si="51"/>
        <v>1798380.6178179199</v>
      </c>
      <c r="M293" s="57">
        <f t="shared" si="52"/>
        <v>4888535.2885858556</v>
      </c>
      <c r="N293" s="58">
        <f t="shared" si="46"/>
        <v>16896.711414144374</v>
      </c>
      <c r="O293" s="67">
        <f>IF(N293&gt;0,Factors!$B$6*(D293+E293+G293)+Factors!$B$7*(Main!F293+Main!H293),0)</f>
        <v>16896.711414144102</v>
      </c>
      <c r="P293" s="72">
        <f>IF(O293&gt;0,(Factors!$B$6*Main!D293)/O293,0)</f>
        <v>0.78604872778755353</v>
      </c>
      <c r="Q293" s="70">
        <f>IF(O293&gt;0,(Factors!$B$6*Main!E293+Factors!$B297*Main!F293)/O293,0)</f>
        <v>0.21395127221244645</v>
      </c>
      <c r="R293" s="71">
        <f>IF(O293&gt;0,(Factors!$B$6*Main!G293+Factors!$B297*Main!H293)/O293,0)</f>
        <v>0</v>
      </c>
      <c r="S293" s="88">
        <f t="shared" si="53"/>
        <v>13281.638510881619</v>
      </c>
      <c r="T293" s="89">
        <f t="shared" si="54"/>
        <v>3615.0729032627542</v>
      </c>
      <c r="U293" s="89">
        <f t="shared" si="55"/>
        <v>0</v>
      </c>
      <c r="V293" s="88">
        <v>13282</v>
      </c>
      <c r="W293" s="89">
        <v>3609</v>
      </c>
      <c r="X293" s="89">
        <v>0</v>
      </c>
      <c r="Y293" s="88">
        <f t="shared" si="47"/>
        <v>0</v>
      </c>
      <c r="Z293" s="89">
        <f t="shared" si="48"/>
        <v>-6</v>
      </c>
      <c r="AA293" s="89">
        <f t="shared" si="49"/>
        <v>0</v>
      </c>
      <c r="AB293" s="90">
        <f t="shared" si="56"/>
        <v>-6</v>
      </c>
      <c r="AC293" s="17"/>
      <c r="AD293" s="17"/>
      <c r="AE293" s="107"/>
    </row>
    <row r="294" spans="1:31" ht="14.5" customHeight="1">
      <c r="A294" s="45">
        <v>401697</v>
      </c>
      <c r="B294" s="46" t="s">
        <v>258</v>
      </c>
      <c r="C294" s="47" t="s">
        <v>493</v>
      </c>
      <c r="D294" s="76">
        <v>1285008</v>
      </c>
      <c r="E294" s="77">
        <v>506535</v>
      </c>
      <c r="F294" s="77">
        <v>794751</v>
      </c>
      <c r="G294" s="82">
        <v>0</v>
      </c>
      <c r="H294" s="83">
        <v>0</v>
      </c>
      <c r="I294" s="55">
        <f t="shared" si="50"/>
        <v>2586294</v>
      </c>
      <c r="J294" s="56">
        <f>(D294+E294+G294)*Factors!$B$3 +(F294+H294)*Factors!$B$4</f>
        <v>2579734.9083960168</v>
      </c>
      <c r="K294" s="56">
        <f>VLOOKUP(A294,'NECA 5 year Projections'!$A$3:$H$656,4,FALSE)</f>
        <v>979406.75522147305</v>
      </c>
      <c r="L294" s="57">
        <f t="shared" si="51"/>
        <v>979406.75522147305</v>
      </c>
      <c r="M294" s="57">
        <f t="shared" si="52"/>
        <v>2579734.9083960168</v>
      </c>
      <c r="N294" s="58">
        <f t="shared" si="46"/>
        <v>6559.0916039831936</v>
      </c>
      <c r="O294" s="67">
        <f>IF(N294&gt;0,Factors!$B$6*(D294+E294+G294)+Factors!$B$7*(Main!F294+Main!H294),0)</f>
        <v>6559.0916039828753</v>
      </c>
      <c r="P294" s="72">
        <f>IF(O294&gt;0,(Factors!$B$6*Main!D294)/O294,0)</f>
        <v>0.71726327528839673</v>
      </c>
      <c r="Q294" s="70">
        <f>IF(O294&gt;0,(Factors!$B$6*Main!E294+Factors!$B298*Main!F294)/O294,0)</f>
        <v>0.28273672471160338</v>
      </c>
      <c r="R294" s="71">
        <f>IF(O294&gt;0,(Factors!$B$6*Main!G294+Factors!$B298*Main!H294)/O294,0)</f>
        <v>0</v>
      </c>
      <c r="S294" s="88">
        <f t="shared" si="53"/>
        <v>4704.5955267896088</v>
      </c>
      <c r="T294" s="89">
        <f t="shared" si="54"/>
        <v>1854.4960771935853</v>
      </c>
      <c r="U294" s="89">
        <f t="shared" si="55"/>
        <v>0</v>
      </c>
      <c r="V294" s="88">
        <v>4705</v>
      </c>
      <c r="W294" s="89">
        <v>1764</v>
      </c>
      <c r="X294" s="89">
        <v>0</v>
      </c>
      <c r="Y294" s="88">
        <f t="shared" si="47"/>
        <v>0</v>
      </c>
      <c r="Z294" s="89">
        <f t="shared" si="48"/>
        <v>-90</v>
      </c>
      <c r="AA294" s="89">
        <f t="shared" si="49"/>
        <v>0</v>
      </c>
      <c r="AB294" s="90">
        <f t="shared" si="56"/>
        <v>-90</v>
      </c>
      <c r="AC294" s="17"/>
      <c r="AD294" s="17"/>
      <c r="AE294" s="107"/>
    </row>
    <row r="295" spans="1:31" ht="14.5" customHeight="1">
      <c r="A295" s="45">
        <v>401698</v>
      </c>
      <c r="B295" s="46" t="s">
        <v>259</v>
      </c>
      <c r="C295" s="47" t="s">
        <v>493</v>
      </c>
      <c r="D295" s="76">
        <v>176316</v>
      </c>
      <c r="E295" s="77">
        <v>0</v>
      </c>
      <c r="F295" s="77">
        <v>0</v>
      </c>
      <c r="G295" s="82">
        <v>0</v>
      </c>
      <c r="H295" s="83">
        <v>0</v>
      </c>
      <c r="I295" s="55">
        <f t="shared" si="50"/>
        <v>176316</v>
      </c>
      <c r="J295" s="56">
        <f>(D295+E295+G295)*Factors!$B$3 +(F295+H295)*Factors!$B$4</f>
        <v>175670.48225621833</v>
      </c>
      <c r="K295" s="56">
        <f>VLOOKUP(A295,'NECA 5 year Projections'!$A$3:$H$656,4,FALSE)</f>
        <v>201422.53479669199</v>
      </c>
      <c r="L295" s="57">
        <f t="shared" si="51"/>
        <v>176316</v>
      </c>
      <c r="M295" s="57">
        <f t="shared" si="52"/>
        <v>176316</v>
      </c>
      <c r="N295" s="58">
        <f t="shared" si="46"/>
        <v>0</v>
      </c>
      <c r="O295" s="67">
        <f>IF(N295&gt;0,Factors!$B$6*(D295+E295+G295)+Factors!$B$7*(Main!F295+Main!H295),0)</f>
        <v>0</v>
      </c>
      <c r="P295" s="72">
        <f>IF(O295&gt;0,(Factors!$B$6*Main!D295)/O295,0)</f>
        <v>0</v>
      </c>
      <c r="Q295" s="70">
        <f>IF(O295&gt;0,(Factors!$B$6*Main!E295+Factors!$B299*Main!F295)/O295,0)</f>
        <v>0</v>
      </c>
      <c r="R295" s="71">
        <f>IF(O295&gt;0,(Factors!$B$6*Main!G295+Factors!$B299*Main!H295)/O295,0)</f>
        <v>0</v>
      </c>
      <c r="S295" s="88">
        <f t="shared" si="53"/>
        <v>0</v>
      </c>
      <c r="T295" s="89">
        <f t="shared" si="54"/>
        <v>0</v>
      </c>
      <c r="U295" s="89">
        <f t="shared" si="55"/>
        <v>0</v>
      </c>
      <c r="V295" s="88">
        <v>0</v>
      </c>
      <c r="W295" s="89">
        <v>0</v>
      </c>
      <c r="X295" s="89">
        <v>0</v>
      </c>
      <c r="Y295" s="88">
        <f t="shared" si="47"/>
        <v>0</v>
      </c>
      <c r="Z295" s="89">
        <f t="shared" si="48"/>
        <v>0</v>
      </c>
      <c r="AA295" s="89">
        <f t="shared" si="49"/>
        <v>0</v>
      </c>
      <c r="AB295" s="90">
        <f t="shared" si="56"/>
        <v>0</v>
      </c>
      <c r="AC295" s="17"/>
      <c r="AD295" s="17"/>
    </row>
    <row r="296" spans="1:31" ht="14.5" customHeight="1">
      <c r="A296" s="45">
        <v>401699</v>
      </c>
      <c r="B296" s="46" t="s">
        <v>260</v>
      </c>
      <c r="C296" s="47" t="s">
        <v>493</v>
      </c>
      <c r="D296" s="76">
        <v>143244</v>
      </c>
      <c r="E296" s="77">
        <v>31173</v>
      </c>
      <c r="F296" s="77">
        <v>59829</v>
      </c>
      <c r="G296" s="82">
        <v>0</v>
      </c>
      <c r="H296" s="83">
        <v>0</v>
      </c>
      <c r="I296" s="55">
        <f t="shared" si="50"/>
        <v>234246</v>
      </c>
      <c r="J296" s="56">
        <f>(D296+E296+G296)*Factors!$B$3 +(F296+H296)*Factors!$B$4</f>
        <v>233607.43476305515</v>
      </c>
      <c r="K296" s="56">
        <f>VLOOKUP(A296,'NECA 5 year Projections'!$A$3:$H$656,4,FALSE)</f>
        <v>153958.46130197099</v>
      </c>
      <c r="L296" s="57">
        <f t="shared" si="51"/>
        <v>153958.46130197099</v>
      </c>
      <c r="M296" s="57">
        <f t="shared" si="52"/>
        <v>233607.43476305515</v>
      </c>
      <c r="N296" s="58">
        <f t="shared" si="46"/>
        <v>638.56523694485077</v>
      </c>
      <c r="O296" s="67">
        <f>IF(N296&gt;0,Factors!$B$6*(D296+E296+G296)+Factors!$B$7*(Main!F296+Main!H296),0)</f>
        <v>638.56523694484656</v>
      </c>
      <c r="P296" s="72">
        <f>IF(O296&gt;0,(Factors!$B$6*Main!D296)/O296,0)</f>
        <v>0.8212731557130325</v>
      </c>
      <c r="Q296" s="70">
        <f>IF(O296&gt;0,(Factors!$B$6*Main!E296+Factors!$B300*Main!F296)/O296,0)</f>
        <v>0.17872684428696742</v>
      </c>
      <c r="R296" s="71">
        <f>IF(O296&gt;0,(Factors!$B$6*Main!G296+Factors!$B300*Main!H296)/O296,0)</f>
        <v>0</v>
      </c>
      <c r="S296" s="88">
        <f t="shared" si="53"/>
        <v>524.43648727433788</v>
      </c>
      <c r="T296" s="89">
        <f t="shared" si="54"/>
        <v>114.1287496705128</v>
      </c>
      <c r="U296" s="89">
        <f t="shared" si="55"/>
        <v>0</v>
      </c>
      <c r="V296" s="88">
        <v>524</v>
      </c>
      <c r="W296" s="89">
        <v>114</v>
      </c>
      <c r="X296" s="89">
        <v>0</v>
      </c>
      <c r="Y296" s="88">
        <f t="shared" si="47"/>
        <v>0</v>
      </c>
      <c r="Z296" s="89">
        <f t="shared" si="48"/>
        <v>0</v>
      </c>
      <c r="AA296" s="89">
        <f t="shared" si="49"/>
        <v>0</v>
      </c>
      <c r="AB296" s="90">
        <f t="shared" si="56"/>
        <v>0</v>
      </c>
      <c r="AC296" s="17"/>
      <c r="AD296" s="17"/>
    </row>
    <row r="297" spans="1:31" ht="14.5" customHeight="1">
      <c r="A297" s="45">
        <v>401704</v>
      </c>
      <c r="B297" s="46" t="s">
        <v>261</v>
      </c>
      <c r="C297" s="47" t="s">
        <v>493</v>
      </c>
      <c r="D297" s="76">
        <v>490452</v>
      </c>
      <c r="E297" s="77">
        <v>345945</v>
      </c>
      <c r="F297" s="77">
        <v>287478</v>
      </c>
      <c r="G297" s="82">
        <v>0</v>
      </c>
      <c r="H297" s="83">
        <v>0</v>
      </c>
      <c r="I297" s="55">
        <f t="shared" si="50"/>
        <v>1123875</v>
      </c>
      <c r="J297" s="56">
        <f>(D297+E297+G297)*Factors!$B$3 +(F297+H297)*Factors!$B$4</f>
        <v>1120812.8326167464</v>
      </c>
      <c r="K297" s="56">
        <f>VLOOKUP(A297,'NECA 5 year Projections'!$A$3:$H$656,4,FALSE)</f>
        <v>647963.74884529295</v>
      </c>
      <c r="L297" s="57">
        <f t="shared" si="51"/>
        <v>647963.74884529295</v>
      </c>
      <c r="M297" s="57">
        <f t="shared" si="52"/>
        <v>1120812.8326167464</v>
      </c>
      <c r="N297" s="58">
        <f t="shared" si="46"/>
        <v>3062.1673832535744</v>
      </c>
      <c r="O297" s="67">
        <f>IF(N297&gt;0,Factors!$B$6*(D297+E297+G297)+Factors!$B$7*(Main!F297+Main!H297),0)</f>
        <v>3062.1673832536899</v>
      </c>
      <c r="P297" s="72">
        <f>IF(O297&gt;0,(Factors!$B$6*Main!D297)/O297,0)</f>
        <v>0.58638660827334388</v>
      </c>
      <c r="Q297" s="70">
        <f>IF(O297&gt;0,(Factors!$B$6*Main!E297+Factors!$B301*Main!F297)/O297,0)</f>
        <v>0.41361339172665612</v>
      </c>
      <c r="R297" s="71">
        <f>IF(O297&gt;0,(Factors!$B$6*Main!G297+Factors!$B301*Main!H297)/O297,0)</f>
        <v>0</v>
      </c>
      <c r="S297" s="88">
        <f t="shared" si="53"/>
        <v>1795.6139458313241</v>
      </c>
      <c r="T297" s="89">
        <f t="shared" si="54"/>
        <v>1266.5534374222502</v>
      </c>
      <c r="U297" s="89">
        <f t="shared" si="55"/>
        <v>0</v>
      </c>
      <c r="V297" s="88">
        <v>1796</v>
      </c>
      <c r="W297" s="89">
        <v>1262</v>
      </c>
      <c r="X297" s="89">
        <v>0</v>
      </c>
      <c r="Y297" s="88">
        <f t="shared" si="47"/>
        <v>0</v>
      </c>
      <c r="Z297" s="89">
        <f t="shared" si="48"/>
        <v>-5</v>
      </c>
      <c r="AA297" s="89">
        <f t="shared" si="49"/>
        <v>0</v>
      </c>
      <c r="AB297" s="90">
        <f t="shared" si="56"/>
        <v>-5</v>
      </c>
      <c r="AC297" s="17"/>
      <c r="AD297" s="17"/>
      <c r="AE297" s="107"/>
    </row>
    <row r="298" spans="1:31" ht="14.5" customHeight="1">
      <c r="A298" s="45">
        <v>401709</v>
      </c>
      <c r="B298" s="46" t="s">
        <v>262</v>
      </c>
      <c r="C298" s="47" t="s">
        <v>493</v>
      </c>
      <c r="D298" s="76">
        <v>1226304</v>
      </c>
      <c r="E298" s="77">
        <v>635079</v>
      </c>
      <c r="F298" s="77">
        <v>661083</v>
      </c>
      <c r="G298" s="82">
        <v>0</v>
      </c>
      <c r="H298" s="83">
        <v>0</v>
      </c>
      <c r="I298" s="55">
        <f t="shared" si="50"/>
        <v>2522466</v>
      </c>
      <c r="J298" s="56">
        <f>(D298+E298+G298)*Factors!$B$3 +(F298+H298)*Factors!$B$4</f>
        <v>2515651.2143057147</v>
      </c>
      <c r="K298" s="56">
        <f>VLOOKUP(A298,'NECA 5 year Projections'!$A$3:$H$656,4,FALSE)</f>
        <v>1248567.6663012099</v>
      </c>
      <c r="L298" s="57">
        <f t="shared" si="51"/>
        <v>1248567.6663012099</v>
      </c>
      <c r="M298" s="57">
        <f t="shared" si="52"/>
        <v>2515651.2143057147</v>
      </c>
      <c r="N298" s="58">
        <f t="shared" si="46"/>
        <v>6814.7856942852959</v>
      </c>
      <c r="O298" s="67">
        <f>IF(N298&gt;0,Factors!$B$6*(D298+E298+G298)+Factors!$B$7*(Main!F298+Main!H298),0)</f>
        <v>6814.785694285014</v>
      </c>
      <c r="P298" s="72">
        <f>IF(O298&gt;0,(Factors!$B$6*Main!D298)/O298,0)</f>
        <v>0.65881336619062281</v>
      </c>
      <c r="Q298" s="70">
        <f>IF(O298&gt;0,(Factors!$B$6*Main!E298+Factors!$B302*Main!F298)/O298,0)</f>
        <v>0.34118663380937725</v>
      </c>
      <c r="R298" s="71">
        <f>IF(O298&gt;0,(Factors!$B$6*Main!G298+Factors!$B302*Main!H298)/O298,0)</f>
        <v>0</v>
      </c>
      <c r="S298" s="88">
        <f t="shared" si="53"/>
        <v>4489.6719031197963</v>
      </c>
      <c r="T298" s="89">
        <f t="shared" si="54"/>
        <v>2325.1137911655001</v>
      </c>
      <c r="U298" s="89">
        <f t="shared" si="55"/>
        <v>0</v>
      </c>
      <c r="V298" s="88">
        <v>4490</v>
      </c>
      <c r="W298" s="89">
        <v>2325</v>
      </c>
      <c r="X298" s="89">
        <v>0</v>
      </c>
      <c r="Y298" s="88">
        <f t="shared" si="47"/>
        <v>0</v>
      </c>
      <c r="Z298" s="89">
        <f t="shared" si="48"/>
        <v>0</v>
      </c>
      <c r="AA298" s="89">
        <f t="shared" si="49"/>
        <v>0</v>
      </c>
      <c r="AB298" s="90">
        <f t="shared" si="56"/>
        <v>0</v>
      </c>
      <c r="AC298" s="17"/>
      <c r="AD298" s="17"/>
      <c r="AE298" s="107"/>
    </row>
    <row r="299" spans="1:31" ht="14.5" customHeight="1">
      <c r="A299" s="45">
        <v>401713</v>
      </c>
      <c r="B299" s="46" t="s">
        <v>263</v>
      </c>
      <c r="C299" s="47" t="s">
        <v>493</v>
      </c>
      <c r="D299" s="76">
        <v>1708548</v>
      </c>
      <c r="E299" s="77">
        <v>951534</v>
      </c>
      <c r="F299" s="77">
        <v>823662</v>
      </c>
      <c r="G299" s="82">
        <v>0</v>
      </c>
      <c r="H299" s="83">
        <v>0</v>
      </c>
      <c r="I299" s="55">
        <f t="shared" si="50"/>
        <v>3483744</v>
      </c>
      <c r="J299" s="56">
        <f>(D299+E299+G299)*Factors!$B$3 +(F299+H299)*Factors!$B$4</f>
        <v>3474005.0646174243</v>
      </c>
      <c r="K299" s="56">
        <f>VLOOKUP(A299,'NECA 5 year Projections'!$A$3:$H$656,4,FALSE)</f>
        <v>1841385.26717509</v>
      </c>
      <c r="L299" s="57">
        <f t="shared" si="51"/>
        <v>1841385.26717509</v>
      </c>
      <c r="M299" s="57">
        <f t="shared" si="52"/>
        <v>3474005.0646174243</v>
      </c>
      <c r="N299" s="58">
        <f t="shared" si="46"/>
        <v>9738.935382575728</v>
      </c>
      <c r="O299" s="67">
        <f>IF(N299&gt;0,Factors!$B$6*(D299+E299+G299)+Factors!$B$7*(Main!F299+Main!H299),0)</f>
        <v>9738.935382575788</v>
      </c>
      <c r="P299" s="72">
        <f>IF(O299&gt;0,(Factors!$B$6*Main!D299)/O299,0)</f>
        <v>0.642291478232626</v>
      </c>
      <c r="Q299" s="70">
        <f>IF(O299&gt;0,(Factors!$B$6*Main!E299+Factors!$B303*Main!F299)/O299,0)</f>
        <v>0.35770852176737411</v>
      </c>
      <c r="R299" s="71">
        <f>IF(O299&gt;0,(Factors!$B$6*Main!G299+Factors!$B303*Main!H299)/O299,0)</f>
        <v>0</v>
      </c>
      <c r="S299" s="88">
        <f t="shared" si="53"/>
        <v>6255.2352032865892</v>
      </c>
      <c r="T299" s="89">
        <f t="shared" si="54"/>
        <v>3483.7001792891397</v>
      </c>
      <c r="U299" s="89">
        <f t="shared" si="55"/>
        <v>0</v>
      </c>
      <c r="V299" s="88">
        <v>6255</v>
      </c>
      <c r="W299" s="89">
        <v>3424</v>
      </c>
      <c r="X299" s="89">
        <v>0</v>
      </c>
      <c r="Y299" s="88">
        <f t="shared" si="47"/>
        <v>0</v>
      </c>
      <c r="Z299" s="89">
        <f t="shared" si="48"/>
        <v>-60</v>
      </c>
      <c r="AA299" s="89">
        <f t="shared" si="49"/>
        <v>0</v>
      </c>
      <c r="AB299" s="90">
        <f t="shared" si="56"/>
        <v>-60</v>
      </c>
      <c r="AC299" s="17"/>
      <c r="AD299" s="17"/>
      <c r="AE299" s="107"/>
    </row>
    <row r="300" spans="1:31" ht="14.5" customHeight="1">
      <c r="A300" s="45">
        <v>401718</v>
      </c>
      <c r="B300" s="46" t="s">
        <v>264</v>
      </c>
      <c r="C300" s="47" t="s">
        <v>493</v>
      </c>
      <c r="D300" s="76">
        <v>1794948</v>
      </c>
      <c r="E300" s="77">
        <v>661821</v>
      </c>
      <c r="F300" s="77">
        <v>626142</v>
      </c>
      <c r="G300" s="82">
        <v>0</v>
      </c>
      <c r="H300" s="83">
        <v>0</v>
      </c>
      <c r="I300" s="55">
        <f t="shared" si="50"/>
        <v>3082911</v>
      </c>
      <c r="J300" s="56">
        <f>(D300+E300+G300)*Factors!$B$3 +(F300+H300)*Factors!$B$4</f>
        <v>3073916.4221858894</v>
      </c>
      <c r="K300" s="56">
        <f>VLOOKUP(A300,'NECA 5 year Projections'!$A$3:$H$656,4,FALSE)</f>
        <v>1729397.1627257599</v>
      </c>
      <c r="L300" s="57">
        <f t="shared" si="51"/>
        <v>1729397.1627257599</v>
      </c>
      <c r="M300" s="57">
        <f t="shared" si="52"/>
        <v>3073916.4221858894</v>
      </c>
      <c r="N300" s="58">
        <f t="shared" si="46"/>
        <v>8994.5778141105548</v>
      </c>
      <c r="O300" s="67">
        <f>IF(N300&gt;0,Factors!$B$6*(D300+E300+G300)+Factors!$B$7*(Main!F300+Main!H300),0)</f>
        <v>8994.5778141107439</v>
      </c>
      <c r="P300" s="72">
        <f>IF(O300&gt;0,(Factors!$B$6*Main!D300)/O300,0)</f>
        <v>0.73061325667980992</v>
      </c>
      <c r="Q300" s="70">
        <f>IF(O300&gt;0,(Factors!$B$6*Main!E300+Factors!$B304*Main!F300)/O300,0)</f>
        <v>0.26938674332019008</v>
      </c>
      <c r="R300" s="71">
        <f>IF(O300&gt;0,(Factors!$B$6*Main!G300+Factors!$B304*Main!H300)/O300,0)</f>
        <v>0</v>
      </c>
      <c r="S300" s="88">
        <f t="shared" si="53"/>
        <v>6571.5577892272786</v>
      </c>
      <c r="T300" s="89">
        <f t="shared" si="54"/>
        <v>2423.0200248832762</v>
      </c>
      <c r="U300" s="89">
        <f t="shared" si="55"/>
        <v>0</v>
      </c>
      <c r="V300" s="88">
        <v>6572</v>
      </c>
      <c r="W300" s="89">
        <v>2422</v>
      </c>
      <c r="X300" s="89">
        <v>0</v>
      </c>
      <c r="Y300" s="88">
        <f t="shared" si="47"/>
        <v>0</v>
      </c>
      <c r="Z300" s="89">
        <f t="shared" si="48"/>
        <v>-1</v>
      </c>
      <c r="AA300" s="89">
        <f t="shared" si="49"/>
        <v>0</v>
      </c>
      <c r="AB300" s="90">
        <f t="shared" si="56"/>
        <v>-1</v>
      </c>
      <c r="AC300" s="17"/>
      <c r="AD300" s="17"/>
      <c r="AE300" s="107"/>
    </row>
    <row r="301" spans="1:31" ht="14.5" customHeight="1">
      <c r="A301" s="45">
        <v>401721</v>
      </c>
      <c r="B301" s="46" t="s">
        <v>265</v>
      </c>
      <c r="C301" s="47" t="s">
        <v>493</v>
      </c>
      <c r="D301" s="76">
        <v>510351</v>
      </c>
      <c r="E301" s="77">
        <v>366189</v>
      </c>
      <c r="F301" s="77">
        <v>375069</v>
      </c>
      <c r="G301" s="82">
        <v>0</v>
      </c>
      <c r="H301" s="83">
        <v>0</v>
      </c>
      <c r="I301" s="55">
        <f t="shared" si="50"/>
        <v>1251609</v>
      </c>
      <c r="J301" s="56">
        <f>(D301+E301+G301)*Factors!$B$3 +(F301+H301)*Factors!$B$4</f>
        <v>1248399.8634319382</v>
      </c>
      <c r="K301" s="56">
        <f>VLOOKUP(A301,'NECA 5 year Projections'!$A$3:$H$656,4,FALSE)</f>
        <v>499363.32016184903</v>
      </c>
      <c r="L301" s="57">
        <f t="shared" si="51"/>
        <v>499363.32016184903</v>
      </c>
      <c r="M301" s="57">
        <f t="shared" si="52"/>
        <v>1248399.8634319382</v>
      </c>
      <c r="N301" s="58">
        <f t="shared" si="46"/>
        <v>3209.1365680617746</v>
      </c>
      <c r="O301" s="67">
        <f>IF(N301&gt;0,Factors!$B$6*(D301+E301+G301)+Factors!$B$7*(Main!F301+Main!H301),0)</f>
        <v>3209.1365680618046</v>
      </c>
      <c r="P301" s="72">
        <f>IF(O301&gt;0,(Factors!$B$6*Main!D301)/O301,0)</f>
        <v>0.58223355465808746</v>
      </c>
      <c r="Q301" s="70">
        <f>IF(O301&gt;0,(Factors!$B$6*Main!E301+Factors!$B305*Main!F301)/O301,0)</f>
        <v>0.41776644534191254</v>
      </c>
      <c r="R301" s="71">
        <f>IF(O301&gt;0,(Factors!$B$6*Main!G301+Factors!$B305*Main!H301)/O301,0)</f>
        <v>0</v>
      </c>
      <c r="S301" s="88">
        <f t="shared" si="53"/>
        <v>1868.4669914058625</v>
      </c>
      <c r="T301" s="89">
        <f t="shared" si="54"/>
        <v>1340.6695766559121</v>
      </c>
      <c r="U301" s="89">
        <f t="shared" si="55"/>
        <v>0</v>
      </c>
      <c r="V301" s="88">
        <v>1892</v>
      </c>
      <c r="W301" s="89">
        <v>1330</v>
      </c>
      <c r="X301" s="89">
        <v>0</v>
      </c>
      <c r="Y301" s="88">
        <f t="shared" si="47"/>
        <v>24</v>
      </c>
      <c r="Z301" s="89">
        <f t="shared" si="48"/>
        <v>-11</v>
      </c>
      <c r="AA301" s="89">
        <f t="shared" si="49"/>
        <v>0</v>
      </c>
      <c r="AB301" s="90">
        <f t="shared" si="56"/>
        <v>13</v>
      </c>
      <c r="AC301" s="17"/>
      <c r="AD301" s="17"/>
    </row>
    <row r="302" spans="1:31" ht="14.5" customHeight="1">
      <c r="A302" s="45">
        <v>401724</v>
      </c>
      <c r="B302" s="46" t="s">
        <v>266</v>
      </c>
      <c r="C302" s="47" t="s">
        <v>493</v>
      </c>
      <c r="D302" s="76">
        <v>3658776</v>
      </c>
      <c r="E302" s="77">
        <v>2298249</v>
      </c>
      <c r="F302" s="77">
        <v>2255565</v>
      </c>
      <c r="G302" s="82">
        <v>0</v>
      </c>
      <c r="H302" s="83">
        <v>0</v>
      </c>
      <c r="I302" s="55">
        <f t="shared" si="50"/>
        <v>8212590</v>
      </c>
      <c r="J302" s="56">
        <f>(D302+E302+G302)*Factors!$B$3 +(F302+H302)*Factors!$B$4</f>
        <v>8190780.4912903477</v>
      </c>
      <c r="K302" s="56">
        <f>VLOOKUP(A302,'NECA 5 year Projections'!$A$3:$H$656,4,FALSE)</f>
        <v>3064693.67963123</v>
      </c>
      <c r="L302" s="57">
        <f t="shared" si="51"/>
        <v>3064693.67963123</v>
      </c>
      <c r="M302" s="57">
        <f t="shared" si="52"/>
        <v>8190780.4912903477</v>
      </c>
      <c r="N302" s="58">
        <f t="shared" si="46"/>
        <v>21809.508709652349</v>
      </c>
      <c r="O302" s="67">
        <f>IF(N302&gt;0,Factors!$B$6*(D302+E302+G302)+Factors!$B$7*(Main!F302+Main!H302),0)</f>
        <v>21809.508709652007</v>
      </c>
      <c r="P302" s="72">
        <f>IF(O302&gt;0,(Factors!$B$6*Main!D302)/O302,0)</f>
        <v>0.61419517292608306</v>
      </c>
      <c r="Q302" s="70">
        <f>IF(O302&gt;0,(Factors!$B$6*Main!E302+Factors!$B306*Main!F302)/O302,0)</f>
        <v>0.38580482707391694</v>
      </c>
      <c r="R302" s="71">
        <f>IF(O302&gt;0,(Factors!$B$6*Main!G302+Factors!$B306*Main!H302)/O302,0)</f>
        <v>0</v>
      </c>
      <c r="S302" s="88">
        <f t="shared" si="53"/>
        <v>13395.294973357839</v>
      </c>
      <c r="T302" s="89">
        <f t="shared" si="54"/>
        <v>8414.2137362945105</v>
      </c>
      <c r="U302" s="89">
        <f t="shared" si="55"/>
        <v>0</v>
      </c>
      <c r="V302" s="88">
        <v>13395</v>
      </c>
      <c r="W302" s="89">
        <v>8407</v>
      </c>
      <c r="X302" s="89">
        <v>0</v>
      </c>
      <c r="Y302" s="88">
        <f t="shared" si="47"/>
        <v>0</v>
      </c>
      <c r="Z302" s="89">
        <f t="shared" si="48"/>
        <v>-7</v>
      </c>
      <c r="AA302" s="89">
        <f t="shared" si="49"/>
        <v>0</v>
      </c>
      <c r="AB302" s="90">
        <f t="shared" si="56"/>
        <v>-7</v>
      </c>
      <c r="AC302" s="17"/>
      <c r="AD302" s="17"/>
    </row>
    <row r="303" spans="1:31" ht="14.5" customHeight="1">
      <c r="A303" s="45">
        <v>411746</v>
      </c>
      <c r="B303" s="46" t="s">
        <v>267</v>
      </c>
      <c r="C303" s="47" t="s">
        <v>494</v>
      </c>
      <c r="D303" s="76">
        <v>2309832</v>
      </c>
      <c r="E303" s="77">
        <v>1024533</v>
      </c>
      <c r="F303" s="77">
        <v>965505</v>
      </c>
      <c r="G303" s="82">
        <v>195876</v>
      </c>
      <c r="H303" s="83">
        <v>123042</v>
      </c>
      <c r="I303" s="55">
        <f t="shared" si="50"/>
        <v>4618788</v>
      </c>
      <c r="J303" s="56">
        <f>(D303+E303+G303)*Factors!$B$3 +(F303+H303)*Factors!$B$4</f>
        <v>4605863.2897903454</v>
      </c>
      <c r="K303" s="56">
        <f>VLOOKUP(A303,'NECA 5 year Projections'!$A$3:$H$656,4,FALSE)</f>
        <v>2601364.2383091399</v>
      </c>
      <c r="L303" s="57">
        <f t="shared" si="51"/>
        <v>2601364.2383091399</v>
      </c>
      <c r="M303" s="57">
        <f t="shared" si="52"/>
        <v>4605863.2897903454</v>
      </c>
      <c r="N303" s="58">
        <f t="shared" si="46"/>
        <v>12924.710209654644</v>
      </c>
      <c r="O303" s="67">
        <f>IF(N303&gt;0,Factors!$B$6*(D303+E303+G303)+Factors!$B$7*(Main!F303+Main!H303),0)</f>
        <v>12924.710209655092</v>
      </c>
      <c r="P303" s="72">
        <f>IF(O303&gt;0,(Factors!$B$6*Main!D303)/O303,0)</f>
        <v>0.65429867252688978</v>
      </c>
      <c r="Q303" s="70">
        <f>IF(O303&gt;0,(Factors!$B$6*Main!E303+Factors!$B307*Main!F303)/O303,0)</f>
        <v>0.29021616371233577</v>
      </c>
      <c r="R303" s="71">
        <f>IF(O303&gt;0,(Factors!$B$6*Main!G303+Factors!$B307*Main!H303)/O303,0)</f>
        <v>5.5485163760774399E-2</v>
      </c>
      <c r="S303" s="88">
        <f t="shared" si="53"/>
        <v>8456.6207329717727</v>
      </c>
      <c r="T303" s="89">
        <f t="shared" si="54"/>
        <v>3750.95981413963</v>
      </c>
      <c r="U303" s="89">
        <f t="shared" si="55"/>
        <v>717.12966254324078</v>
      </c>
      <c r="V303" s="88">
        <v>8457</v>
      </c>
      <c r="W303" s="89">
        <v>3745</v>
      </c>
      <c r="X303" s="89">
        <v>717</v>
      </c>
      <c r="Y303" s="88">
        <f t="shared" si="47"/>
        <v>0</v>
      </c>
      <c r="Z303" s="89">
        <f t="shared" si="48"/>
        <v>-6</v>
      </c>
      <c r="AA303" s="89">
        <f t="shared" si="49"/>
        <v>0</v>
      </c>
      <c r="AB303" s="90">
        <f t="shared" si="56"/>
        <v>-6</v>
      </c>
      <c r="AC303" s="17"/>
      <c r="AD303" s="17"/>
      <c r="AE303" s="107"/>
    </row>
    <row r="304" spans="1:31" ht="14.5" customHeight="1">
      <c r="A304" s="45">
        <v>411756</v>
      </c>
      <c r="B304" s="46" t="s">
        <v>268</v>
      </c>
      <c r="C304" s="47" t="s">
        <v>494</v>
      </c>
      <c r="D304" s="76">
        <v>392676</v>
      </c>
      <c r="E304" s="77">
        <v>135744</v>
      </c>
      <c r="F304" s="77">
        <v>148032</v>
      </c>
      <c r="G304" s="82">
        <v>0</v>
      </c>
      <c r="H304" s="83">
        <v>0</v>
      </c>
      <c r="I304" s="55">
        <f t="shared" si="50"/>
        <v>676452</v>
      </c>
      <c r="J304" s="56">
        <f>(D304+E304+G304)*Factors!$B$3 +(F304+H304)*Factors!$B$4</f>
        <v>674517.3798511246</v>
      </c>
      <c r="K304" s="56">
        <f>VLOOKUP(A304,'NECA 5 year Projections'!$A$3:$H$656,4,FALSE)</f>
        <v>775903.92064979998</v>
      </c>
      <c r="L304" s="57">
        <f t="shared" si="51"/>
        <v>676452</v>
      </c>
      <c r="M304" s="57">
        <f t="shared" si="52"/>
        <v>676452</v>
      </c>
      <c r="N304" s="58">
        <f t="shared" si="46"/>
        <v>0</v>
      </c>
      <c r="O304" s="67">
        <f>IF(N304&gt;0,Factors!$B$6*(D304+E304+G304)+Factors!$B$7*(Main!F304+Main!H304),0)</f>
        <v>0</v>
      </c>
      <c r="P304" s="72">
        <f>IF(O304&gt;0,(Factors!$B$6*Main!D304)/O304,0)</f>
        <v>0</v>
      </c>
      <c r="Q304" s="70">
        <f>IF(O304&gt;0,(Factors!$B$6*Main!E304+Factors!$B308*Main!F304)/O304,0)</f>
        <v>0</v>
      </c>
      <c r="R304" s="71">
        <f>IF(O304&gt;0,(Factors!$B$6*Main!G304+Factors!$B308*Main!H304)/O304,0)</f>
        <v>0</v>
      </c>
      <c r="S304" s="88">
        <f t="shared" si="53"/>
        <v>0</v>
      </c>
      <c r="T304" s="89">
        <f t="shared" si="54"/>
        <v>0</v>
      </c>
      <c r="U304" s="89">
        <f t="shared" si="55"/>
        <v>0</v>
      </c>
      <c r="V304" s="88">
        <v>0</v>
      </c>
      <c r="W304" s="89">
        <v>0</v>
      </c>
      <c r="X304" s="89">
        <v>0</v>
      </c>
      <c r="Y304" s="88">
        <f t="shared" si="47"/>
        <v>0</v>
      </c>
      <c r="Z304" s="89">
        <f t="shared" si="48"/>
        <v>0</v>
      </c>
      <c r="AA304" s="89">
        <f t="shared" si="49"/>
        <v>0</v>
      </c>
      <c r="AB304" s="90">
        <f t="shared" si="56"/>
        <v>0</v>
      </c>
      <c r="AC304" s="17"/>
      <c r="AD304" s="17"/>
    </row>
    <row r="305" spans="1:31" ht="14.5" customHeight="1">
      <c r="A305" s="45">
        <v>411758</v>
      </c>
      <c r="B305" s="46" t="s">
        <v>269</v>
      </c>
      <c r="C305" s="47" t="s">
        <v>494</v>
      </c>
      <c r="D305" s="76">
        <v>1110456</v>
      </c>
      <c r="E305" s="77">
        <v>754044</v>
      </c>
      <c r="F305" s="77">
        <v>667701</v>
      </c>
      <c r="G305" s="82">
        <v>0</v>
      </c>
      <c r="H305" s="83">
        <v>0</v>
      </c>
      <c r="I305" s="55">
        <f t="shared" si="50"/>
        <v>2532201</v>
      </c>
      <c r="J305" s="56">
        <f>(D305+E305+G305)*Factors!$B$3 +(F305+H305)*Factors!$B$4</f>
        <v>2525374.8025290901</v>
      </c>
      <c r="K305" s="56">
        <f>VLOOKUP(A305,'NECA 5 year Projections'!$A$3:$H$656,4,FALSE)</f>
        <v>1244855.4031668</v>
      </c>
      <c r="L305" s="57">
        <f t="shared" si="51"/>
        <v>1244855.4031668</v>
      </c>
      <c r="M305" s="57">
        <f t="shared" si="52"/>
        <v>2525374.8025290901</v>
      </c>
      <c r="N305" s="58">
        <f t="shared" si="46"/>
        <v>6826.1974709099159</v>
      </c>
      <c r="O305" s="67">
        <f>IF(N305&gt;0,Factors!$B$6*(D305+E305+G305)+Factors!$B$7*(Main!F305+Main!H305),0)</f>
        <v>6826.1974709097531</v>
      </c>
      <c r="P305" s="72">
        <f>IF(O305&gt;0,(Factors!$B$6*Main!D305)/O305,0)</f>
        <v>0.59557843925985521</v>
      </c>
      <c r="Q305" s="70">
        <f>IF(O305&gt;0,(Factors!$B$6*Main!E305+Factors!$B309*Main!F305)/O305,0)</f>
        <v>0.40442156074014479</v>
      </c>
      <c r="R305" s="71">
        <f>IF(O305&gt;0,(Factors!$B$6*Main!G305+Factors!$B309*Main!H305)/O305,0)</f>
        <v>0</v>
      </c>
      <c r="S305" s="88">
        <f t="shared" si="53"/>
        <v>4065.5360358040984</v>
      </c>
      <c r="T305" s="89">
        <f t="shared" si="54"/>
        <v>2760.6614351058174</v>
      </c>
      <c r="U305" s="89">
        <f t="shared" si="55"/>
        <v>0</v>
      </c>
      <c r="V305" s="88">
        <v>4066</v>
      </c>
      <c r="W305" s="89">
        <v>2750</v>
      </c>
      <c r="X305" s="89">
        <v>0</v>
      </c>
      <c r="Y305" s="88">
        <f t="shared" si="47"/>
        <v>0</v>
      </c>
      <c r="Z305" s="89">
        <f t="shared" si="48"/>
        <v>-11</v>
      </c>
      <c r="AA305" s="89">
        <f t="shared" si="49"/>
        <v>0</v>
      </c>
      <c r="AB305" s="90">
        <f t="shared" si="56"/>
        <v>-11</v>
      </c>
      <c r="AC305" s="17"/>
      <c r="AD305" s="17"/>
      <c r="AE305" s="107"/>
    </row>
    <row r="306" spans="1:31" ht="14.5" customHeight="1">
      <c r="A306" s="45">
        <v>411761</v>
      </c>
      <c r="B306" s="46" t="s">
        <v>270</v>
      </c>
      <c r="C306" s="47" t="s">
        <v>494</v>
      </c>
      <c r="D306" s="76">
        <v>793395</v>
      </c>
      <c r="E306" s="77">
        <v>716481</v>
      </c>
      <c r="F306" s="77">
        <v>676701</v>
      </c>
      <c r="G306" s="82">
        <v>0</v>
      </c>
      <c r="H306" s="83">
        <v>0</v>
      </c>
      <c r="I306" s="55">
        <f t="shared" si="50"/>
        <v>2186577</v>
      </c>
      <c r="J306" s="56">
        <f>(D306+E306+G306)*Factors!$B$3 +(F306+H306)*Factors!$B$4</f>
        <v>2181049.1310096071</v>
      </c>
      <c r="K306" s="56">
        <f>VLOOKUP(A306,'NECA 5 year Projections'!$A$3:$H$656,4,FALSE)</f>
        <v>869671.18062442401</v>
      </c>
      <c r="L306" s="57">
        <f t="shared" si="51"/>
        <v>869671.18062442401</v>
      </c>
      <c r="M306" s="57">
        <f t="shared" si="52"/>
        <v>2181049.1310096071</v>
      </c>
      <c r="N306" s="58">
        <f t="shared" si="46"/>
        <v>5527.8689903928898</v>
      </c>
      <c r="O306" s="67">
        <f>IF(N306&gt;0,Factors!$B$6*(D306+E306+G306)+Factors!$B$7*(Main!F306+Main!H306),0)</f>
        <v>5527.868990392778</v>
      </c>
      <c r="P306" s="72">
        <f>IF(O306&gt;0,(Factors!$B$6*Main!D306)/O306,0)</f>
        <v>0.52547030352161361</v>
      </c>
      <c r="Q306" s="70">
        <f>IF(O306&gt;0,(Factors!$B$6*Main!E306+Factors!$B310*Main!F306)/O306,0)</f>
        <v>0.47452969647838628</v>
      </c>
      <c r="R306" s="71">
        <f>IF(O306&gt;0,(Factors!$B$6*Main!G306+Factors!$B310*Main!H306)/O306,0)</f>
        <v>0</v>
      </c>
      <c r="S306" s="88">
        <f t="shared" si="53"/>
        <v>2904.7309962094678</v>
      </c>
      <c r="T306" s="89">
        <f t="shared" si="54"/>
        <v>2623.1379941834216</v>
      </c>
      <c r="U306" s="89">
        <f t="shared" si="55"/>
        <v>0</v>
      </c>
      <c r="V306" s="88">
        <v>2924</v>
      </c>
      <c r="W306" s="89">
        <v>2635</v>
      </c>
      <c r="X306" s="89">
        <v>0</v>
      </c>
      <c r="Y306" s="88">
        <f t="shared" si="47"/>
        <v>19</v>
      </c>
      <c r="Z306" s="89">
        <f t="shared" si="48"/>
        <v>12</v>
      </c>
      <c r="AA306" s="89">
        <f t="shared" si="49"/>
        <v>0</v>
      </c>
      <c r="AB306" s="90">
        <f t="shared" si="56"/>
        <v>31</v>
      </c>
      <c r="AC306" s="17"/>
      <c r="AD306" s="17"/>
      <c r="AE306" s="107"/>
    </row>
    <row r="307" spans="1:31" ht="14.5" customHeight="1">
      <c r="A307" s="45">
        <v>411764</v>
      </c>
      <c r="B307" s="46" t="s">
        <v>271</v>
      </c>
      <c r="C307" s="47" t="s">
        <v>494</v>
      </c>
      <c r="D307" s="76">
        <v>639960</v>
      </c>
      <c r="E307" s="77">
        <v>324225</v>
      </c>
      <c r="F307" s="77">
        <v>323940</v>
      </c>
      <c r="G307" s="82">
        <v>0</v>
      </c>
      <c r="H307" s="83">
        <v>0</v>
      </c>
      <c r="I307" s="55">
        <f t="shared" si="50"/>
        <v>1288125</v>
      </c>
      <c r="J307" s="56">
        <f>(D307+E307+G307)*Factors!$B$3 +(F307+H307)*Factors!$B$4</f>
        <v>1284594.9827254014</v>
      </c>
      <c r="K307" s="56">
        <f>VLOOKUP(A307,'NECA 5 year Projections'!$A$3:$H$656,4,FALSE)</f>
        <v>899630.01132722897</v>
      </c>
      <c r="L307" s="57">
        <f t="shared" si="51"/>
        <v>899630.01132722897</v>
      </c>
      <c r="M307" s="57">
        <f t="shared" si="52"/>
        <v>1284594.9827254014</v>
      </c>
      <c r="N307" s="58">
        <f t="shared" si="46"/>
        <v>3530.017274598591</v>
      </c>
      <c r="O307" s="67">
        <f>IF(N307&gt;0,Factors!$B$6*(D307+E307+G307)+Factors!$B$7*(Main!F307+Main!H307),0)</f>
        <v>3530.0172745986165</v>
      </c>
      <c r="P307" s="72">
        <f>IF(O307&gt;0,(Factors!$B$6*Main!D307)/O307,0)</f>
        <v>0.66373154529473066</v>
      </c>
      <c r="Q307" s="70">
        <f>IF(O307&gt;0,(Factors!$B$6*Main!E307+Factors!$B311*Main!F307)/O307,0)</f>
        <v>0.33626845470526923</v>
      </c>
      <c r="R307" s="71">
        <f>IF(O307&gt;0,(Factors!$B$6*Main!G307+Factors!$B311*Main!H307)/O307,0)</f>
        <v>0</v>
      </c>
      <c r="S307" s="88">
        <f t="shared" si="53"/>
        <v>2342.9838205864162</v>
      </c>
      <c r="T307" s="89">
        <f t="shared" si="54"/>
        <v>1187.0334540121742</v>
      </c>
      <c r="U307" s="89">
        <f t="shared" si="55"/>
        <v>0</v>
      </c>
      <c r="V307" s="88">
        <v>2343</v>
      </c>
      <c r="W307" s="89">
        <v>1187</v>
      </c>
      <c r="X307" s="89">
        <v>0</v>
      </c>
      <c r="Y307" s="88">
        <f t="shared" si="47"/>
        <v>0</v>
      </c>
      <c r="Z307" s="89">
        <f t="shared" si="48"/>
        <v>0</v>
      </c>
      <c r="AA307" s="89">
        <f t="shared" si="49"/>
        <v>0</v>
      </c>
      <c r="AB307" s="90">
        <f t="shared" si="56"/>
        <v>0</v>
      </c>
      <c r="AC307" s="17"/>
      <c r="AD307" s="17"/>
      <c r="AE307" s="107"/>
    </row>
    <row r="308" spans="1:31" ht="14.5" customHeight="1">
      <c r="A308" s="45">
        <v>411777</v>
      </c>
      <c r="B308" s="46" t="s">
        <v>272</v>
      </c>
      <c r="C308" s="47" t="s">
        <v>494</v>
      </c>
      <c r="D308" s="76">
        <v>1979784</v>
      </c>
      <c r="E308" s="77">
        <v>1361241</v>
      </c>
      <c r="F308" s="77">
        <v>1380600</v>
      </c>
      <c r="G308" s="82">
        <v>0</v>
      </c>
      <c r="H308" s="83">
        <v>0</v>
      </c>
      <c r="I308" s="55">
        <f t="shared" si="50"/>
        <v>4721625</v>
      </c>
      <c r="J308" s="56">
        <f>(D308+E308+G308)*Factors!$B$3 +(F308+H308)*Factors!$B$4</f>
        <v>4709393.0362535547</v>
      </c>
      <c r="K308" s="56">
        <f>VLOOKUP(A308,'NECA 5 year Projections'!$A$3:$H$656,4,FALSE)</f>
        <v>2134930.9601970399</v>
      </c>
      <c r="L308" s="57">
        <f t="shared" si="51"/>
        <v>2134930.9601970399</v>
      </c>
      <c r="M308" s="57">
        <f t="shared" si="52"/>
        <v>4709393.0362535547</v>
      </c>
      <c r="N308" s="58">
        <f t="shared" si="46"/>
        <v>12231.963746445253</v>
      </c>
      <c r="O308" s="67">
        <f>IF(N308&gt;0,Factors!$B$6*(D308+E308+G308)+Factors!$B$7*(Main!F308+Main!H308),0)</f>
        <v>12231.963746444761</v>
      </c>
      <c r="P308" s="72">
        <f>IF(O308&gt;0,(Factors!$B$6*Main!D308)/O308,0)</f>
        <v>0.59256784968684761</v>
      </c>
      <c r="Q308" s="70">
        <f>IF(O308&gt;0,(Factors!$B$6*Main!E308+Factors!$B312*Main!F308)/O308,0)</f>
        <v>0.40743215031315244</v>
      </c>
      <c r="R308" s="71">
        <f>IF(O308&gt;0,(Factors!$B$6*Main!G308+Factors!$B312*Main!H308)/O308,0)</f>
        <v>0</v>
      </c>
      <c r="S308" s="88">
        <f t="shared" si="53"/>
        <v>7248.2684546785404</v>
      </c>
      <c r="T308" s="89">
        <f t="shared" si="54"/>
        <v>4983.695291766714</v>
      </c>
      <c r="U308" s="89">
        <f t="shared" si="55"/>
        <v>0</v>
      </c>
      <c r="V308" s="88">
        <v>7248</v>
      </c>
      <c r="W308" s="89">
        <v>4972</v>
      </c>
      <c r="X308" s="89">
        <v>0</v>
      </c>
      <c r="Y308" s="88">
        <f t="shared" si="47"/>
        <v>0</v>
      </c>
      <c r="Z308" s="89">
        <f t="shared" si="48"/>
        <v>-12</v>
      </c>
      <c r="AA308" s="89">
        <f t="shared" si="49"/>
        <v>0</v>
      </c>
      <c r="AB308" s="90">
        <f t="shared" si="56"/>
        <v>-12</v>
      </c>
      <c r="AC308" s="17"/>
      <c r="AD308" s="17"/>
      <c r="AE308" s="107"/>
    </row>
    <row r="309" spans="1:31" ht="14.5" customHeight="1">
      <c r="A309" s="45">
        <v>411778</v>
      </c>
      <c r="B309" s="46" t="s">
        <v>273</v>
      </c>
      <c r="C309" s="47" t="s">
        <v>494</v>
      </c>
      <c r="D309" s="76">
        <v>490026</v>
      </c>
      <c r="E309" s="77">
        <v>203436</v>
      </c>
      <c r="F309" s="77">
        <v>187488</v>
      </c>
      <c r="G309" s="82">
        <v>0</v>
      </c>
      <c r="H309" s="83">
        <v>0</v>
      </c>
      <c r="I309" s="55">
        <f t="shared" si="50"/>
        <v>880950</v>
      </c>
      <c r="J309" s="56">
        <f>(D309+E309+G309)*Factors!$B$3 +(F309+H309)*Factors!$B$4</f>
        <v>878411.137811439</v>
      </c>
      <c r="K309" s="56">
        <f>VLOOKUP(A309,'NECA 5 year Projections'!$A$3:$H$656,4,FALSE)</f>
        <v>465381.70488844102</v>
      </c>
      <c r="L309" s="57">
        <f t="shared" si="51"/>
        <v>465381.70488844102</v>
      </c>
      <c r="M309" s="57">
        <f t="shared" si="52"/>
        <v>878411.137811439</v>
      </c>
      <c r="N309" s="58">
        <f t="shared" si="46"/>
        <v>2538.8621885610046</v>
      </c>
      <c r="O309" s="67">
        <f>IF(N309&gt;0,Factors!$B$6*(D309+E309+G309)+Factors!$B$7*(Main!F309+Main!H309),0)</f>
        <v>2538.8621885610187</v>
      </c>
      <c r="P309" s="72">
        <f>IF(O309&gt;0,(Factors!$B$6*Main!D309)/O309,0)</f>
        <v>0.70663713368576786</v>
      </c>
      <c r="Q309" s="70">
        <f>IF(O309&gt;0,(Factors!$B$6*Main!E309+Factors!$B313*Main!F309)/O309,0)</f>
        <v>0.29336286631423208</v>
      </c>
      <c r="R309" s="71">
        <f>IF(O309&gt;0,(Factors!$B$6*Main!G309+Factors!$B313*Main!H309)/O309,0)</f>
        <v>0</v>
      </c>
      <c r="S309" s="88">
        <f t="shared" si="53"/>
        <v>1794.0542997479238</v>
      </c>
      <c r="T309" s="89">
        <f t="shared" si="54"/>
        <v>744.80788881308069</v>
      </c>
      <c r="U309" s="89">
        <f t="shared" si="55"/>
        <v>0</v>
      </c>
      <c r="V309" s="88">
        <v>1770</v>
      </c>
      <c r="W309" s="89">
        <v>745</v>
      </c>
      <c r="X309" s="89">
        <v>0</v>
      </c>
      <c r="Y309" s="88">
        <f t="shared" si="47"/>
        <v>-24</v>
      </c>
      <c r="Z309" s="89">
        <f t="shared" si="48"/>
        <v>0</v>
      </c>
      <c r="AA309" s="89">
        <f t="shared" si="49"/>
        <v>0</v>
      </c>
      <c r="AB309" s="90">
        <f t="shared" si="56"/>
        <v>-24</v>
      </c>
      <c r="AC309" s="17"/>
      <c r="AD309" s="17"/>
      <c r="AE309" s="107"/>
    </row>
    <row r="310" spans="1:31" ht="14.5" customHeight="1">
      <c r="A310" s="45">
        <v>411782</v>
      </c>
      <c r="B310" s="46" t="s">
        <v>68</v>
      </c>
      <c r="C310" s="47" t="s">
        <v>494</v>
      </c>
      <c r="D310" s="76">
        <v>1284492</v>
      </c>
      <c r="E310" s="77">
        <v>794703</v>
      </c>
      <c r="F310" s="77">
        <v>663732</v>
      </c>
      <c r="G310" s="82">
        <v>0</v>
      </c>
      <c r="H310" s="83">
        <v>0</v>
      </c>
      <c r="I310" s="55">
        <f t="shared" si="50"/>
        <v>2742927</v>
      </c>
      <c r="J310" s="56">
        <f>(D310+E310+G310)*Factors!$B$3 +(F310+H310)*Factors!$B$4</f>
        <v>2735314.7738532964</v>
      </c>
      <c r="K310" s="56">
        <f>VLOOKUP(A310,'NECA 5 year Projections'!$A$3:$H$656,4,FALSE)</f>
        <v>1438000.56437095</v>
      </c>
      <c r="L310" s="57">
        <f t="shared" si="51"/>
        <v>1438000.56437095</v>
      </c>
      <c r="M310" s="57">
        <f t="shared" si="52"/>
        <v>2735314.7738532964</v>
      </c>
      <c r="N310" s="58">
        <f t="shared" si="46"/>
        <v>7612.226146703586</v>
      </c>
      <c r="O310" s="67">
        <f>IF(N310&gt;0,Factors!$B$6*(D310+E310+G310)+Factors!$B$7*(Main!F310+Main!H310),0)</f>
        <v>7612.2261467032467</v>
      </c>
      <c r="P310" s="72">
        <f>IF(O310&gt;0,(Factors!$B$6*Main!D310)/O310,0)</f>
        <v>0.61778332479637554</v>
      </c>
      <c r="Q310" s="70">
        <f>IF(O310&gt;0,(Factors!$B$6*Main!E310+Factors!$B314*Main!F310)/O310,0)</f>
        <v>0.38221667520362451</v>
      </c>
      <c r="R310" s="71">
        <f>IF(O310&gt;0,(Factors!$B$6*Main!G310+Factors!$B314*Main!H310)/O310,0)</f>
        <v>0</v>
      </c>
      <c r="S310" s="88">
        <f t="shared" si="53"/>
        <v>4702.7063780124436</v>
      </c>
      <c r="T310" s="89">
        <f t="shared" si="54"/>
        <v>2909.5197686911429</v>
      </c>
      <c r="U310" s="89">
        <f t="shared" si="55"/>
        <v>0</v>
      </c>
      <c r="V310" s="88">
        <v>4703</v>
      </c>
      <c r="W310" s="89">
        <v>2909</v>
      </c>
      <c r="X310" s="89">
        <v>0</v>
      </c>
      <c r="Y310" s="88">
        <f t="shared" si="47"/>
        <v>0</v>
      </c>
      <c r="Z310" s="89">
        <f t="shared" si="48"/>
        <v>-1</v>
      </c>
      <c r="AA310" s="89">
        <f t="shared" si="49"/>
        <v>0</v>
      </c>
      <c r="AB310" s="90">
        <f t="shared" si="56"/>
        <v>-1</v>
      </c>
      <c r="AC310" s="17"/>
      <c r="AD310" s="17"/>
      <c r="AE310" s="107"/>
    </row>
    <row r="311" spans="1:31" ht="14.5" customHeight="1">
      <c r="A311" s="45">
        <v>411788</v>
      </c>
      <c r="B311" s="46" t="s">
        <v>274</v>
      </c>
      <c r="C311" s="47" t="s">
        <v>494</v>
      </c>
      <c r="D311" s="76">
        <v>1485852</v>
      </c>
      <c r="E311" s="77">
        <v>1215519</v>
      </c>
      <c r="F311" s="77">
        <v>1096710</v>
      </c>
      <c r="G311" s="82">
        <v>0</v>
      </c>
      <c r="H311" s="83">
        <v>0</v>
      </c>
      <c r="I311" s="55">
        <f t="shared" si="50"/>
        <v>3798081</v>
      </c>
      <c r="J311" s="56">
        <f>(D311+E311+G311)*Factors!$B$3 +(F311+H311)*Factors!$B$4</f>
        <v>3788190.899764983</v>
      </c>
      <c r="K311" s="56">
        <f>VLOOKUP(A311,'NECA 5 year Projections'!$A$3:$H$656,4,FALSE)</f>
        <v>1673403.5253941801</v>
      </c>
      <c r="L311" s="57">
        <f t="shared" si="51"/>
        <v>1673403.5253941801</v>
      </c>
      <c r="M311" s="57">
        <f t="shared" si="52"/>
        <v>3788190.899764983</v>
      </c>
      <c r="N311" s="58">
        <f t="shared" si="46"/>
        <v>9890.1002350170165</v>
      </c>
      <c r="O311" s="67">
        <f>IF(N311&gt;0,Factors!$B$6*(D311+E311+G311)+Factors!$B$7*(Main!F311+Main!H311),0)</f>
        <v>9890.1002350168674</v>
      </c>
      <c r="P311" s="72">
        <f>IF(O311&gt;0,(Factors!$B$6*Main!D311)/O311,0)</f>
        <v>0.55003625936607747</v>
      </c>
      <c r="Q311" s="70">
        <f>IF(O311&gt;0,(Factors!$B$6*Main!E311+Factors!$B315*Main!F311)/O311,0)</f>
        <v>0.44996374063392258</v>
      </c>
      <c r="R311" s="71">
        <f>IF(O311&gt;0,(Factors!$B$6*Main!G311+Factors!$B315*Main!H311)/O311,0)</f>
        <v>0</v>
      </c>
      <c r="S311" s="88">
        <f t="shared" si="53"/>
        <v>5439.9137380243237</v>
      </c>
      <c r="T311" s="89">
        <f t="shared" si="54"/>
        <v>4450.1864969926937</v>
      </c>
      <c r="U311" s="89">
        <f t="shared" si="55"/>
        <v>0</v>
      </c>
      <c r="V311" s="88">
        <v>5440</v>
      </c>
      <c r="W311" s="89">
        <v>4448</v>
      </c>
      <c r="X311" s="89">
        <v>0</v>
      </c>
      <c r="Y311" s="88">
        <f t="shared" si="47"/>
        <v>0</v>
      </c>
      <c r="Z311" s="89">
        <f t="shared" si="48"/>
        <v>-2</v>
      </c>
      <c r="AA311" s="89">
        <f t="shared" si="49"/>
        <v>0</v>
      </c>
      <c r="AB311" s="90">
        <f t="shared" si="56"/>
        <v>-2</v>
      </c>
      <c r="AC311" s="17"/>
      <c r="AD311" s="17"/>
      <c r="AE311" s="107"/>
    </row>
    <row r="312" spans="1:31" ht="14.5" customHeight="1">
      <c r="A312" s="45">
        <v>411801</v>
      </c>
      <c r="B312" s="46" t="s">
        <v>275</v>
      </c>
      <c r="C312" s="47" t="s">
        <v>494</v>
      </c>
      <c r="D312" s="76">
        <v>286092</v>
      </c>
      <c r="E312" s="77">
        <v>231489</v>
      </c>
      <c r="F312" s="77">
        <v>201915</v>
      </c>
      <c r="G312" s="82">
        <v>0</v>
      </c>
      <c r="H312" s="83">
        <v>0</v>
      </c>
      <c r="I312" s="55">
        <f t="shared" si="50"/>
        <v>719496</v>
      </c>
      <c r="J312" s="56">
        <f>(D312+E312+G312)*Factors!$B$3 +(F312+H312)*Factors!$B$4</f>
        <v>717601.06295886775</v>
      </c>
      <c r="K312" s="56">
        <f>VLOOKUP(A312,'NECA 5 year Projections'!$A$3:$H$656,4,FALSE)</f>
        <v>370260.42606037599</v>
      </c>
      <c r="L312" s="57">
        <f t="shared" si="51"/>
        <v>370260.42606037599</v>
      </c>
      <c r="M312" s="57">
        <f t="shared" si="52"/>
        <v>717601.06295886775</v>
      </c>
      <c r="N312" s="58">
        <f t="shared" si="46"/>
        <v>1894.9370411322452</v>
      </c>
      <c r="O312" s="67">
        <f>IF(N312&gt;0,Factors!$B$6*(D312+E312+G312)+Factors!$B$7*(Main!F312+Main!H312),0)</f>
        <v>1894.9370411321752</v>
      </c>
      <c r="P312" s="72">
        <f>IF(O312&gt;0,(Factors!$B$6*Main!D312)/O312,0)</f>
        <v>0.55274826548888001</v>
      </c>
      <c r="Q312" s="70">
        <f>IF(O312&gt;0,(Factors!$B$6*Main!E312+Factors!$B316*Main!F312)/O312,0)</f>
        <v>0.44725173451111999</v>
      </c>
      <c r="R312" s="71">
        <f>IF(O312&gt;0,(Factors!$B$6*Main!G312+Factors!$B316*Main!H312)/O312,0)</f>
        <v>0</v>
      </c>
      <c r="S312" s="88">
        <f t="shared" si="53"/>
        <v>1047.423162696479</v>
      </c>
      <c r="T312" s="89">
        <f t="shared" si="54"/>
        <v>847.51387843576617</v>
      </c>
      <c r="U312" s="89">
        <f t="shared" si="55"/>
        <v>0</v>
      </c>
      <c r="V312" s="88">
        <v>1047</v>
      </c>
      <c r="W312" s="89">
        <v>848</v>
      </c>
      <c r="X312" s="89">
        <v>0</v>
      </c>
      <c r="Y312" s="88">
        <f t="shared" si="47"/>
        <v>0</v>
      </c>
      <c r="Z312" s="89">
        <f t="shared" si="48"/>
        <v>0</v>
      </c>
      <c r="AA312" s="89">
        <f t="shared" si="49"/>
        <v>0</v>
      </c>
      <c r="AB312" s="90">
        <f t="shared" si="56"/>
        <v>0</v>
      </c>
      <c r="AC312" s="17"/>
      <c r="AD312" s="17"/>
      <c r="AE312" s="107"/>
    </row>
    <row r="313" spans="1:31" ht="14.5" customHeight="1">
      <c r="A313" s="45">
        <v>411809</v>
      </c>
      <c r="B313" s="46" t="s">
        <v>204</v>
      </c>
      <c r="C313" s="47" t="s">
        <v>494</v>
      </c>
      <c r="D313" s="76">
        <v>313104</v>
      </c>
      <c r="E313" s="77">
        <v>218406</v>
      </c>
      <c r="F313" s="77">
        <v>204186</v>
      </c>
      <c r="G313" s="82">
        <v>0</v>
      </c>
      <c r="H313" s="83">
        <v>0</v>
      </c>
      <c r="I313" s="55">
        <f t="shared" si="50"/>
        <v>735696</v>
      </c>
      <c r="J313" s="56">
        <f>(D313+E313+G313)*Factors!$B$3 +(F313+H313)*Factors!$B$4</f>
        <v>733750.06692530797</v>
      </c>
      <c r="K313" s="56">
        <f>VLOOKUP(A313,'NECA 5 year Projections'!$A$3:$H$656,4,FALSE)</f>
        <v>415707.41700061201</v>
      </c>
      <c r="L313" s="57">
        <f t="shared" si="51"/>
        <v>415707.41700061201</v>
      </c>
      <c r="M313" s="57">
        <f t="shared" si="52"/>
        <v>733750.06692530797</v>
      </c>
      <c r="N313" s="58">
        <f t="shared" si="46"/>
        <v>1945.9330746920314</v>
      </c>
      <c r="O313" s="67">
        <f>IF(N313&gt;0,Factors!$B$6*(D313+E313+G313)+Factors!$B$7*(Main!F313+Main!H313),0)</f>
        <v>1945.9330746920048</v>
      </c>
      <c r="P313" s="72">
        <f>IF(O313&gt;0,(Factors!$B$6*Main!D313)/O313,0)</f>
        <v>0.58908393068803977</v>
      </c>
      <c r="Q313" s="70">
        <f>IF(O313&gt;0,(Factors!$B$6*Main!E313+Factors!$B317*Main!F313)/O313,0)</f>
        <v>0.41091606931196023</v>
      </c>
      <c r="R313" s="71">
        <f>IF(O313&gt;0,(Factors!$B$6*Main!G313+Factors!$B317*Main!H313)/O313,0)</f>
        <v>0</v>
      </c>
      <c r="S313" s="88">
        <f t="shared" si="53"/>
        <v>1146.3179044954447</v>
      </c>
      <c r="T313" s="89">
        <f t="shared" si="54"/>
        <v>799.61517019658663</v>
      </c>
      <c r="U313" s="89">
        <f t="shared" si="55"/>
        <v>0</v>
      </c>
      <c r="V313" s="88">
        <v>1146</v>
      </c>
      <c r="W313" s="89">
        <v>800</v>
      </c>
      <c r="X313" s="89">
        <v>0</v>
      </c>
      <c r="Y313" s="88">
        <f t="shared" si="47"/>
        <v>0</v>
      </c>
      <c r="Z313" s="89">
        <f t="shared" si="48"/>
        <v>0</v>
      </c>
      <c r="AA313" s="89">
        <f t="shared" si="49"/>
        <v>0</v>
      </c>
      <c r="AB313" s="90">
        <f t="shared" si="56"/>
        <v>0</v>
      </c>
      <c r="AC313" s="17"/>
      <c r="AD313" s="17"/>
      <c r="AE313" s="107"/>
    </row>
    <row r="314" spans="1:31" ht="14.5" customHeight="1">
      <c r="A314" s="45">
        <v>411814</v>
      </c>
      <c r="B314" s="46" t="s">
        <v>276</v>
      </c>
      <c r="C314" s="47" t="s">
        <v>494</v>
      </c>
      <c r="D314" s="76">
        <v>757524</v>
      </c>
      <c r="E314" s="77">
        <v>516645</v>
      </c>
      <c r="F314" s="77">
        <v>386547</v>
      </c>
      <c r="G314" s="82">
        <v>0</v>
      </c>
      <c r="H314" s="83">
        <v>0</v>
      </c>
      <c r="I314" s="55">
        <f t="shared" si="50"/>
        <v>1660716</v>
      </c>
      <c r="J314" s="56">
        <f>(D314+E314+G314)*Factors!$B$3 +(F314+H314)*Factors!$B$4</f>
        <v>1656051.0875809537</v>
      </c>
      <c r="K314" s="56">
        <f>VLOOKUP(A314,'NECA 5 year Projections'!$A$3:$H$656,4,FALSE)</f>
        <v>897760.07736572297</v>
      </c>
      <c r="L314" s="57">
        <f t="shared" si="51"/>
        <v>897760.07736572297</v>
      </c>
      <c r="M314" s="57">
        <f t="shared" si="52"/>
        <v>1656051.0875809537</v>
      </c>
      <c r="N314" s="58">
        <f t="shared" si="46"/>
        <v>4664.9124190462753</v>
      </c>
      <c r="O314" s="67">
        <f>IF(N314&gt;0,Factors!$B$6*(D314+E314+G314)+Factors!$B$7*(Main!F314+Main!H314),0)</f>
        <v>4664.9124190461835</v>
      </c>
      <c r="P314" s="72">
        <f>IF(O314&gt;0,(Factors!$B$6*Main!D314)/O314,0)</f>
        <v>0.59452396032237476</v>
      </c>
      <c r="Q314" s="70">
        <f>IF(O314&gt;0,(Factors!$B$6*Main!E314+Factors!$B318*Main!F314)/O314,0)</f>
        <v>0.40547603967762513</v>
      </c>
      <c r="R314" s="71">
        <f>IF(O314&gt;0,(Factors!$B$6*Main!G314+Factors!$B318*Main!H314)/O314,0)</f>
        <v>0</v>
      </c>
      <c r="S314" s="88">
        <f t="shared" si="53"/>
        <v>2773.4022059284212</v>
      </c>
      <c r="T314" s="89">
        <f t="shared" si="54"/>
        <v>1891.5102131178537</v>
      </c>
      <c r="U314" s="89">
        <f t="shared" si="55"/>
        <v>0</v>
      </c>
      <c r="V314" s="88">
        <v>2773</v>
      </c>
      <c r="W314" s="89">
        <v>1803</v>
      </c>
      <c r="X314" s="89">
        <v>0</v>
      </c>
      <c r="Y314" s="88">
        <f t="shared" si="47"/>
        <v>0</v>
      </c>
      <c r="Z314" s="89">
        <f t="shared" si="48"/>
        <v>-89</v>
      </c>
      <c r="AA314" s="89">
        <f t="shared" si="49"/>
        <v>0</v>
      </c>
      <c r="AB314" s="90">
        <f t="shared" si="56"/>
        <v>-89</v>
      </c>
      <c r="AC314" s="17"/>
      <c r="AD314" s="17"/>
      <c r="AE314" s="107"/>
    </row>
    <row r="315" spans="1:31" ht="14.5" customHeight="1">
      <c r="A315" s="45">
        <v>411817</v>
      </c>
      <c r="B315" s="46" t="s">
        <v>277</v>
      </c>
      <c r="C315" s="47" t="s">
        <v>494</v>
      </c>
      <c r="D315" s="76">
        <v>3182088</v>
      </c>
      <c r="E315" s="77">
        <v>504546</v>
      </c>
      <c r="F315" s="77">
        <v>564876</v>
      </c>
      <c r="G315" s="82">
        <v>0</v>
      </c>
      <c r="H315" s="83">
        <v>0</v>
      </c>
      <c r="I315" s="55">
        <f t="shared" si="50"/>
        <v>4251510</v>
      </c>
      <c r="J315" s="56">
        <f>(D315+E315+G315)*Factors!$B$3 +(F315+H315)*Factors!$B$4</f>
        <v>4238012.7129595224</v>
      </c>
      <c r="K315" s="56">
        <f>VLOOKUP(A315,'NECA 5 year Projections'!$A$3:$H$656,4,FALSE)</f>
        <v>3844182.2999988799</v>
      </c>
      <c r="L315" s="57">
        <f t="shared" si="51"/>
        <v>3844182.2999988799</v>
      </c>
      <c r="M315" s="57">
        <f t="shared" si="52"/>
        <v>4238012.7129595224</v>
      </c>
      <c r="N315" s="58">
        <f t="shared" si="46"/>
        <v>13497.287040477619</v>
      </c>
      <c r="O315" s="67">
        <f>IF(N315&gt;0,Factors!$B$6*(D315+E315+G315)+Factors!$B$7*(Main!F315+Main!H315),0)</f>
        <v>13497.287040477289</v>
      </c>
      <c r="P315" s="72">
        <f>IF(O315&gt;0,(Factors!$B$6*Main!D315)/O315,0)</f>
        <v>0.86314182530731287</v>
      </c>
      <c r="Q315" s="70">
        <f>IF(O315&gt;0,(Factors!$B$6*Main!E315+Factors!$B319*Main!F315)/O315,0)</f>
        <v>0.13685817469268713</v>
      </c>
      <c r="R315" s="71">
        <f>IF(O315&gt;0,(Factors!$B$6*Main!G315+Factors!$B319*Main!H315)/O315,0)</f>
        <v>0</v>
      </c>
      <c r="S315" s="88">
        <f t="shared" si="53"/>
        <v>11650.072972814591</v>
      </c>
      <c r="T315" s="89">
        <f t="shared" si="54"/>
        <v>1847.2140676630279</v>
      </c>
      <c r="U315" s="89">
        <f t="shared" si="55"/>
        <v>0</v>
      </c>
      <c r="V315" s="88">
        <v>11650</v>
      </c>
      <c r="W315" s="89">
        <v>1847</v>
      </c>
      <c r="X315" s="89">
        <v>0</v>
      </c>
      <c r="Y315" s="88">
        <f t="shared" si="47"/>
        <v>0</v>
      </c>
      <c r="Z315" s="89">
        <f t="shared" si="48"/>
        <v>0</v>
      </c>
      <c r="AA315" s="89">
        <f t="shared" si="49"/>
        <v>0</v>
      </c>
      <c r="AB315" s="90">
        <f t="shared" si="56"/>
        <v>0</v>
      </c>
      <c r="AC315" s="17"/>
      <c r="AD315" s="17"/>
      <c r="AE315" s="107"/>
    </row>
    <row r="316" spans="1:31" ht="14.5" customHeight="1">
      <c r="A316" s="45">
        <v>411818</v>
      </c>
      <c r="B316" s="46" t="s">
        <v>278</v>
      </c>
      <c r="C316" s="47" t="s">
        <v>494</v>
      </c>
      <c r="D316" s="76">
        <v>3521760</v>
      </c>
      <c r="E316" s="77">
        <v>1547961</v>
      </c>
      <c r="F316" s="77">
        <v>1411878</v>
      </c>
      <c r="G316" s="82">
        <v>0</v>
      </c>
      <c r="H316" s="83">
        <v>0</v>
      </c>
      <c r="I316" s="55">
        <f t="shared" si="50"/>
        <v>6481599</v>
      </c>
      <c r="J316" s="56">
        <f>(D316+E316+G316)*Factors!$B$3 +(F316+H316)*Factors!$B$4</f>
        <v>6463038.036380575</v>
      </c>
      <c r="K316" s="56">
        <f>VLOOKUP(A316,'NECA 5 year Projections'!$A$3:$H$656,4,FALSE)</f>
        <v>3561816.1142122801</v>
      </c>
      <c r="L316" s="57">
        <f t="shared" si="51"/>
        <v>3561816.1142122801</v>
      </c>
      <c r="M316" s="57">
        <f t="shared" si="52"/>
        <v>6463038.036380575</v>
      </c>
      <c r="N316" s="58">
        <f t="shared" si="46"/>
        <v>18560.963619424962</v>
      </c>
      <c r="O316" s="67">
        <f>IF(N316&gt;0,Factors!$B$6*(D316+E316+G316)+Factors!$B$7*(Main!F316+Main!H316),0)</f>
        <v>18560.963619425082</v>
      </c>
      <c r="P316" s="72">
        <f>IF(O316&gt;0,(Factors!$B$6*Main!D316)/O316,0)</f>
        <v>0.69466544608667813</v>
      </c>
      <c r="Q316" s="70">
        <f>IF(O316&gt;0,(Factors!$B$6*Main!E316+Factors!$B320*Main!F316)/O316,0)</f>
        <v>0.30533455391332187</v>
      </c>
      <c r="R316" s="71">
        <f>IF(O316&gt;0,(Factors!$B$6*Main!G316+Factors!$B320*Main!H316)/O316,0)</f>
        <v>0</v>
      </c>
      <c r="S316" s="88">
        <f t="shared" si="53"/>
        <v>12893.660072486446</v>
      </c>
      <c r="T316" s="89">
        <f t="shared" si="54"/>
        <v>5667.3035469385168</v>
      </c>
      <c r="U316" s="89">
        <f t="shared" si="55"/>
        <v>0</v>
      </c>
      <c r="V316" s="88">
        <v>12894</v>
      </c>
      <c r="W316" s="89">
        <v>5631</v>
      </c>
      <c r="X316" s="89">
        <v>0</v>
      </c>
      <c r="Y316" s="88">
        <f t="shared" si="47"/>
        <v>0</v>
      </c>
      <c r="Z316" s="89">
        <f t="shared" si="48"/>
        <v>-36</v>
      </c>
      <c r="AA316" s="89">
        <f t="shared" si="49"/>
        <v>0</v>
      </c>
      <c r="AB316" s="90">
        <f t="shared" si="56"/>
        <v>-36</v>
      </c>
      <c r="AC316" s="17"/>
      <c r="AD316" s="17"/>
    </row>
    <row r="317" spans="1:31" ht="14.5" customHeight="1">
      <c r="A317" s="45">
        <v>411820</v>
      </c>
      <c r="B317" s="46" t="s">
        <v>279</v>
      </c>
      <c r="C317" s="47" t="s">
        <v>494</v>
      </c>
      <c r="D317" s="76">
        <v>1101084</v>
      </c>
      <c r="E317" s="77">
        <v>773844</v>
      </c>
      <c r="F317" s="77">
        <v>679062</v>
      </c>
      <c r="G317" s="82">
        <v>0</v>
      </c>
      <c r="H317" s="83">
        <v>0</v>
      </c>
      <c r="I317" s="55">
        <f t="shared" si="50"/>
        <v>2553990</v>
      </c>
      <c r="J317" s="56">
        <f>(D317+E317+G317)*Factors!$B$3 +(F317+H317)*Factors!$B$4</f>
        <v>2547125.6241503148</v>
      </c>
      <c r="K317" s="56">
        <f>VLOOKUP(A317,'NECA 5 year Projections'!$A$3:$H$656,4,FALSE)</f>
        <v>1446094.28085362</v>
      </c>
      <c r="L317" s="57">
        <f t="shared" si="51"/>
        <v>1446094.28085362</v>
      </c>
      <c r="M317" s="57">
        <f t="shared" si="52"/>
        <v>2547125.6241503148</v>
      </c>
      <c r="N317" s="58">
        <f t="shared" si="46"/>
        <v>6864.375849685166</v>
      </c>
      <c r="O317" s="67">
        <f>IF(N317&gt;0,Factors!$B$6*(D317+E317+G317)+Factors!$B$7*(Main!F317+Main!H317),0)</f>
        <v>6864.3758496851069</v>
      </c>
      <c r="P317" s="72">
        <f>IF(O317&gt;0,(Factors!$B$6*Main!D317)/O317,0)</f>
        <v>0.58726735106628092</v>
      </c>
      <c r="Q317" s="70">
        <f>IF(O317&gt;0,(Factors!$B$6*Main!E317+Factors!$B321*Main!F317)/O317,0)</f>
        <v>0.41273264893371903</v>
      </c>
      <c r="R317" s="71">
        <f>IF(O317&gt;0,(Factors!$B$6*Main!G317+Factors!$B321*Main!H317)/O317,0)</f>
        <v>0</v>
      </c>
      <c r="S317" s="88">
        <f t="shared" si="53"/>
        <v>4031.2238219679589</v>
      </c>
      <c r="T317" s="89">
        <f t="shared" si="54"/>
        <v>2833.1520277172067</v>
      </c>
      <c r="U317" s="89">
        <f t="shared" si="55"/>
        <v>0</v>
      </c>
      <c r="V317" s="88">
        <v>4031</v>
      </c>
      <c r="W317" s="89">
        <v>2829</v>
      </c>
      <c r="X317" s="89">
        <v>0</v>
      </c>
      <c r="Y317" s="88">
        <f t="shared" si="47"/>
        <v>0</v>
      </c>
      <c r="Z317" s="89">
        <f t="shared" si="48"/>
        <v>-4</v>
      </c>
      <c r="AA317" s="89">
        <f t="shared" si="49"/>
        <v>0</v>
      </c>
      <c r="AB317" s="90">
        <f t="shared" si="56"/>
        <v>-4</v>
      </c>
      <c r="AC317" s="17"/>
      <c r="AD317" s="17"/>
      <c r="AE317" s="107"/>
    </row>
    <row r="318" spans="1:31" ht="14.5" customHeight="1">
      <c r="A318" s="45">
        <v>411827</v>
      </c>
      <c r="B318" s="46" t="s">
        <v>280</v>
      </c>
      <c r="C318" s="47" t="s">
        <v>494</v>
      </c>
      <c r="D318" s="76">
        <v>1857216</v>
      </c>
      <c r="E318" s="77">
        <v>1741761</v>
      </c>
      <c r="F318" s="77">
        <v>1483398</v>
      </c>
      <c r="G318" s="82">
        <v>0</v>
      </c>
      <c r="H318" s="83">
        <v>0</v>
      </c>
      <c r="I318" s="55">
        <f t="shared" si="50"/>
        <v>5082375</v>
      </c>
      <c r="J318" s="56">
        <f>(D318+E318+G318)*Factors!$B$3 +(F318+H318)*Factors!$B$4</f>
        <v>5069198.6375997514</v>
      </c>
      <c r="K318" s="56">
        <f>VLOOKUP(A318,'NECA 5 year Projections'!$A$3:$H$656,4,FALSE)</f>
        <v>2227127.3561347602</v>
      </c>
      <c r="L318" s="57">
        <f t="shared" si="51"/>
        <v>2227127.3561347602</v>
      </c>
      <c r="M318" s="57">
        <f t="shared" si="52"/>
        <v>5069198.6375997514</v>
      </c>
      <c r="N318" s="58">
        <f t="shared" si="46"/>
        <v>13176.362400248647</v>
      </c>
      <c r="O318" s="67">
        <f>IF(N318&gt;0,Factors!$B$6*(D318+E318+G318)+Factors!$B$7*(Main!F318+Main!H318),0)</f>
        <v>13176.362400247986</v>
      </c>
      <c r="P318" s="72">
        <f>IF(O318&gt;0,(Factors!$B$6*Main!D318)/O318,0)</f>
        <v>0.51603997469280849</v>
      </c>
      <c r="Q318" s="70">
        <f>IF(O318&gt;0,(Factors!$B$6*Main!E318+Factors!$B322*Main!F318)/O318,0)</f>
        <v>0.4839600253071914</v>
      </c>
      <c r="R318" s="71">
        <f>IF(O318&gt;0,(Factors!$B$6*Main!G318+Factors!$B322*Main!H318)/O318,0)</f>
        <v>0</v>
      </c>
      <c r="S318" s="88">
        <f t="shared" si="53"/>
        <v>6799.5297195675848</v>
      </c>
      <c r="T318" s="89">
        <f t="shared" si="54"/>
        <v>6376.8326806810601</v>
      </c>
      <c r="U318" s="89">
        <f t="shared" si="55"/>
        <v>0</v>
      </c>
      <c r="V318" s="88">
        <v>6800</v>
      </c>
      <c r="W318" s="89">
        <v>6371</v>
      </c>
      <c r="X318" s="89">
        <v>0</v>
      </c>
      <c r="Y318" s="88">
        <f t="shared" si="47"/>
        <v>0</v>
      </c>
      <c r="Z318" s="89">
        <f t="shared" si="48"/>
        <v>-6</v>
      </c>
      <c r="AA318" s="89">
        <f t="shared" si="49"/>
        <v>0</v>
      </c>
      <c r="AB318" s="90">
        <f t="shared" si="56"/>
        <v>-6</v>
      </c>
      <c r="AC318" s="17"/>
      <c r="AD318" s="17"/>
    </row>
    <row r="319" spans="1:31" ht="14.5" customHeight="1">
      <c r="A319" s="45">
        <v>411831</v>
      </c>
      <c r="B319" s="46" t="s">
        <v>281</v>
      </c>
      <c r="C319" s="47" t="s">
        <v>494</v>
      </c>
      <c r="D319" s="76">
        <v>1043352</v>
      </c>
      <c r="E319" s="77">
        <v>860157</v>
      </c>
      <c r="F319" s="77">
        <v>743766</v>
      </c>
      <c r="G319" s="82">
        <v>0</v>
      </c>
      <c r="H319" s="83">
        <v>0</v>
      </c>
      <c r="I319" s="55">
        <f t="shared" si="50"/>
        <v>2647275</v>
      </c>
      <c r="J319" s="56">
        <f>(D319+E319+G319)*Factors!$B$3 +(F319+H319)*Factors!$B$4</f>
        <v>2640305.9850782226</v>
      </c>
      <c r="K319" s="56">
        <f>VLOOKUP(A319,'NECA 5 year Projections'!$A$3:$H$656,4,FALSE)</f>
        <v>1326768.1317088399</v>
      </c>
      <c r="L319" s="57">
        <f t="shared" si="51"/>
        <v>1326768.1317088399</v>
      </c>
      <c r="M319" s="57">
        <f t="shared" si="52"/>
        <v>2640305.9850782226</v>
      </c>
      <c r="N319" s="58">
        <f t="shared" si="46"/>
        <v>6969.014921777416</v>
      </c>
      <c r="O319" s="67">
        <f>IF(N319&gt;0,Factors!$B$6*(D319+E319+G319)+Factors!$B$7*(Main!F319+Main!H319),0)</f>
        <v>6969.0149217773951</v>
      </c>
      <c r="P319" s="72">
        <f>IF(O319&gt;0,(Factors!$B$6*Main!D319)/O319,0)</f>
        <v>0.54812033985654907</v>
      </c>
      <c r="Q319" s="70">
        <f>IF(O319&gt;0,(Factors!$B$6*Main!E319+Factors!$B323*Main!F319)/O319,0)</f>
        <v>0.45187966014345082</v>
      </c>
      <c r="R319" s="71">
        <f>IF(O319&gt;0,(Factors!$B$6*Main!G319+Factors!$B323*Main!H319)/O319,0)</f>
        <v>0</v>
      </c>
      <c r="S319" s="88">
        <f t="shared" si="53"/>
        <v>3819.8588273899991</v>
      </c>
      <c r="T319" s="89">
        <f t="shared" si="54"/>
        <v>3149.1560943874165</v>
      </c>
      <c r="U319" s="89">
        <f t="shared" si="55"/>
        <v>0</v>
      </c>
      <c r="V319" s="88">
        <v>3820</v>
      </c>
      <c r="W319" s="89">
        <v>3149</v>
      </c>
      <c r="X319" s="89">
        <v>0</v>
      </c>
      <c r="Y319" s="88">
        <f t="shared" si="47"/>
        <v>0</v>
      </c>
      <c r="Z319" s="89">
        <f t="shared" si="48"/>
        <v>0</v>
      </c>
      <c r="AA319" s="89">
        <f t="shared" si="49"/>
        <v>0</v>
      </c>
      <c r="AB319" s="90">
        <f t="shared" si="56"/>
        <v>0</v>
      </c>
      <c r="AC319" s="17"/>
      <c r="AD319" s="17"/>
    </row>
    <row r="320" spans="1:31" ht="14.5" customHeight="1">
      <c r="A320" s="45">
        <v>411833</v>
      </c>
      <c r="B320" s="46" t="s">
        <v>282</v>
      </c>
      <c r="C320" s="47" t="s">
        <v>494</v>
      </c>
      <c r="D320" s="76">
        <v>1578132</v>
      </c>
      <c r="E320" s="77">
        <v>761673</v>
      </c>
      <c r="F320" s="77">
        <v>606759</v>
      </c>
      <c r="G320" s="82">
        <v>0</v>
      </c>
      <c r="H320" s="83">
        <v>0</v>
      </c>
      <c r="I320" s="55">
        <f t="shared" si="50"/>
        <v>2946564</v>
      </c>
      <c r="J320" s="56">
        <f>(D320+E320+G320)*Factors!$B$3 +(F320+H320)*Factors!$B$4</f>
        <v>2937997.6438866067</v>
      </c>
      <c r="K320" s="56">
        <f>VLOOKUP(A320,'NECA 5 year Projections'!$A$3:$H$656,4,FALSE)</f>
        <v>2082943.595618</v>
      </c>
      <c r="L320" s="57">
        <f t="shared" si="51"/>
        <v>2082943.595618</v>
      </c>
      <c r="M320" s="57">
        <f t="shared" si="52"/>
        <v>2937997.6438866067</v>
      </c>
      <c r="N320" s="58">
        <f t="shared" si="46"/>
        <v>8566.3561133933254</v>
      </c>
      <c r="O320" s="67">
        <f>IF(N320&gt;0,Factors!$B$6*(D320+E320+G320)+Factors!$B$7*(Main!F320+Main!H320),0)</f>
        <v>8566.3561133933999</v>
      </c>
      <c r="P320" s="72">
        <f>IF(O320&gt;0,(Factors!$B$6*Main!D320)/O320,0)</f>
        <v>0.67447159058126638</v>
      </c>
      <c r="Q320" s="70">
        <f>IF(O320&gt;0,(Factors!$B$6*Main!E320+Factors!$B324*Main!F320)/O320,0)</f>
        <v>0.32552840941873362</v>
      </c>
      <c r="R320" s="71">
        <f>IF(O320&gt;0,(Factors!$B$6*Main!G320+Factors!$B324*Main!H320)/O320,0)</f>
        <v>0</v>
      </c>
      <c r="S320" s="88">
        <f t="shared" si="53"/>
        <v>5777.7638332859515</v>
      </c>
      <c r="T320" s="89">
        <f t="shared" si="54"/>
        <v>2788.5922801073743</v>
      </c>
      <c r="U320" s="89">
        <f t="shared" si="55"/>
        <v>0</v>
      </c>
      <c r="V320" s="88">
        <v>5778</v>
      </c>
      <c r="W320" s="89">
        <v>2687</v>
      </c>
      <c r="X320" s="89">
        <v>0</v>
      </c>
      <c r="Y320" s="88">
        <f t="shared" si="47"/>
        <v>0</v>
      </c>
      <c r="Z320" s="89">
        <f t="shared" si="48"/>
        <v>-102</v>
      </c>
      <c r="AA320" s="89">
        <f t="shared" si="49"/>
        <v>0</v>
      </c>
      <c r="AB320" s="90">
        <f t="shared" si="56"/>
        <v>-102</v>
      </c>
      <c r="AC320" s="17"/>
      <c r="AD320" s="17"/>
      <c r="AE320" s="107"/>
    </row>
    <row r="321" spans="1:31" ht="14.5" customHeight="1">
      <c r="A321" s="45">
        <v>411839</v>
      </c>
      <c r="B321" s="46" t="s">
        <v>283</v>
      </c>
      <c r="C321" s="47" t="s">
        <v>494</v>
      </c>
      <c r="D321" s="76">
        <v>2231628</v>
      </c>
      <c r="E321" s="77">
        <v>1644894</v>
      </c>
      <c r="F321" s="77">
        <v>1525296</v>
      </c>
      <c r="G321" s="82">
        <v>0</v>
      </c>
      <c r="H321" s="83">
        <v>0</v>
      </c>
      <c r="I321" s="55">
        <f t="shared" si="50"/>
        <v>5401818</v>
      </c>
      <c r="J321" s="56">
        <f>(D321+E321+G321)*Factors!$B$3 +(F321+H321)*Factors!$B$4</f>
        <v>5387625.5062095327</v>
      </c>
      <c r="K321" s="56">
        <f>VLOOKUP(A321,'NECA 5 year Projections'!$A$3:$H$656,4,FALSE)</f>
        <v>2429511.2904420998</v>
      </c>
      <c r="L321" s="57">
        <f t="shared" si="51"/>
        <v>2429511.2904420998</v>
      </c>
      <c r="M321" s="57">
        <f t="shared" si="52"/>
        <v>5387625.5062095327</v>
      </c>
      <c r="N321" s="58">
        <f t="shared" si="46"/>
        <v>14192.49379046727</v>
      </c>
      <c r="O321" s="67">
        <f>IF(N321&gt;0,Factors!$B$6*(D321+E321+G321)+Factors!$B$7*(Main!F321+Main!H321),0)</f>
        <v>14192.493790467159</v>
      </c>
      <c r="P321" s="72">
        <f>IF(O321&gt;0,(Factors!$B$6*Main!D321)/O321,0)</f>
        <v>0.57567788858156876</v>
      </c>
      <c r="Q321" s="70">
        <f>IF(O321&gt;0,(Factors!$B$6*Main!E321+Factors!$B325*Main!F321)/O321,0)</f>
        <v>0.42432211141843124</v>
      </c>
      <c r="R321" s="71">
        <f>IF(O321&gt;0,(Factors!$B$6*Main!G321+Factors!$B325*Main!H321)/O321,0)</f>
        <v>0</v>
      </c>
      <c r="S321" s="88">
        <f t="shared" si="53"/>
        <v>8170.3048590032231</v>
      </c>
      <c r="T321" s="89">
        <f t="shared" si="54"/>
        <v>6022.1889314640466</v>
      </c>
      <c r="U321" s="89">
        <f t="shared" si="55"/>
        <v>0</v>
      </c>
      <c r="V321" s="88">
        <v>8170</v>
      </c>
      <c r="W321" s="89">
        <v>6016</v>
      </c>
      <c r="X321" s="89">
        <v>0</v>
      </c>
      <c r="Y321" s="88">
        <f t="shared" si="47"/>
        <v>0</v>
      </c>
      <c r="Z321" s="89">
        <f t="shared" si="48"/>
        <v>-6</v>
      </c>
      <c r="AA321" s="89">
        <f t="shared" si="49"/>
        <v>0</v>
      </c>
      <c r="AB321" s="90">
        <f t="shared" si="56"/>
        <v>-6</v>
      </c>
      <c r="AC321" s="17"/>
      <c r="AD321" s="17"/>
      <c r="AE321" s="107"/>
    </row>
    <row r="322" spans="1:31" ht="14.5" customHeight="1">
      <c r="A322" s="45">
        <v>411841</v>
      </c>
      <c r="B322" s="46" t="s">
        <v>284</v>
      </c>
      <c r="C322" s="47" t="s">
        <v>494</v>
      </c>
      <c r="D322" s="76">
        <v>2154972</v>
      </c>
      <c r="E322" s="77">
        <v>1216617</v>
      </c>
      <c r="F322" s="77">
        <v>1203438</v>
      </c>
      <c r="G322" s="82">
        <v>0</v>
      </c>
      <c r="H322" s="83">
        <v>0</v>
      </c>
      <c r="I322" s="55">
        <f t="shared" si="50"/>
        <v>4575027</v>
      </c>
      <c r="J322" s="56">
        <f>(D322+E322+G322)*Factors!$B$3 +(F322+H322)*Factors!$B$4</f>
        <v>4562683.1371387783</v>
      </c>
      <c r="K322" s="56">
        <f>VLOOKUP(A322,'NECA 5 year Projections'!$A$3:$H$656,4,FALSE)</f>
        <v>1981402.16496518</v>
      </c>
      <c r="L322" s="57">
        <f t="shared" si="51"/>
        <v>1981402.16496518</v>
      </c>
      <c r="M322" s="57">
        <f t="shared" si="52"/>
        <v>4562683.1371387783</v>
      </c>
      <c r="N322" s="58">
        <f t="shared" si="46"/>
        <v>12343.862861221656</v>
      </c>
      <c r="O322" s="67">
        <f>IF(N322&gt;0,Factors!$B$6*(D322+E322+G322)+Factors!$B$7*(Main!F322+Main!H322),0)</f>
        <v>12343.862861221316</v>
      </c>
      <c r="P322" s="72">
        <f>IF(O322&gt;0,(Factors!$B$6*Main!D322)/O322,0)</f>
        <v>0.63915619608439822</v>
      </c>
      <c r="Q322" s="70">
        <f>IF(O322&gt;0,(Factors!$B$6*Main!E322+Factors!$B326*Main!F322)/O322,0)</f>
        <v>0.36084380391560184</v>
      </c>
      <c r="R322" s="71">
        <f>IF(O322&gt;0,(Factors!$B$6*Main!G322+Factors!$B326*Main!H322)/O322,0)</f>
        <v>0</v>
      </c>
      <c r="S322" s="88">
        <f t="shared" si="53"/>
        <v>7889.6564313659101</v>
      </c>
      <c r="T322" s="89">
        <f t="shared" si="54"/>
        <v>4454.206429855747</v>
      </c>
      <c r="U322" s="89">
        <f t="shared" si="55"/>
        <v>0</v>
      </c>
      <c r="V322" s="88">
        <v>7890</v>
      </c>
      <c r="W322" s="89">
        <v>4142</v>
      </c>
      <c r="X322" s="89">
        <v>0</v>
      </c>
      <c r="Y322" s="88">
        <f t="shared" si="47"/>
        <v>0</v>
      </c>
      <c r="Z322" s="89">
        <f t="shared" si="48"/>
        <v>-312</v>
      </c>
      <c r="AA322" s="89">
        <f t="shared" si="49"/>
        <v>0</v>
      </c>
      <c r="AB322" s="90">
        <f t="shared" si="56"/>
        <v>-312</v>
      </c>
      <c r="AC322" s="17"/>
      <c r="AD322" s="17"/>
      <c r="AE322" s="107"/>
    </row>
    <row r="323" spans="1:31" ht="14.5" customHeight="1">
      <c r="A323" s="45">
        <v>411845</v>
      </c>
      <c r="B323" s="46" t="s">
        <v>285</v>
      </c>
      <c r="C323" s="47" t="s">
        <v>494</v>
      </c>
      <c r="D323" s="76">
        <v>4379592</v>
      </c>
      <c r="E323" s="77">
        <v>820839</v>
      </c>
      <c r="F323" s="77">
        <v>488250</v>
      </c>
      <c r="G323" s="82">
        <v>0</v>
      </c>
      <c r="H323" s="83">
        <v>0</v>
      </c>
      <c r="I323" s="55">
        <f t="shared" si="50"/>
        <v>5688681</v>
      </c>
      <c r="J323" s="56">
        <f>(D323+E323+G323)*Factors!$B$3 +(F323+H323)*Factors!$B$4</f>
        <v>5669641.4886351079</v>
      </c>
      <c r="K323" s="56">
        <f>VLOOKUP(A323,'NECA 5 year Projections'!$A$3:$H$656,4,FALSE)</f>
        <v>4307506.1448776899</v>
      </c>
      <c r="L323" s="57">
        <f t="shared" si="51"/>
        <v>4307506.1448776899</v>
      </c>
      <c r="M323" s="57">
        <f t="shared" si="52"/>
        <v>5669641.4886351079</v>
      </c>
      <c r="N323" s="58">
        <f t="shared" ref="N323:N386" si="57">I323-M323</f>
        <v>19039.511364892125</v>
      </c>
      <c r="O323" s="67">
        <f>IF(N323&gt;0,Factors!$B$6*(D323+E323+G323)+Factors!$B$7*(Main!F323+Main!H323),0)</f>
        <v>19039.511364891754</v>
      </c>
      <c r="P323" s="72">
        <f>IF(O323&gt;0,(Factors!$B$6*Main!D323)/O323,0)</f>
        <v>0.84215942870888971</v>
      </c>
      <c r="Q323" s="70">
        <f>IF(O323&gt;0,(Factors!$B$6*Main!E323+Factors!$B327*Main!F323)/O323,0)</f>
        <v>0.15784057129111029</v>
      </c>
      <c r="R323" s="71">
        <f>IF(O323&gt;0,(Factors!$B$6*Main!G323+Factors!$B327*Main!H323)/O323,0)</f>
        <v>0</v>
      </c>
      <c r="S323" s="88">
        <f t="shared" si="53"/>
        <v>16034.304013953964</v>
      </c>
      <c r="T323" s="89">
        <f t="shared" si="54"/>
        <v>3005.2073509381598</v>
      </c>
      <c r="U323" s="89">
        <f t="shared" si="55"/>
        <v>0</v>
      </c>
      <c r="V323" s="88">
        <v>16034</v>
      </c>
      <c r="W323" s="89">
        <v>3004</v>
      </c>
      <c r="X323" s="89">
        <v>0</v>
      </c>
      <c r="Y323" s="88">
        <f t="shared" ref="Y323:Y386" si="58">ROUND(V323-S323,0)</f>
        <v>0</v>
      </c>
      <c r="Z323" s="89">
        <f t="shared" ref="Z323:Z386" si="59">ROUND(W323-T323,0)</f>
        <v>-1</v>
      </c>
      <c r="AA323" s="89">
        <f t="shared" ref="AA323:AA386" si="60">ROUND(X323-U323,0)</f>
        <v>0</v>
      </c>
      <c r="AB323" s="90">
        <f t="shared" si="56"/>
        <v>-1</v>
      </c>
      <c r="AC323" s="17"/>
      <c r="AD323" s="17"/>
      <c r="AE323" s="107"/>
    </row>
    <row r="324" spans="1:31" ht="14.5" customHeight="1">
      <c r="A324" s="45">
        <v>411847</v>
      </c>
      <c r="B324" s="46" t="s">
        <v>286</v>
      </c>
      <c r="C324" s="47" t="s">
        <v>494</v>
      </c>
      <c r="D324" s="76">
        <v>1898508</v>
      </c>
      <c r="E324" s="77">
        <v>1197090</v>
      </c>
      <c r="F324" s="77">
        <v>935046</v>
      </c>
      <c r="G324" s="82">
        <v>0</v>
      </c>
      <c r="H324" s="83">
        <v>0</v>
      </c>
      <c r="I324" s="55">
        <f t="shared" ref="I324:I387" si="61">SUM(D324:H324)</f>
        <v>4030644</v>
      </c>
      <c r="J324" s="56">
        <f>(D324+E324+G324)*Factors!$B$3 +(F324+H324)*Factors!$B$4</f>
        <v>4019310.5791158201</v>
      </c>
      <c r="K324" s="56">
        <f>VLOOKUP(A324,'NECA 5 year Projections'!$A$3:$H$656,4,FALSE)</f>
        <v>2041550.71996065</v>
      </c>
      <c r="L324" s="57">
        <f t="shared" ref="L324:L387" si="62">MIN(I324,K324)</f>
        <v>2041550.71996065</v>
      </c>
      <c r="M324" s="57">
        <f t="shared" ref="M324:M387" si="63">MAX(L324,J324)</f>
        <v>4019310.5791158201</v>
      </c>
      <c r="N324" s="58">
        <f t="shared" si="57"/>
        <v>11333.420884179883</v>
      </c>
      <c r="O324" s="67">
        <f>IF(N324&gt;0,Factors!$B$6*(D324+E324+G324)+Factors!$B$7*(Main!F324+Main!H324),0)</f>
        <v>11333.420884179828</v>
      </c>
      <c r="P324" s="72">
        <f>IF(O324&gt;0,(Factors!$B$6*Main!D324)/O324,0)</f>
        <v>0.61329281127588275</v>
      </c>
      <c r="Q324" s="70">
        <f>IF(O324&gt;0,(Factors!$B$6*Main!E324+Factors!$B328*Main!F324)/O324,0)</f>
        <v>0.38670718872411725</v>
      </c>
      <c r="R324" s="71">
        <f>IF(O324&gt;0,(Factors!$B$6*Main!G324+Factors!$B328*Main!H324)/O324,0)</f>
        <v>0</v>
      </c>
      <c r="S324" s="88">
        <f t="shared" ref="S324:S387" si="64">P324*N324</f>
        <v>6950.7055554314811</v>
      </c>
      <c r="T324" s="89">
        <f t="shared" ref="T324:T387" si="65">Q324*N324</f>
        <v>4382.7153287484016</v>
      </c>
      <c r="U324" s="89">
        <f t="shared" ref="U324:U387" si="66">R324*N324</f>
        <v>0</v>
      </c>
      <c r="V324" s="88">
        <v>6951</v>
      </c>
      <c r="W324" s="89">
        <v>4378</v>
      </c>
      <c r="X324" s="89">
        <v>0</v>
      </c>
      <c r="Y324" s="88">
        <f t="shared" si="58"/>
        <v>0</v>
      </c>
      <c r="Z324" s="89">
        <f t="shared" si="59"/>
        <v>-5</v>
      </c>
      <c r="AA324" s="89">
        <f t="shared" si="60"/>
        <v>0</v>
      </c>
      <c r="AB324" s="90">
        <f t="shared" ref="AB324:AB387" si="67">ROUND(SUM(Y324:AA324),0)</f>
        <v>-5</v>
      </c>
      <c r="AC324" s="17"/>
      <c r="AD324" s="17"/>
      <c r="AE324" s="107"/>
    </row>
    <row r="325" spans="1:31" ht="14.5" customHeight="1">
      <c r="A325" s="45">
        <v>411849</v>
      </c>
      <c r="B325" s="46" t="s">
        <v>287</v>
      </c>
      <c r="C325" s="47" t="s">
        <v>494</v>
      </c>
      <c r="D325" s="76">
        <v>1973652</v>
      </c>
      <c r="E325" s="77">
        <v>926382</v>
      </c>
      <c r="F325" s="77">
        <v>671031</v>
      </c>
      <c r="G325" s="82">
        <v>0</v>
      </c>
      <c r="H325" s="83">
        <v>0</v>
      </c>
      <c r="I325" s="55">
        <f t="shared" si="61"/>
        <v>3571065</v>
      </c>
      <c r="J325" s="56">
        <f>(D325+E325+G325)*Factors!$B$3 +(F325+H325)*Factors!$B$4</f>
        <v>3560447.5665023588</v>
      </c>
      <c r="K325" s="56">
        <f>VLOOKUP(A325,'NECA 5 year Projections'!$A$3:$H$656,4,FALSE)</f>
        <v>1548726.48821488</v>
      </c>
      <c r="L325" s="57">
        <f t="shared" si="62"/>
        <v>1548726.48821488</v>
      </c>
      <c r="M325" s="57">
        <f t="shared" si="63"/>
        <v>3560447.5665023588</v>
      </c>
      <c r="N325" s="58">
        <f t="shared" si="57"/>
        <v>10617.433497641236</v>
      </c>
      <c r="O325" s="67">
        <f>IF(N325&gt;0,Factors!$B$6*(D325+E325+G325)+Factors!$B$7*(Main!F325+Main!H325),0)</f>
        <v>10617.433497641348</v>
      </c>
      <c r="P325" s="72">
        <f>IF(O325&gt;0,(Factors!$B$6*Main!D325)/O325,0)</f>
        <v>0.68056167617345176</v>
      </c>
      <c r="Q325" s="70">
        <f>IF(O325&gt;0,(Factors!$B$6*Main!E325+Factors!$B329*Main!F325)/O325,0)</f>
        <v>0.31943832382654824</v>
      </c>
      <c r="R325" s="71">
        <f>IF(O325&gt;0,(Factors!$B$6*Main!G325+Factors!$B329*Main!H325)/O325,0)</f>
        <v>0</v>
      </c>
      <c r="S325" s="88">
        <f t="shared" si="64"/>
        <v>7225.8183378148742</v>
      </c>
      <c r="T325" s="89">
        <f t="shared" si="65"/>
        <v>3391.6151598263618</v>
      </c>
      <c r="U325" s="89">
        <f t="shared" si="66"/>
        <v>0</v>
      </c>
      <c r="V325" s="88">
        <v>7173</v>
      </c>
      <c r="W325" s="89">
        <v>3374</v>
      </c>
      <c r="X325" s="89">
        <v>0</v>
      </c>
      <c r="Y325" s="88">
        <f t="shared" si="58"/>
        <v>-53</v>
      </c>
      <c r="Z325" s="89">
        <f t="shared" si="59"/>
        <v>-18</v>
      </c>
      <c r="AA325" s="89">
        <f t="shared" si="60"/>
        <v>0</v>
      </c>
      <c r="AB325" s="90">
        <f t="shared" si="67"/>
        <v>-71</v>
      </c>
      <c r="AC325" s="17"/>
      <c r="AD325" s="17"/>
    </row>
    <row r="326" spans="1:31" ht="14.5" customHeight="1">
      <c r="A326" s="45">
        <v>420463</v>
      </c>
      <c r="B326" s="46" t="s">
        <v>495</v>
      </c>
      <c r="C326" s="47" t="s">
        <v>496</v>
      </c>
      <c r="D326" s="76">
        <v>888852</v>
      </c>
      <c r="E326" s="77">
        <v>355929</v>
      </c>
      <c r="F326" s="77">
        <v>258660</v>
      </c>
      <c r="G326" s="82">
        <v>0</v>
      </c>
      <c r="H326" s="83">
        <v>0</v>
      </c>
      <c r="I326" s="55">
        <f t="shared" si="61"/>
        <v>1503441</v>
      </c>
      <c r="J326" s="56">
        <f>(D326+E326+G326)*Factors!$B$3 +(F326+H326)*Factors!$B$4</f>
        <v>1498883.6811938661</v>
      </c>
      <c r="K326" s="56">
        <f>VLOOKUP(A326,'NECA 5 year Projections'!$A$3:$H$656,4,FALSE)</f>
        <v>931469.47987371299</v>
      </c>
      <c r="L326" s="57">
        <f t="shared" si="62"/>
        <v>931469.47987371299</v>
      </c>
      <c r="M326" s="57">
        <f t="shared" si="63"/>
        <v>1498883.6811938661</v>
      </c>
      <c r="N326" s="58">
        <f t="shared" si="57"/>
        <v>4557.3188061339315</v>
      </c>
      <c r="O326" s="67">
        <f>IF(N326&gt;0,Factors!$B$6*(D326+E326+G326)+Factors!$B$7*(Main!F326+Main!H326),0)</f>
        <v>4557.3188061338233</v>
      </c>
      <c r="P326" s="72">
        <f>IF(O326&gt;0,(Factors!$B$6*Main!D326)/O326,0)</f>
        <v>0.71406295565243993</v>
      </c>
      <c r="Q326" s="70">
        <f>IF(O326&gt;0,(Factors!$B$6*Main!E326+Factors!$B330*Main!F326)/O326,0)</f>
        <v>0.2859370443475599</v>
      </c>
      <c r="R326" s="71">
        <f>IF(O326&gt;0,(Factors!$B$6*Main!G326+Factors!$B330*Main!H326)/O326,0)</f>
        <v>0</v>
      </c>
      <c r="S326" s="88">
        <f t="shared" si="64"/>
        <v>3254.2125365584438</v>
      </c>
      <c r="T326" s="89">
        <f t="shared" si="65"/>
        <v>1303.1062695754867</v>
      </c>
      <c r="U326" s="89">
        <f t="shared" si="66"/>
        <v>0</v>
      </c>
      <c r="V326" s="88">
        <v>3254</v>
      </c>
      <c r="W326" s="89">
        <v>1299</v>
      </c>
      <c r="X326" s="89">
        <v>0</v>
      </c>
      <c r="Y326" s="88">
        <f t="shared" si="58"/>
        <v>0</v>
      </c>
      <c r="Z326" s="89">
        <f t="shared" si="59"/>
        <v>-4</v>
      </c>
      <c r="AA326" s="89">
        <f t="shared" si="60"/>
        <v>0</v>
      </c>
      <c r="AB326" s="90">
        <f t="shared" si="67"/>
        <v>-4</v>
      </c>
      <c r="AC326" s="17"/>
      <c r="AD326" s="17"/>
      <c r="AE326" s="107"/>
    </row>
    <row r="327" spans="1:31" ht="14.5" customHeight="1">
      <c r="A327" s="45">
        <v>421206</v>
      </c>
      <c r="B327" s="46" t="s">
        <v>289</v>
      </c>
      <c r="C327" s="47" t="s">
        <v>496</v>
      </c>
      <c r="D327" s="76">
        <v>595320</v>
      </c>
      <c r="E327" s="77">
        <v>356292</v>
      </c>
      <c r="F327" s="77">
        <v>358374</v>
      </c>
      <c r="G327" s="82">
        <v>0</v>
      </c>
      <c r="H327" s="83">
        <v>0</v>
      </c>
      <c r="I327" s="55">
        <f t="shared" si="61"/>
        <v>1309986</v>
      </c>
      <c r="J327" s="56">
        <f>(D327+E327+G327)*Factors!$B$3 +(F327+H327)*Factors!$B$4</f>
        <v>1306502.0142517097</v>
      </c>
      <c r="K327" s="56">
        <f>VLOOKUP(A327,'NECA 5 year Projections'!$A$3:$H$656,4,FALSE)</f>
        <v>860032.98295205296</v>
      </c>
      <c r="L327" s="57">
        <f t="shared" si="62"/>
        <v>860032.98295205296</v>
      </c>
      <c r="M327" s="57">
        <f t="shared" si="63"/>
        <v>1306502.0142517097</v>
      </c>
      <c r="N327" s="58">
        <f t="shared" si="57"/>
        <v>3483.9857482903171</v>
      </c>
      <c r="O327" s="67">
        <f>IF(N327&gt;0,Factors!$B$6*(D327+E327+G327)+Factors!$B$7*(Main!F327+Main!H327),0)</f>
        <v>3483.9857482903576</v>
      </c>
      <c r="P327" s="72">
        <f>IF(O327&gt;0,(Factors!$B$6*Main!D327)/O327,0)</f>
        <v>0.62559110225596137</v>
      </c>
      <c r="Q327" s="70">
        <f>IF(O327&gt;0,(Factors!$B$6*Main!E327+Factors!$B331*Main!F327)/O327,0)</f>
        <v>0.37440889774403852</v>
      </c>
      <c r="R327" s="71">
        <f>IF(O327&gt;0,(Factors!$B$6*Main!G327+Factors!$B331*Main!H327)/O327,0)</f>
        <v>0</v>
      </c>
      <c r="S327" s="88">
        <f t="shared" si="64"/>
        <v>2179.5504845169999</v>
      </c>
      <c r="T327" s="89">
        <f t="shared" si="65"/>
        <v>1304.4352637733168</v>
      </c>
      <c r="U327" s="89">
        <f t="shared" si="66"/>
        <v>0</v>
      </c>
      <c r="V327" s="88">
        <v>2180</v>
      </c>
      <c r="W327" s="89">
        <v>1303</v>
      </c>
      <c r="X327" s="89">
        <v>0</v>
      </c>
      <c r="Y327" s="88">
        <f t="shared" si="58"/>
        <v>0</v>
      </c>
      <c r="Z327" s="89">
        <f t="shared" si="59"/>
        <v>-1</v>
      </c>
      <c r="AA327" s="89">
        <f t="shared" si="60"/>
        <v>0</v>
      </c>
      <c r="AB327" s="90">
        <f t="shared" si="67"/>
        <v>-1</v>
      </c>
      <c r="AC327" s="17"/>
      <c r="AD327" s="17"/>
    </row>
    <row r="328" spans="1:31" ht="14.5" customHeight="1">
      <c r="A328" s="45">
        <v>421860</v>
      </c>
      <c r="B328" s="46" t="s">
        <v>290</v>
      </c>
      <c r="C328" s="47" t="s">
        <v>496</v>
      </c>
      <c r="D328" s="76">
        <v>188616</v>
      </c>
      <c r="E328" s="77">
        <v>122451</v>
      </c>
      <c r="F328" s="77">
        <v>115341</v>
      </c>
      <c r="G328" s="82">
        <v>0</v>
      </c>
      <c r="H328" s="83">
        <v>0</v>
      </c>
      <c r="I328" s="55">
        <f t="shared" si="61"/>
        <v>426408</v>
      </c>
      <c r="J328" s="56">
        <f>(D328+E328+G328)*Factors!$B$3 +(F328+H328)*Factors!$B$4</f>
        <v>425269.13983980502</v>
      </c>
      <c r="K328" s="56">
        <f>VLOOKUP(A328,'NECA 5 year Projections'!$A$3:$H$656,4,FALSE)</f>
        <v>219680.46835922301</v>
      </c>
      <c r="L328" s="57">
        <f t="shared" si="62"/>
        <v>219680.46835922301</v>
      </c>
      <c r="M328" s="57">
        <f t="shared" si="63"/>
        <v>425269.13983980502</v>
      </c>
      <c r="N328" s="58">
        <f t="shared" si="57"/>
        <v>1138.8601601949777</v>
      </c>
      <c r="O328" s="67">
        <f>IF(N328&gt;0,Factors!$B$6*(D328+E328+G328)+Factors!$B$7*(Main!F328+Main!H328),0)</f>
        <v>1138.8601601949499</v>
      </c>
      <c r="P328" s="72">
        <f>IF(O328&gt;0,(Factors!$B$6*Main!D328)/O328,0)</f>
        <v>0.60635168629266367</v>
      </c>
      <c r="Q328" s="70">
        <f>IF(O328&gt;0,(Factors!$B$6*Main!E328+Factors!$B332*Main!F328)/O328,0)</f>
        <v>0.39364831370733638</v>
      </c>
      <c r="R328" s="71">
        <f>IF(O328&gt;0,(Factors!$B$6*Main!G328+Factors!$B332*Main!H328)/O328,0)</f>
        <v>0</v>
      </c>
      <c r="S328" s="88">
        <f t="shared" si="64"/>
        <v>690.54977858575774</v>
      </c>
      <c r="T328" s="89">
        <f t="shared" si="65"/>
        <v>448.31038160921992</v>
      </c>
      <c r="U328" s="89">
        <f t="shared" si="66"/>
        <v>0</v>
      </c>
      <c r="V328" s="88">
        <v>691</v>
      </c>
      <c r="W328" s="89">
        <v>448</v>
      </c>
      <c r="X328" s="89">
        <v>0</v>
      </c>
      <c r="Y328" s="88">
        <f t="shared" si="58"/>
        <v>0</v>
      </c>
      <c r="Z328" s="89">
        <f t="shared" si="59"/>
        <v>0</v>
      </c>
      <c r="AA328" s="89">
        <f t="shared" si="60"/>
        <v>0</v>
      </c>
      <c r="AB328" s="90">
        <f t="shared" si="67"/>
        <v>0</v>
      </c>
      <c r="AC328" s="17"/>
      <c r="AD328" s="17"/>
    </row>
    <row r="329" spans="1:31" ht="14.5" customHeight="1">
      <c r="A329" s="45">
        <v>421866</v>
      </c>
      <c r="B329" s="46" t="s">
        <v>497</v>
      </c>
      <c r="C329" s="47" t="s">
        <v>496</v>
      </c>
      <c r="D329" s="76">
        <v>388452</v>
      </c>
      <c r="E329" s="77">
        <v>130467</v>
      </c>
      <c r="F329" s="77">
        <v>148806</v>
      </c>
      <c r="G329" s="82">
        <v>0</v>
      </c>
      <c r="H329" s="83">
        <v>0</v>
      </c>
      <c r="I329" s="55">
        <f t="shared" si="61"/>
        <v>667725</v>
      </c>
      <c r="J329" s="56">
        <f>(D329+E329+G329)*Factors!$B$3 +(F329+H329)*Factors!$B$4</f>
        <v>665825.16435215506</v>
      </c>
      <c r="K329" s="56">
        <f>VLOOKUP(A329,'NECA 5 year Projections'!$A$3:$H$656,4,FALSE)</f>
        <v>407834.06347325398</v>
      </c>
      <c r="L329" s="57">
        <f t="shared" si="62"/>
        <v>407834.06347325398</v>
      </c>
      <c r="M329" s="57">
        <f t="shared" si="63"/>
        <v>665825.16435215506</v>
      </c>
      <c r="N329" s="58">
        <f t="shared" si="57"/>
        <v>1899.8356478449423</v>
      </c>
      <c r="O329" s="67">
        <f>IF(N329&gt;0,Factors!$B$6*(D329+E329+G329)+Factors!$B$7*(Main!F329+Main!H329),0)</f>
        <v>1899.8356478450085</v>
      </c>
      <c r="P329" s="72">
        <f>IF(O329&gt;0,(Factors!$B$6*Main!D329)/O329,0)</f>
        <v>0.74857925803449088</v>
      </c>
      <c r="Q329" s="70">
        <f>IF(O329&gt;0,(Factors!$B$6*Main!E329+Factors!$B333*Main!F329)/O329,0)</f>
        <v>0.25142074196550906</v>
      </c>
      <c r="R329" s="71">
        <f>IF(O329&gt;0,(Factors!$B$6*Main!G329+Factors!$B333*Main!H329)/O329,0)</f>
        <v>0</v>
      </c>
      <c r="S329" s="88">
        <f t="shared" si="64"/>
        <v>1422.1775596512432</v>
      </c>
      <c r="T329" s="89">
        <f t="shared" si="65"/>
        <v>477.65808819369897</v>
      </c>
      <c r="U329" s="89">
        <f t="shared" si="66"/>
        <v>0</v>
      </c>
      <c r="V329" s="88">
        <v>1422</v>
      </c>
      <c r="W329" s="89">
        <v>477</v>
      </c>
      <c r="X329" s="89">
        <v>0</v>
      </c>
      <c r="Y329" s="88">
        <f t="shared" si="58"/>
        <v>0</v>
      </c>
      <c r="Z329" s="89">
        <f t="shared" si="59"/>
        <v>-1</v>
      </c>
      <c r="AA329" s="89">
        <f t="shared" si="60"/>
        <v>0</v>
      </c>
      <c r="AB329" s="90">
        <f t="shared" si="67"/>
        <v>-1</v>
      </c>
      <c r="AC329" s="17"/>
      <c r="AD329" s="17"/>
    </row>
    <row r="330" spans="1:31" ht="14.5" customHeight="1">
      <c r="A330" s="45">
        <v>421876</v>
      </c>
      <c r="B330" s="46" t="s">
        <v>291</v>
      </c>
      <c r="C330" s="47" t="s">
        <v>496</v>
      </c>
      <c r="D330" s="76">
        <v>93360</v>
      </c>
      <c r="E330" s="77">
        <v>90210</v>
      </c>
      <c r="F330" s="77">
        <v>82962</v>
      </c>
      <c r="G330" s="82">
        <v>0</v>
      </c>
      <c r="H330" s="83">
        <v>0</v>
      </c>
      <c r="I330" s="55">
        <f t="shared" si="61"/>
        <v>266532</v>
      </c>
      <c r="J330" s="56">
        <f>(D330+E330+G330)*Factors!$B$3 +(F330+H330)*Factors!$B$4</f>
        <v>265859.92433910706</v>
      </c>
      <c r="K330" s="56">
        <f>VLOOKUP(A330,'NECA 5 year Projections'!$A$3:$H$656,4,FALSE)</f>
        <v>109200.827059798</v>
      </c>
      <c r="L330" s="57">
        <f t="shared" si="62"/>
        <v>109200.827059798</v>
      </c>
      <c r="M330" s="57">
        <f t="shared" si="63"/>
        <v>265859.92433910706</v>
      </c>
      <c r="N330" s="58">
        <f t="shared" si="57"/>
        <v>672.07566089293687</v>
      </c>
      <c r="O330" s="67">
        <f>IF(N330&gt;0,Factors!$B$6*(D330+E330+G330)+Factors!$B$7*(Main!F330+Main!H330),0)</f>
        <v>672.07566089294892</v>
      </c>
      <c r="P330" s="72">
        <f>IF(O330&gt;0,(Factors!$B$6*Main!D330)/O330,0)</f>
        <v>0.5085798333060958</v>
      </c>
      <c r="Q330" s="70">
        <f>IF(O330&gt;0,(Factors!$B$6*Main!E330+Factors!$B334*Main!F330)/O330,0)</f>
        <v>0.49142016669390431</v>
      </c>
      <c r="R330" s="71">
        <f>IF(O330&gt;0,(Factors!$B$6*Main!G330+Factors!$B334*Main!H330)/O330,0)</f>
        <v>0</v>
      </c>
      <c r="S330" s="88">
        <f t="shared" si="64"/>
        <v>341.80412758601398</v>
      </c>
      <c r="T330" s="89">
        <f t="shared" si="65"/>
        <v>330.27153330692295</v>
      </c>
      <c r="U330" s="89">
        <f t="shared" si="66"/>
        <v>0</v>
      </c>
      <c r="V330" s="88">
        <v>354</v>
      </c>
      <c r="W330" s="89">
        <v>336</v>
      </c>
      <c r="X330" s="89">
        <v>0</v>
      </c>
      <c r="Y330" s="88">
        <f t="shared" si="58"/>
        <v>12</v>
      </c>
      <c r="Z330" s="89">
        <f t="shared" si="59"/>
        <v>6</v>
      </c>
      <c r="AA330" s="89">
        <f t="shared" si="60"/>
        <v>0</v>
      </c>
      <c r="AB330" s="90">
        <f t="shared" si="67"/>
        <v>18</v>
      </c>
      <c r="AC330" s="17"/>
      <c r="AD330" s="17"/>
      <c r="AE330" s="107"/>
    </row>
    <row r="331" spans="1:31" ht="14.5" customHeight="1">
      <c r="A331" s="45">
        <v>421886</v>
      </c>
      <c r="B331" s="46" t="s">
        <v>292</v>
      </c>
      <c r="C331" s="47" t="s">
        <v>496</v>
      </c>
      <c r="D331" s="76">
        <v>363456</v>
      </c>
      <c r="E331" s="77">
        <v>184047</v>
      </c>
      <c r="F331" s="77">
        <v>159738</v>
      </c>
      <c r="G331" s="82">
        <v>0</v>
      </c>
      <c r="H331" s="83">
        <v>0</v>
      </c>
      <c r="I331" s="55">
        <f t="shared" si="61"/>
        <v>707241</v>
      </c>
      <c r="J331" s="56">
        <f>(D331+E331+G331)*Factors!$B$3 +(F331+H331)*Factors!$B$4</f>
        <v>705236.51429663959</v>
      </c>
      <c r="K331" s="56">
        <f>VLOOKUP(A331,'NECA 5 year Projections'!$A$3:$H$656,4,FALSE)</f>
        <v>374316.77178284898</v>
      </c>
      <c r="L331" s="57">
        <f t="shared" si="62"/>
        <v>374316.77178284898</v>
      </c>
      <c r="M331" s="57">
        <f t="shared" si="63"/>
        <v>705236.51429663959</v>
      </c>
      <c r="N331" s="58">
        <f t="shared" si="57"/>
        <v>2004.4857033604058</v>
      </c>
      <c r="O331" s="67">
        <f>IF(N331&gt;0,Factors!$B$6*(D331+E331+G331)+Factors!$B$7*(Main!F331+Main!H331),0)</f>
        <v>2004.4857033604196</v>
      </c>
      <c r="P331" s="72">
        <f>IF(O331&gt;0,(Factors!$B$6*Main!D331)/O331,0)</f>
        <v>0.66384293784691595</v>
      </c>
      <c r="Q331" s="70">
        <f>IF(O331&gt;0,(Factors!$B$6*Main!E331+Factors!$B335*Main!F331)/O331,0)</f>
        <v>0.33615706215308411</v>
      </c>
      <c r="R331" s="71">
        <f>IF(O331&gt;0,(Factors!$B$6*Main!G331+Factors!$B335*Main!H331)/O331,0)</f>
        <v>0</v>
      </c>
      <c r="S331" s="88">
        <f t="shared" si="64"/>
        <v>1330.6636781909135</v>
      </c>
      <c r="T331" s="89">
        <f t="shared" si="65"/>
        <v>673.82202516949246</v>
      </c>
      <c r="U331" s="89">
        <f t="shared" si="66"/>
        <v>0</v>
      </c>
      <c r="V331" s="88">
        <v>1331</v>
      </c>
      <c r="W331" s="89">
        <v>674</v>
      </c>
      <c r="X331" s="89">
        <v>0</v>
      </c>
      <c r="Y331" s="88">
        <f t="shared" si="58"/>
        <v>0</v>
      </c>
      <c r="Z331" s="89">
        <f t="shared" si="59"/>
        <v>0</v>
      </c>
      <c r="AA331" s="89">
        <f t="shared" si="60"/>
        <v>0</v>
      </c>
      <c r="AB331" s="90">
        <f t="shared" si="67"/>
        <v>0</v>
      </c>
      <c r="AC331" s="17"/>
      <c r="AD331" s="17"/>
      <c r="AE331" s="107"/>
    </row>
    <row r="332" spans="1:31" ht="14.5" customHeight="1">
      <c r="A332" s="45">
        <v>421887</v>
      </c>
      <c r="B332" s="46" t="s">
        <v>293</v>
      </c>
      <c r="C332" s="47" t="s">
        <v>496</v>
      </c>
      <c r="D332" s="76">
        <v>2136192</v>
      </c>
      <c r="E332" s="77">
        <v>443526</v>
      </c>
      <c r="F332" s="77">
        <v>415824</v>
      </c>
      <c r="G332" s="82">
        <v>0</v>
      </c>
      <c r="H332" s="83">
        <v>0</v>
      </c>
      <c r="I332" s="55">
        <f t="shared" si="61"/>
        <v>2995542</v>
      </c>
      <c r="J332" s="56">
        <f>(D332+E332+G332)*Factors!$B$3 +(F332+H332)*Factors!$B$4</f>
        <v>2986097.2885560417</v>
      </c>
      <c r="K332" s="56">
        <f>VLOOKUP(A332,'NECA 5 year Projections'!$A$3:$H$656,4,FALSE)</f>
        <v>1643989.00525004</v>
      </c>
      <c r="L332" s="57">
        <f t="shared" si="62"/>
        <v>1643989.00525004</v>
      </c>
      <c r="M332" s="57">
        <f t="shared" si="63"/>
        <v>2986097.2885560417</v>
      </c>
      <c r="N332" s="58">
        <f t="shared" si="57"/>
        <v>9444.7114439583384</v>
      </c>
      <c r="O332" s="67">
        <f>IF(N332&gt;0,Factors!$B$6*(D332+E332+G332)+Factors!$B$7*(Main!F332+Main!H332),0)</f>
        <v>9444.711443958362</v>
      </c>
      <c r="P332" s="72">
        <f>IF(O332&gt;0,(Factors!$B$6*Main!D332)/O332,0)</f>
        <v>0.82807190553386067</v>
      </c>
      <c r="Q332" s="70">
        <f>IF(O332&gt;0,(Factors!$B$6*Main!E332+Factors!$B336*Main!F332)/O332,0)</f>
        <v>0.1719280944661393</v>
      </c>
      <c r="R332" s="71">
        <f>IF(O332&gt;0,(Factors!$B$6*Main!G332+Factors!$B336*Main!H332)/O332,0)</f>
        <v>0</v>
      </c>
      <c r="S332" s="88">
        <f t="shared" si="64"/>
        <v>7820.9002026160424</v>
      </c>
      <c r="T332" s="89">
        <f t="shared" si="65"/>
        <v>1623.8112413422962</v>
      </c>
      <c r="U332" s="89">
        <f t="shared" si="66"/>
        <v>0</v>
      </c>
      <c r="V332" s="88">
        <v>7821</v>
      </c>
      <c r="W332" s="89">
        <v>1624</v>
      </c>
      <c r="X332" s="89">
        <v>0</v>
      </c>
      <c r="Y332" s="88">
        <f t="shared" si="58"/>
        <v>0</v>
      </c>
      <c r="Z332" s="89">
        <f t="shared" si="59"/>
        <v>0</v>
      </c>
      <c r="AA332" s="89">
        <f t="shared" si="60"/>
        <v>0</v>
      </c>
      <c r="AB332" s="90">
        <f t="shared" si="67"/>
        <v>0</v>
      </c>
      <c r="AC332" s="17"/>
      <c r="AD332" s="17"/>
      <c r="AE332" s="107"/>
    </row>
    <row r="333" spans="1:31" ht="14.5" customHeight="1">
      <c r="A333" s="45">
        <v>421901</v>
      </c>
      <c r="B333" s="46" t="s">
        <v>294</v>
      </c>
      <c r="C333" s="47" t="s">
        <v>496</v>
      </c>
      <c r="D333" s="76">
        <v>1468656</v>
      </c>
      <c r="E333" s="77">
        <v>649161</v>
      </c>
      <c r="F333" s="77">
        <v>737295</v>
      </c>
      <c r="G333" s="82">
        <v>0</v>
      </c>
      <c r="H333" s="83">
        <v>0</v>
      </c>
      <c r="I333" s="55">
        <f t="shared" si="61"/>
        <v>2855112</v>
      </c>
      <c r="J333" s="56">
        <f>(D333+E333+G333)*Factors!$B$3 +(F333+H333)*Factors!$B$4</f>
        <v>2847358.3732640119</v>
      </c>
      <c r="K333" s="56">
        <f>VLOOKUP(A333,'NECA 5 year Projections'!$A$3:$H$656,4,FALSE)</f>
        <v>1448881.31320499</v>
      </c>
      <c r="L333" s="57">
        <f t="shared" si="62"/>
        <v>1448881.31320499</v>
      </c>
      <c r="M333" s="57">
        <f t="shared" si="63"/>
        <v>2847358.3732640119</v>
      </c>
      <c r="N333" s="58">
        <f t="shared" si="57"/>
        <v>7753.6267359880731</v>
      </c>
      <c r="O333" s="67">
        <f>IF(N333&gt;0,Factors!$B$6*(D333+E333+G333)+Factors!$B$7*(Main!F333+Main!H333),0)</f>
        <v>7753.6267359880294</v>
      </c>
      <c r="P333" s="72">
        <f>IF(O333&gt;0,(Factors!$B$6*Main!D333)/O333,0)</f>
        <v>0.69347634852303097</v>
      </c>
      <c r="Q333" s="70">
        <f>IF(O333&gt;0,(Factors!$B$6*Main!E333+Factors!$B337*Main!F333)/O333,0)</f>
        <v>0.30652365147696897</v>
      </c>
      <c r="R333" s="71">
        <f>IF(O333&gt;0,(Factors!$B$6*Main!G333+Factors!$B337*Main!H333)/O333,0)</f>
        <v>0</v>
      </c>
      <c r="S333" s="88">
        <f t="shared" si="64"/>
        <v>5376.9567566835558</v>
      </c>
      <c r="T333" s="89">
        <f t="shared" si="65"/>
        <v>2376.6699793045168</v>
      </c>
      <c r="U333" s="89">
        <f t="shared" si="66"/>
        <v>0</v>
      </c>
      <c r="V333" s="88">
        <v>5377</v>
      </c>
      <c r="W333" s="89">
        <v>2372</v>
      </c>
      <c r="X333" s="89">
        <v>0</v>
      </c>
      <c r="Y333" s="88">
        <f t="shared" si="58"/>
        <v>0</v>
      </c>
      <c r="Z333" s="89">
        <f t="shared" si="59"/>
        <v>-5</v>
      </c>
      <c r="AA333" s="89">
        <f t="shared" si="60"/>
        <v>0</v>
      </c>
      <c r="AB333" s="90">
        <f t="shared" si="67"/>
        <v>-5</v>
      </c>
      <c r="AC333" s="17"/>
      <c r="AD333" s="17"/>
      <c r="AE333" s="107"/>
    </row>
    <row r="334" spans="1:31" ht="14.5" customHeight="1">
      <c r="A334" s="45">
        <v>421912</v>
      </c>
      <c r="B334" s="46" t="s">
        <v>295</v>
      </c>
      <c r="C334" s="47" t="s">
        <v>496</v>
      </c>
      <c r="D334" s="76">
        <v>1445640</v>
      </c>
      <c r="E334" s="77">
        <v>673959</v>
      </c>
      <c r="F334" s="77">
        <v>836904</v>
      </c>
      <c r="G334" s="82">
        <v>0</v>
      </c>
      <c r="H334" s="83">
        <v>0</v>
      </c>
      <c r="I334" s="55">
        <f t="shared" si="61"/>
        <v>2956503</v>
      </c>
      <c r="J334" s="56">
        <f>(D334+E334+G334)*Factors!$B$3 +(F334+H334)*Factors!$B$4</f>
        <v>2948742.8491106769</v>
      </c>
      <c r="K334" s="56">
        <f>VLOOKUP(A334,'NECA 5 year Projections'!$A$3:$H$656,4,FALSE)</f>
        <v>1439291.8965823301</v>
      </c>
      <c r="L334" s="57">
        <f t="shared" si="62"/>
        <v>1439291.8965823301</v>
      </c>
      <c r="M334" s="57">
        <f t="shared" si="63"/>
        <v>2948742.8491106769</v>
      </c>
      <c r="N334" s="58">
        <f t="shared" si="57"/>
        <v>7760.150889323093</v>
      </c>
      <c r="O334" s="67">
        <f>IF(N334&gt;0,Factors!$B$6*(D334+E334+G334)+Factors!$B$7*(Main!F334+Main!H334),0)</f>
        <v>7760.1508893230575</v>
      </c>
      <c r="P334" s="72">
        <f>IF(O334&gt;0,(Factors!$B$6*Main!D334)/O334,0)</f>
        <v>0.68203466787821665</v>
      </c>
      <c r="Q334" s="70">
        <f>IF(O334&gt;0,(Factors!$B$6*Main!E334+Factors!$B338*Main!F334)/O334,0)</f>
        <v>0.31796533212178341</v>
      </c>
      <c r="R334" s="71">
        <f>IF(O334&gt;0,(Factors!$B$6*Main!G334+Factors!$B338*Main!H334)/O334,0)</f>
        <v>0</v>
      </c>
      <c r="S334" s="88">
        <f t="shared" si="64"/>
        <v>5292.6919344843236</v>
      </c>
      <c r="T334" s="89">
        <f t="shared" si="65"/>
        <v>2467.4589548387703</v>
      </c>
      <c r="U334" s="89">
        <f t="shared" si="66"/>
        <v>0</v>
      </c>
      <c r="V334" s="88">
        <v>5293</v>
      </c>
      <c r="W334" s="89">
        <v>2462</v>
      </c>
      <c r="X334" s="89">
        <v>0</v>
      </c>
      <c r="Y334" s="88">
        <f t="shared" si="58"/>
        <v>0</v>
      </c>
      <c r="Z334" s="89">
        <f t="shared" si="59"/>
        <v>-5</v>
      </c>
      <c r="AA334" s="89">
        <f t="shared" si="60"/>
        <v>0</v>
      </c>
      <c r="AB334" s="90">
        <f t="shared" si="67"/>
        <v>-5</v>
      </c>
      <c r="AC334" s="17"/>
      <c r="AD334" s="17"/>
      <c r="AE334" s="107"/>
    </row>
    <row r="335" spans="1:31" ht="14.5" customHeight="1">
      <c r="A335" s="45">
        <v>421920</v>
      </c>
      <c r="B335" s="46" t="s">
        <v>296</v>
      </c>
      <c r="C335" s="47" t="s">
        <v>496</v>
      </c>
      <c r="D335" s="76">
        <v>462120</v>
      </c>
      <c r="E335" s="77">
        <v>387420</v>
      </c>
      <c r="F335" s="77">
        <v>400668</v>
      </c>
      <c r="G335" s="82">
        <v>0</v>
      </c>
      <c r="H335" s="83">
        <v>0</v>
      </c>
      <c r="I335" s="55">
        <f t="shared" si="61"/>
        <v>1250208</v>
      </c>
      <c r="J335" s="56">
        <f>(D335+E335+G335)*Factors!$B$3 +(F335+H335)*Factors!$B$4</f>
        <v>1247097.7142400448</v>
      </c>
      <c r="K335" s="56">
        <f>VLOOKUP(A335,'NECA 5 year Projections'!$A$3:$H$656,4,FALSE)</f>
        <v>597323.58938222798</v>
      </c>
      <c r="L335" s="57">
        <f t="shared" si="62"/>
        <v>597323.58938222798</v>
      </c>
      <c r="M335" s="57">
        <f t="shared" si="63"/>
        <v>1247097.7142400448</v>
      </c>
      <c r="N335" s="58">
        <f t="shared" si="57"/>
        <v>3110.2857599551789</v>
      </c>
      <c r="O335" s="67">
        <f>IF(N335&gt;0,Factors!$B$6*(D335+E335+G335)+Factors!$B$7*(Main!F335+Main!H335),0)</f>
        <v>3110.2857599553076</v>
      </c>
      <c r="P335" s="72">
        <f>IF(O335&gt;0,(Factors!$B$6*Main!D335)/O335,0)</f>
        <v>0.54396496927749138</v>
      </c>
      <c r="Q335" s="70">
        <f>IF(O335&gt;0,(Factors!$B$6*Main!E335+Factors!$B339*Main!F335)/O335,0)</f>
        <v>0.45603503072250867</v>
      </c>
      <c r="R335" s="71">
        <f>IF(O335&gt;0,(Factors!$B$6*Main!G335+Factors!$B339*Main!H335)/O335,0)</f>
        <v>0</v>
      </c>
      <c r="S335" s="88">
        <f t="shared" si="64"/>
        <v>1691.8864978582378</v>
      </c>
      <c r="T335" s="89">
        <f t="shared" si="65"/>
        <v>1418.3992620969414</v>
      </c>
      <c r="U335" s="89">
        <f t="shared" si="66"/>
        <v>0</v>
      </c>
      <c r="V335" s="88">
        <v>1692</v>
      </c>
      <c r="W335" s="89">
        <v>1418</v>
      </c>
      <c r="X335" s="89">
        <v>0</v>
      </c>
      <c r="Y335" s="88">
        <f t="shared" si="58"/>
        <v>0</v>
      </c>
      <c r="Z335" s="89">
        <f t="shared" si="59"/>
        <v>0</v>
      </c>
      <c r="AA335" s="89">
        <f t="shared" si="60"/>
        <v>0</v>
      </c>
      <c r="AB335" s="90">
        <f t="shared" si="67"/>
        <v>0</v>
      </c>
      <c r="AC335" s="17"/>
      <c r="AD335" s="17"/>
      <c r="AE335" s="107"/>
    </row>
    <row r="336" spans="1:31" ht="14.5" customHeight="1">
      <c r="A336" s="45">
        <v>421931</v>
      </c>
      <c r="B336" s="46" t="s">
        <v>297</v>
      </c>
      <c r="C336" s="47" t="s">
        <v>496</v>
      </c>
      <c r="D336" s="76">
        <v>3391440</v>
      </c>
      <c r="E336" s="77">
        <v>1287081</v>
      </c>
      <c r="F336" s="77">
        <v>1146708</v>
      </c>
      <c r="G336" s="82">
        <v>0</v>
      </c>
      <c r="H336" s="83">
        <v>0</v>
      </c>
      <c r="I336" s="55">
        <f t="shared" si="61"/>
        <v>5825229</v>
      </c>
      <c r="J336" s="56">
        <f>(D336+E336+G336)*Factors!$B$3 +(F336+H336)*Factors!$B$4</f>
        <v>5808100.2747558067</v>
      </c>
      <c r="K336" s="56">
        <f>VLOOKUP(A336,'NECA 5 year Projections'!$A$3:$H$656,4,FALSE)</f>
        <v>2478855.42393628</v>
      </c>
      <c r="L336" s="57">
        <f t="shared" si="62"/>
        <v>2478855.42393628</v>
      </c>
      <c r="M336" s="57">
        <f t="shared" si="63"/>
        <v>5808100.2747558067</v>
      </c>
      <c r="N336" s="58">
        <f t="shared" si="57"/>
        <v>17128.725244193338</v>
      </c>
      <c r="O336" s="67">
        <f>IF(N336&gt;0,Factors!$B$6*(D336+E336+G336)+Factors!$B$7*(Main!F336+Main!H336),0)</f>
        <v>17128.725244193171</v>
      </c>
      <c r="P336" s="72">
        <f>IF(O336&gt;0,(Factors!$B$6*Main!D336)/O336,0)</f>
        <v>0.72489575231146763</v>
      </c>
      <c r="Q336" s="70">
        <f>IF(O336&gt;0,(Factors!$B$6*Main!E336+Factors!$B340*Main!F336)/O336,0)</f>
        <v>0.27510424768853231</v>
      </c>
      <c r="R336" s="71">
        <f>IF(O336&gt;0,(Factors!$B$6*Main!G336+Factors!$B340*Main!H336)/O336,0)</f>
        <v>0</v>
      </c>
      <c r="S336" s="88">
        <f t="shared" si="64"/>
        <v>12416.540172025956</v>
      </c>
      <c r="T336" s="89">
        <f t="shared" si="65"/>
        <v>4712.18507216738</v>
      </c>
      <c r="U336" s="89">
        <f t="shared" si="66"/>
        <v>0</v>
      </c>
      <c r="V336" s="88">
        <v>12417</v>
      </c>
      <c r="W336" s="89">
        <v>4706</v>
      </c>
      <c r="X336" s="89">
        <v>0</v>
      </c>
      <c r="Y336" s="88">
        <f t="shared" si="58"/>
        <v>0</v>
      </c>
      <c r="Z336" s="89">
        <f t="shared" si="59"/>
        <v>-6</v>
      </c>
      <c r="AA336" s="89">
        <f t="shared" si="60"/>
        <v>0</v>
      </c>
      <c r="AB336" s="90">
        <f t="shared" si="67"/>
        <v>-6</v>
      </c>
      <c r="AC336" s="17"/>
      <c r="AD336" s="17"/>
      <c r="AE336" s="107"/>
    </row>
    <row r="337" spans="1:31" ht="14.5" customHeight="1">
      <c r="A337" s="45">
        <v>421945</v>
      </c>
      <c r="B337" s="46" t="s">
        <v>298</v>
      </c>
      <c r="C337" s="47" t="s">
        <v>496</v>
      </c>
      <c r="D337" s="76">
        <v>455688</v>
      </c>
      <c r="E337" s="77">
        <v>83214</v>
      </c>
      <c r="F337" s="77">
        <v>116676</v>
      </c>
      <c r="G337" s="82">
        <v>0</v>
      </c>
      <c r="H337" s="83">
        <v>0</v>
      </c>
      <c r="I337" s="55">
        <f t="shared" si="61"/>
        <v>655578</v>
      </c>
      <c r="J337" s="56">
        <f>(D337+E337+G337)*Factors!$B$3 +(F337+H337)*Factors!$B$4</f>
        <v>653605.00377073302</v>
      </c>
      <c r="K337" s="56">
        <f>VLOOKUP(A337,'NECA 5 year Projections'!$A$3:$H$656,4,FALSE)</f>
        <v>446964.90937883401</v>
      </c>
      <c r="L337" s="57">
        <f t="shared" si="62"/>
        <v>446964.90937883401</v>
      </c>
      <c r="M337" s="57">
        <f t="shared" si="63"/>
        <v>653605.00377073302</v>
      </c>
      <c r="N337" s="58">
        <f t="shared" si="57"/>
        <v>1972.9962292669807</v>
      </c>
      <c r="O337" s="67">
        <f>IF(N337&gt;0,Factors!$B$6*(D337+E337+G337)+Factors!$B$7*(Main!F337+Main!H337),0)</f>
        <v>1972.9962292669388</v>
      </c>
      <c r="P337" s="72">
        <f>IF(O337&gt;0,(Factors!$B$6*Main!D337)/O337,0)</f>
        <v>0.84558602491733192</v>
      </c>
      <c r="Q337" s="70">
        <f>IF(O337&gt;0,(Factors!$B$6*Main!E337+Factors!$B341*Main!F337)/O337,0)</f>
        <v>0.1544139750826681</v>
      </c>
      <c r="R337" s="71">
        <f>IF(O337&gt;0,(Factors!$B$6*Main!G337+Factors!$B341*Main!H337)/O337,0)</f>
        <v>0</v>
      </c>
      <c r="S337" s="88">
        <f t="shared" si="64"/>
        <v>1668.3380386827509</v>
      </c>
      <c r="T337" s="89">
        <f t="shared" si="65"/>
        <v>304.65819058422966</v>
      </c>
      <c r="U337" s="89">
        <f t="shared" si="66"/>
        <v>0</v>
      </c>
      <c r="V337" s="88">
        <v>1668</v>
      </c>
      <c r="W337" s="89">
        <v>304</v>
      </c>
      <c r="X337" s="89">
        <v>0</v>
      </c>
      <c r="Y337" s="88">
        <f t="shared" si="58"/>
        <v>0</v>
      </c>
      <c r="Z337" s="89">
        <f t="shared" si="59"/>
        <v>-1</v>
      </c>
      <c r="AA337" s="89">
        <f t="shared" si="60"/>
        <v>0</v>
      </c>
      <c r="AB337" s="90">
        <f t="shared" si="67"/>
        <v>-1</v>
      </c>
      <c r="AC337" s="17"/>
      <c r="AD337" s="17"/>
    </row>
    <row r="338" spans="1:31" ht="14.5" customHeight="1">
      <c r="A338" s="45">
        <v>431704</v>
      </c>
      <c r="B338" s="46" t="s">
        <v>299</v>
      </c>
      <c r="C338" s="47" t="s">
        <v>498</v>
      </c>
      <c r="D338" s="76">
        <v>452244</v>
      </c>
      <c r="E338" s="77">
        <v>264699</v>
      </c>
      <c r="F338" s="77">
        <v>216096</v>
      </c>
      <c r="G338" s="82">
        <v>0</v>
      </c>
      <c r="H338" s="83">
        <v>0</v>
      </c>
      <c r="I338" s="55">
        <f t="shared" si="61"/>
        <v>933039</v>
      </c>
      <c r="J338" s="56">
        <f>(D338+E338+G338)*Factors!$B$3 +(F338+H338)*Factors!$B$4</f>
        <v>930414.17055865575</v>
      </c>
      <c r="K338" s="56">
        <f>VLOOKUP(A338,'NECA 5 year Projections'!$A$3:$H$656,4,FALSE)</f>
        <v>553769.66369478195</v>
      </c>
      <c r="L338" s="57">
        <f t="shared" si="62"/>
        <v>553769.66369478195</v>
      </c>
      <c r="M338" s="57">
        <f t="shared" si="63"/>
        <v>930414.17055865575</v>
      </c>
      <c r="N338" s="58">
        <f t="shared" si="57"/>
        <v>2624.8294413442491</v>
      </c>
      <c r="O338" s="67">
        <f>IF(N338&gt;0,Factors!$B$6*(D338+E338+G338)+Factors!$B$7*(Main!F338+Main!H338),0)</f>
        <v>2624.8294413443018</v>
      </c>
      <c r="P338" s="72">
        <f>IF(O338&gt;0,(Factors!$B$6*Main!D338)/O338,0)</f>
        <v>0.63079491675070409</v>
      </c>
      <c r="Q338" s="70">
        <f>IF(O338&gt;0,(Factors!$B$6*Main!E338+Factors!$B342*Main!F338)/O338,0)</f>
        <v>0.36920508324929596</v>
      </c>
      <c r="R338" s="71">
        <f>IF(O338&gt;0,(Factors!$B$6*Main!G338+Factors!$B342*Main!H338)/O338,0)</f>
        <v>0</v>
      </c>
      <c r="S338" s="88">
        <f t="shared" si="64"/>
        <v>1655.7290689375427</v>
      </c>
      <c r="T338" s="89">
        <f t="shared" si="65"/>
        <v>969.10037240670647</v>
      </c>
      <c r="U338" s="89">
        <f t="shared" si="66"/>
        <v>0</v>
      </c>
      <c r="V338" s="88">
        <v>1656</v>
      </c>
      <c r="W338" s="89">
        <v>968</v>
      </c>
      <c r="X338" s="89">
        <v>0</v>
      </c>
      <c r="Y338" s="88">
        <f t="shared" si="58"/>
        <v>0</v>
      </c>
      <c r="Z338" s="89">
        <f t="shared" si="59"/>
        <v>-1</v>
      </c>
      <c r="AA338" s="89">
        <f t="shared" si="60"/>
        <v>0</v>
      </c>
      <c r="AB338" s="90">
        <f t="shared" si="67"/>
        <v>-1</v>
      </c>
      <c r="AC338" s="17"/>
      <c r="AD338" s="17"/>
    </row>
    <row r="339" spans="1:31" ht="14.5" customHeight="1">
      <c r="A339" s="45">
        <v>431788</v>
      </c>
      <c r="B339" s="46" t="s">
        <v>300</v>
      </c>
      <c r="C339" s="47" t="s">
        <v>498</v>
      </c>
      <c r="D339" s="76">
        <v>802068</v>
      </c>
      <c r="E339" s="77">
        <v>643353</v>
      </c>
      <c r="F339" s="77">
        <v>579165</v>
      </c>
      <c r="G339" s="82">
        <v>0</v>
      </c>
      <c r="H339" s="83">
        <v>0</v>
      </c>
      <c r="I339" s="55">
        <f t="shared" si="61"/>
        <v>2024586</v>
      </c>
      <c r="J339" s="56">
        <f>(D339+E339+G339)*Factors!$B$3 +(F339+H339)*Factors!$B$4</f>
        <v>2019294.1098554037</v>
      </c>
      <c r="K339" s="56">
        <f>VLOOKUP(A339,'NECA 5 year Projections'!$A$3:$H$656,4,FALSE)</f>
        <v>886701.81077700702</v>
      </c>
      <c r="L339" s="57">
        <f t="shared" si="62"/>
        <v>886701.81077700702</v>
      </c>
      <c r="M339" s="57">
        <f t="shared" si="63"/>
        <v>2019294.1098554037</v>
      </c>
      <c r="N339" s="58">
        <f t="shared" si="57"/>
        <v>5291.890144596342</v>
      </c>
      <c r="O339" s="67">
        <f>IF(N339&gt;0,Factors!$B$6*(D339+E339+G339)+Factors!$B$7*(Main!F339+Main!H339),0)</f>
        <v>5291.8901445963238</v>
      </c>
      <c r="P339" s="72">
        <f>IF(O339&gt;0,(Factors!$B$6*Main!D339)/O339,0)</f>
        <v>0.55490268925109021</v>
      </c>
      <c r="Q339" s="70">
        <f>IF(O339&gt;0,(Factors!$B$6*Main!E339+Factors!$B343*Main!F339)/O339,0)</f>
        <v>0.44509731074890985</v>
      </c>
      <c r="R339" s="71">
        <f>IF(O339&gt;0,(Factors!$B$6*Main!G339+Factors!$B343*Main!H339)/O339,0)</f>
        <v>0</v>
      </c>
      <c r="S339" s="88">
        <f t="shared" si="64"/>
        <v>2936.4840724578507</v>
      </c>
      <c r="T339" s="89">
        <f t="shared" si="65"/>
        <v>2355.4060721384917</v>
      </c>
      <c r="U339" s="89">
        <f t="shared" si="66"/>
        <v>0</v>
      </c>
      <c r="V339" s="88">
        <v>2936</v>
      </c>
      <c r="W339" s="89">
        <v>2355</v>
      </c>
      <c r="X339" s="89">
        <v>0</v>
      </c>
      <c r="Y339" s="88">
        <f t="shared" si="58"/>
        <v>0</v>
      </c>
      <c r="Z339" s="89">
        <f t="shared" si="59"/>
        <v>0</v>
      </c>
      <c r="AA339" s="89">
        <f t="shared" si="60"/>
        <v>0</v>
      </c>
      <c r="AB339" s="90">
        <f t="shared" si="67"/>
        <v>0</v>
      </c>
      <c r="AC339" s="17"/>
      <c r="AD339" s="17"/>
      <c r="AE339" s="107"/>
    </row>
    <row r="340" spans="1:31" ht="14.5" customHeight="1">
      <c r="A340" s="45">
        <v>431831</v>
      </c>
      <c r="B340" s="46" t="s">
        <v>301</v>
      </c>
      <c r="C340" s="47" t="s">
        <v>498</v>
      </c>
      <c r="D340" s="76">
        <v>293571</v>
      </c>
      <c r="E340" s="77">
        <v>235161</v>
      </c>
      <c r="F340" s="77">
        <v>213504</v>
      </c>
      <c r="G340" s="82">
        <v>0</v>
      </c>
      <c r="H340" s="83">
        <v>0</v>
      </c>
      <c r="I340" s="55">
        <f t="shared" si="61"/>
        <v>742236</v>
      </c>
      <c r="J340" s="56">
        <f>(D340+E340+G340)*Factors!$B$3 +(F340+H340)*Factors!$B$4</f>
        <v>740300.23757511983</v>
      </c>
      <c r="K340" s="56">
        <f>VLOOKUP(A340,'NECA 5 year Projections'!$A$3:$H$656,4,FALSE)</f>
        <v>315564.15080073202</v>
      </c>
      <c r="L340" s="57">
        <f t="shared" si="62"/>
        <v>315564.15080073202</v>
      </c>
      <c r="M340" s="57">
        <f t="shared" si="63"/>
        <v>740300.23757511983</v>
      </c>
      <c r="N340" s="58">
        <f t="shared" si="57"/>
        <v>1935.7624248801731</v>
      </c>
      <c r="O340" s="67">
        <f>IF(N340&gt;0,Factors!$B$6*(D340+E340+G340)+Factors!$B$7*(Main!F340+Main!H340),0)</f>
        <v>1935.7624248801585</v>
      </c>
      <c r="P340" s="72">
        <f>IF(O340&gt;0,(Factors!$B$6*Main!D340)/O340,0)</f>
        <v>0.55523592292503576</v>
      </c>
      <c r="Q340" s="70">
        <f>IF(O340&gt;0,(Factors!$B$6*Main!E340+Factors!$B344*Main!F340)/O340,0)</f>
        <v>0.44476407707496429</v>
      </c>
      <c r="R340" s="71">
        <f>IF(O340&gt;0,(Factors!$B$6*Main!G340+Factors!$B344*Main!H340)/O340,0)</f>
        <v>0</v>
      </c>
      <c r="S340" s="88">
        <f t="shared" si="64"/>
        <v>1074.8048365419481</v>
      </c>
      <c r="T340" s="89">
        <f t="shared" si="65"/>
        <v>860.95758833822504</v>
      </c>
      <c r="U340" s="89">
        <f t="shared" si="66"/>
        <v>0</v>
      </c>
      <c r="V340" s="88">
        <v>1082</v>
      </c>
      <c r="W340" s="89">
        <v>872</v>
      </c>
      <c r="X340" s="89">
        <v>0</v>
      </c>
      <c r="Y340" s="88">
        <f t="shared" si="58"/>
        <v>7</v>
      </c>
      <c r="Z340" s="89">
        <f t="shared" si="59"/>
        <v>11</v>
      </c>
      <c r="AA340" s="89">
        <f t="shared" si="60"/>
        <v>0</v>
      </c>
      <c r="AB340" s="90">
        <f t="shared" si="67"/>
        <v>18</v>
      </c>
      <c r="AC340" s="17"/>
      <c r="AD340" s="17"/>
      <c r="AE340" s="107"/>
    </row>
    <row r="341" spans="1:31" ht="14.5" customHeight="1">
      <c r="A341" s="45">
        <v>431968</v>
      </c>
      <c r="B341" s="46" t="s">
        <v>302</v>
      </c>
      <c r="C341" s="47" t="s">
        <v>498</v>
      </c>
      <c r="D341" s="76">
        <v>263544</v>
      </c>
      <c r="E341" s="77">
        <v>0</v>
      </c>
      <c r="F341" s="77">
        <v>435</v>
      </c>
      <c r="G341" s="82">
        <v>0</v>
      </c>
      <c r="H341" s="83">
        <v>0</v>
      </c>
      <c r="I341" s="55">
        <f t="shared" si="61"/>
        <v>263979</v>
      </c>
      <c r="J341" s="56">
        <f>(D341+E341+G341)*Factors!$B$3 +(F341+H341)*Factors!$B$4</f>
        <v>263014.12824549561</v>
      </c>
      <c r="K341" s="56">
        <f>VLOOKUP(A341,'NECA 5 year Projections'!$A$3:$H$656,4,FALSE)</f>
        <v>288901.43176590401</v>
      </c>
      <c r="L341" s="57">
        <f t="shared" si="62"/>
        <v>263979</v>
      </c>
      <c r="M341" s="57">
        <f t="shared" si="63"/>
        <v>263979</v>
      </c>
      <c r="N341" s="58">
        <f t="shared" si="57"/>
        <v>0</v>
      </c>
      <c r="O341" s="67">
        <f>IF(N341&gt;0,Factors!$B$6*(D341+E341+G341)+Factors!$B$7*(Main!F341+Main!H341),0)</f>
        <v>0</v>
      </c>
      <c r="P341" s="72">
        <f>IF(O341&gt;0,(Factors!$B$6*Main!D341)/O341,0)</f>
        <v>0</v>
      </c>
      <c r="Q341" s="70">
        <f>IF(O341&gt;0,(Factors!$B$6*Main!E341+Factors!$B345*Main!F341)/O341,0)</f>
        <v>0</v>
      </c>
      <c r="R341" s="71">
        <f>IF(O341&gt;0,(Factors!$B$6*Main!G341+Factors!$B345*Main!H341)/O341,0)</f>
        <v>0</v>
      </c>
      <c r="S341" s="88">
        <f t="shared" si="64"/>
        <v>0</v>
      </c>
      <c r="T341" s="89">
        <f t="shared" si="65"/>
        <v>0</v>
      </c>
      <c r="U341" s="89">
        <f t="shared" si="66"/>
        <v>0</v>
      </c>
      <c r="V341" s="88">
        <v>0</v>
      </c>
      <c r="W341" s="89">
        <v>0</v>
      </c>
      <c r="X341" s="89">
        <v>0</v>
      </c>
      <c r="Y341" s="88">
        <f t="shared" si="58"/>
        <v>0</v>
      </c>
      <c r="Z341" s="89">
        <f t="shared" si="59"/>
        <v>0</v>
      </c>
      <c r="AA341" s="89">
        <f t="shared" si="60"/>
        <v>0</v>
      </c>
      <c r="AB341" s="90">
        <f t="shared" si="67"/>
        <v>0</v>
      </c>
      <c r="AC341" s="17"/>
      <c r="AD341" s="17"/>
    </row>
    <row r="342" spans="1:31" ht="14.5" customHeight="1">
      <c r="A342" s="45">
        <v>431969</v>
      </c>
      <c r="B342" s="46" t="s">
        <v>303</v>
      </c>
      <c r="C342" s="47" t="s">
        <v>498</v>
      </c>
      <c r="D342" s="76">
        <v>1524492</v>
      </c>
      <c r="E342" s="77">
        <v>736287</v>
      </c>
      <c r="F342" s="77">
        <v>422607</v>
      </c>
      <c r="G342" s="82">
        <v>0</v>
      </c>
      <c r="H342" s="83">
        <v>0</v>
      </c>
      <c r="I342" s="55">
        <f t="shared" si="61"/>
        <v>2683386</v>
      </c>
      <c r="J342" s="56">
        <f>(D342+E342+G342)*Factors!$B$3 +(F342+H342)*Factors!$B$4</f>
        <v>2675108.9692185111</v>
      </c>
      <c r="K342" s="56">
        <f>VLOOKUP(A342,'NECA 5 year Projections'!$A$3:$H$656,4,FALSE)</f>
        <v>2124886.5603331602</v>
      </c>
      <c r="L342" s="57">
        <f t="shared" si="62"/>
        <v>2124886.5603331602</v>
      </c>
      <c r="M342" s="57">
        <f t="shared" si="63"/>
        <v>2675108.9692185111</v>
      </c>
      <c r="N342" s="58">
        <f t="shared" si="57"/>
        <v>8277.0307814888656</v>
      </c>
      <c r="O342" s="67">
        <f>IF(N342&gt;0,Factors!$B$6*(D342+E342+G342)+Factors!$B$7*(Main!F342+Main!H342),0)</f>
        <v>8277.0307814888074</v>
      </c>
      <c r="P342" s="72">
        <f>IF(O342&gt;0,(Factors!$B$6*Main!D342)/O342,0)</f>
        <v>0.67432155022671381</v>
      </c>
      <c r="Q342" s="70">
        <f>IF(O342&gt;0,(Factors!$B$6*Main!E342+Factors!$B346*Main!F342)/O342,0)</f>
        <v>0.32567844977328608</v>
      </c>
      <c r="R342" s="71">
        <f>IF(O342&gt;0,(Factors!$B$6*Main!G342+Factors!$B346*Main!H342)/O342,0)</f>
        <v>0</v>
      </c>
      <c r="S342" s="88">
        <f t="shared" si="64"/>
        <v>5581.3802278478006</v>
      </c>
      <c r="T342" s="89">
        <f t="shared" si="65"/>
        <v>2695.6505536410646</v>
      </c>
      <c r="U342" s="89">
        <f t="shared" si="66"/>
        <v>0</v>
      </c>
      <c r="V342" s="88">
        <v>5581</v>
      </c>
      <c r="W342" s="89">
        <v>2692</v>
      </c>
      <c r="X342" s="89">
        <v>0</v>
      </c>
      <c r="Y342" s="88">
        <f t="shared" si="58"/>
        <v>0</v>
      </c>
      <c r="Z342" s="89">
        <f t="shared" si="59"/>
        <v>-4</v>
      </c>
      <c r="AA342" s="89">
        <f t="shared" si="60"/>
        <v>0</v>
      </c>
      <c r="AB342" s="90">
        <f t="shared" si="67"/>
        <v>-4</v>
      </c>
      <c r="AC342" s="17"/>
      <c r="AD342" s="17"/>
      <c r="AE342" s="107"/>
    </row>
    <row r="343" spans="1:31" ht="14.5" customHeight="1">
      <c r="A343" s="45">
        <v>431974</v>
      </c>
      <c r="B343" s="46" t="s">
        <v>304</v>
      </c>
      <c r="C343" s="47" t="s">
        <v>498</v>
      </c>
      <c r="D343" s="76">
        <v>935040</v>
      </c>
      <c r="E343" s="77">
        <v>264045</v>
      </c>
      <c r="F343" s="77">
        <v>250938</v>
      </c>
      <c r="G343" s="82">
        <v>0</v>
      </c>
      <c r="H343" s="83">
        <v>0</v>
      </c>
      <c r="I343" s="55">
        <f t="shared" si="61"/>
        <v>1450023</v>
      </c>
      <c r="J343" s="56">
        <f>(D343+E343+G343)*Factors!$B$3 +(F343+H343)*Factors!$B$4</f>
        <v>1445632.9806948749</v>
      </c>
      <c r="K343" s="56">
        <f>VLOOKUP(A343,'NECA 5 year Projections'!$A$3:$H$656,4,FALSE)</f>
        <v>577981.75212918699</v>
      </c>
      <c r="L343" s="57">
        <f t="shared" si="62"/>
        <v>577981.75212918699</v>
      </c>
      <c r="M343" s="57">
        <f t="shared" si="63"/>
        <v>1445632.9806948749</v>
      </c>
      <c r="N343" s="58">
        <f t="shared" si="57"/>
        <v>4390.0193051251117</v>
      </c>
      <c r="O343" s="67">
        <f>IF(N343&gt;0,Factors!$B$6*(D343+E343+G343)+Factors!$B$7*(Main!F343+Main!H343),0)</f>
        <v>4390.019305125139</v>
      </c>
      <c r="P343" s="72">
        <f>IF(O343&gt;0,(Factors!$B$6*Main!D343)/O343,0)</f>
        <v>0.77979459337745027</v>
      </c>
      <c r="Q343" s="70">
        <f>IF(O343&gt;0,(Factors!$B$6*Main!E343+Factors!$B347*Main!F343)/O343,0)</f>
        <v>0.22020540662254967</v>
      </c>
      <c r="R343" s="71">
        <f>IF(O343&gt;0,(Factors!$B$6*Main!G343+Factors!$B347*Main!H343)/O343,0)</f>
        <v>0</v>
      </c>
      <c r="S343" s="88">
        <f t="shared" si="64"/>
        <v>3423.3133189591931</v>
      </c>
      <c r="T343" s="89">
        <f t="shared" si="65"/>
        <v>966.70598616591815</v>
      </c>
      <c r="U343" s="89">
        <f t="shared" si="66"/>
        <v>0</v>
      </c>
      <c r="V343" s="88">
        <v>3423</v>
      </c>
      <c r="W343" s="89">
        <v>963</v>
      </c>
      <c r="X343" s="89">
        <v>0</v>
      </c>
      <c r="Y343" s="88">
        <f t="shared" si="58"/>
        <v>0</v>
      </c>
      <c r="Z343" s="89">
        <f t="shared" si="59"/>
        <v>-4</v>
      </c>
      <c r="AA343" s="89">
        <f t="shared" si="60"/>
        <v>0</v>
      </c>
      <c r="AB343" s="90">
        <f t="shared" si="67"/>
        <v>-4</v>
      </c>
      <c r="AC343" s="17"/>
      <c r="AD343" s="17"/>
      <c r="AE343" s="107"/>
    </row>
    <row r="344" spans="1:31" ht="14.5" customHeight="1">
      <c r="A344" s="45">
        <v>431977</v>
      </c>
      <c r="B344" s="46" t="s">
        <v>305</v>
      </c>
      <c r="C344" s="47" t="s">
        <v>498</v>
      </c>
      <c r="D344" s="76">
        <v>1254912</v>
      </c>
      <c r="E344" s="77">
        <v>657831</v>
      </c>
      <c r="F344" s="77">
        <v>742491</v>
      </c>
      <c r="G344" s="82">
        <v>0</v>
      </c>
      <c r="H344" s="83">
        <v>0</v>
      </c>
      <c r="I344" s="55">
        <f t="shared" si="61"/>
        <v>2655234</v>
      </c>
      <c r="J344" s="56">
        <f>(D344+E344+G344)*Factors!$B$3 +(F344+H344)*Factors!$B$4</f>
        <v>2648231.1781018502</v>
      </c>
      <c r="K344" s="56">
        <f>VLOOKUP(A344,'NECA 5 year Projections'!$A$3:$H$656,4,FALSE)</f>
        <v>1431124.8272991099</v>
      </c>
      <c r="L344" s="57">
        <f t="shared" si="62"/>
        <v>1431124.8272991099</v>
      </c>
      <c r="M344" s="57">
        <f t="shared" si="63"/>
        <v>2648231.1781018502</v>
      </c>
      <c r="N344" s="58">
        <f t="shared" si="57"/>
        <v>7002.8218981497921</v>
      </c>
      <c r="O344" s="67">
        <f>IF(N344&gt;0,Factors!$B$6*(D344+E344+G344)+Factors!$B$7*(Main!F344+Main!H344),0)</f>
        <v>7002.8218981498167</v>
      </c>
      <c r="P344" s="72">
        <f>IF(O344&gt;0,(Factors!$B$6*Main!D344)/O344,0)</f>
        <v>0.65607977653035454</v>
      </c>
      <c r="Q344" s="70">
        <f>IF(O344&gt;0,(Factors!$B$6*Main!E344+Factors!$B348*Main!F344)/O344,0)</f>
        <v>0.3439202234696454</v>
      </c>
      <c r="R344" s="71">
        <f>IF(O344&gt;0,(Factors!$B$6*Main!G344+Factors!$B348*Main!H344)/O344,0)</f>
        <v>0</v>
      </c>
      <c r="S344" s="88">
        <f t="shared" si="64"/>
        <v>4594.4098260199889</v>
      </c>
      <c r="T344" s="89">
        <f t="shared" si="65"/>
        <v>2408.4120721298027</v>
      </c>
      <c r="U344" s="89">
        <f t="shared" si="66"/>
        <v>0</v>
      </c>
      <c r="V344" s="88">
        <v>4594</v>
      </c>
      <c r="W344" s="89">
        <v>2403</v>
      </c>
      <c r="X344" s="89">
        <v>0</v>
      </c>
      <c r="Y344" s="88">
        <f t="shared" si="58"/>
        <v>0</v>
      </c>
      <c r="Z344" s="89">
        <f t="shared" si="59"/>
        <v>-5</v>
      </c>
      <c r="AA344" s="89">
        <f t="shared" si="60"/>
        <v>0</v>
      </c>
      <c r="AB344" s="90">
        <f t="shared" si="67"/>
        <v>-5</v>
      </c>
      <c r="AC344" s="17"/>
      <c r="AD344" s="17"/>
      <c r="AE344" s="107"/>
    </row>
    <row r="345" spans="1:31" ht="14.5" customHeight="1">
      <c r="A345" s="45">
        <v>431980</v>
      </c>
      <c r="B345" s="46" t="s">
        <v>306</v>
      </c>
      <c r="C345" s="47" t="s">
        <v>498</v>
      </c>
      <c r="D345" s="76">
        <v>3711912</v>
      </c>
      <c r="E345" s="77">
        <v>358968</v>
      </c>
      <c r="F345" s="77">
        <v>500196</v>
      </c>
      <c r="G345" s="82">
        <v>0</v>
      </c>
      <c r="H345" s="83">
        <v>0</v>
      </c>
      <c r="I345" s="55">
        <f t="shared" si="61"/>
        <v>4571076</v>
      </c>
      <c r="J345" s="56">
        <f>(D345+E345+G345)*Factors!$B$3 +(F345+H345)*Factors!$B$4</f>
        <v>4556171.9341590898</v>
      </c>
      <c r="K345" s="56">
        <f>VLOOKUP(A345,'NECA 5 year Projections'!$A$3:$H$656,4,FALSE)</f>
        <v>3263597.0504535702</v>
      </c>
      <c r="L345" s="57">
        <f t="shared" si="62"/>
        <v>3263597.0504535702</v>
      </c>
      <c r="M345" s="57">
        <f t="shared" si="63"/>
        <v>4556171.9341590898</v>
      </c>
      <c r="N345" s="58">
        <f t="shared" si="57"/>
        <v>14904.065840910189</v>
      </c>
      <c r="O345" s="67">
        <f>IF(N345&gt;0,Factors!$B$6*(D345+E345+G345)+Factors!$B$7*(Main!F345+Main!H345),0)</f>
        <v>14904.065840910214</v>
      </c>
      <c r="P345" s="72">
        <f>IF(O345&gt;0,(Factors!$B$6*Main!D345)/O345,0)</f>
        <v>0.91182054003065671</v>
      </c>
      <c r="Q345" s="70">
        <f>IF(O345&gt;0,(Factors!$B$6*Main!E345+Factors!$B349*Main!F345)/O345,0)</f>
        <v>8.8179459969343232E-2</v>
      </c>
      <c r="R345" s="71">
        <f>IF(O345&gt;0,(Factors!$B$6*Main!G345+Factors!$B349*Main!H345)/O345,0)</f>
        <v>0</v>
      </c>
      <c r="S345" s="88">
        <f t="shared" si="64"/>
        <v>13589.833363711192</v>
      </c>
      <c r="T345" s="89">
        <f t="shared" si="65"/>
        <v>1314.2324771989959</v>
      </c>
      <c r="U345" s="89">
        <f t="shared" si="66"/>
        <v>0</v>
      </c>
      <c r="V345" s="88">
        <v>13590</v>
      </c>
      <c r="W345" s="89">
        <v>1285</v>
      </c>
      <c r="X345" s="89">
        <v>0</v>
      </c>
      <c r="Y345" s="88">
        <f t="shared" si="58"/>
        <v>0</v>
      </c>
      <c r="Z345" s="89">
        <f t="shared" si="59"/>
        <v>-29</v>
      </c>
      <c r="AA345" s="89">
        <f t="shared" si="60"/>
        <v>0</v>
      </c>
      <c r="AB345" s="90">
        <f t="shared" si="67"/>
        <v>-29</v>
      </c>
      <c r="AC345" s="17"/>
      <c r="AD345" s="17"/>
    </row>
    <row r="346" spans="1:31" ht="14.5" customHeight="1">
      <c r="A346" s="45">
        <v>431994</v>
      </c>
      <c r="B346" s="46" t="s">
        <v>307</v>
      </c>
      <c r="C346" s="47" t="s">
        <v>498</v>
      </c>
      <c r="D346" s="76">
        <v>1631064</v>
      </c>
      <c r="E346" s="77">
        <v>775539</v>
      </c>
      <c r="F346" s="77">
        <v>554070</v>
      </c>
      <c r="G346" s="82">
        <v>0</v>
      </c>
      <c r="H346" s="83">
        <v>0</v>
      </c>
      <c r="I346" s="55">
        <f t="shared" si="61"/>
        <v>2960673</v>
      </c>
      <c r="J346" s="56">
        <f>(D346+E346+G346)*Factors!$B$3 +(F346+H346)*Factors!$B$4</f>
        <v>2951862.0869873511</v>
      </c>
      <c r="K346" s="56">
        <f>VLOOKUP(A346,'NECA 5 year Projections'!$A$3:$H$656,4,FALSE)</f>
        <v>1794027.8847419401</v>
      </c>
      <c r="L346" s="57">
        <f t="shared" si="62"/>
        <v>1794027.8847419401</v>
      </c>
      <c r="M346" s="57">
        <f t="shared" si="63"/>
        <v>2951862.0869873511</v>
      </c>
      <c r="N346" s="58">
        <f t="shared" si="57"/>
        <v>8810.9130126489326</v>
      </c>
      <c r="O346" s="67">
        <f>IF(N346&gt;0,Factors!$B$6*(D346+E346+G346)+Factors!$B$7*(Main!F346+Main!H346),0)</f>
        <v>8810.9130126488726</v>
      </c>
      <c r="P346" s="72">
        <f>IF(O346&gt;0,(Factors!$B$6*Main!D346)/O346,0)</f>
        <v>0.67774535309729111</v>
      </c>
      <c r="Q346" s="70">
        <f>IF(O346&gt;0,(Factors!$B$6*Main!E346+Factors!$B350*Main!F346)/O346,0)</f>
        <v>0.32225464690270894</v>
      </c>
      <c r="R346" s="71">
        <f>IF(O346&gt;0,(Factors!$B$6*Main!G346+Factors!$B350*Main!H346)/O346,0)</f>
        <v>0</v>
      </c>
      <c r="S346" s="88">
        <f t="shared" si="64"/>
        <v>5971.5553508672674</v>
      </c>
      <c r="T346" s="89">
        <f t="shared" si="65"/>
        <v>2839.3576617816652</v>
      </c>
      <c r="U346" s="89">
        <f t="shared" si="66"/>
        <v>0</v>
      </c>
      <c r="V346" s="88">
        <v>5972</v>
      </c>
      <c r="W346" s="89">
        <v>2835</v>
      </c>
      <c r="X346" s="89">
        <v>0</v>
      </c>
      <c r="Y346" s="88">
        <f t="shared" si="58"/>
        <v>0</v>
      </c>
      <c r="Z346" s="89">
        <f t="shared" si="59"/>
        <v>-4</v>
      </c>
      <c r="AA346" s="89">
        <f t="shared" si="60"/>
        <v>0</v>
      </c>
      <c r="AB346" s="90">
        <f t="shared" si="67"/>
        <v>-4</v>
      </c>
      <c r="AC346" s="17"/>
      <c r="AD346" s="17"/>
      <c r="AE346" s="107"/>
    </row>
    <row r="347" spans="1:31" ht="14.5" customHeight="1">
      <c r="A347" s="45">
        <v>432008</v>
      </c>
      <c r="B347" s="46" t="s">
        <v>308</v>
      </c>
      <c r="C347" s="47" t="s">
        <v>498</v>
      </c>
      <c r="D347" s="76">
        <v>446988</v>
      </c>
      <c r="E347" s="77">
        <v>263337</v>
      </c>
      <c r="F347" s="77">
        <v>218547</v>
      </c>
      <c r="G347" s="82">
        <v>0</v>
      </c>
      <c r="H347" s="83">
        <v>0</v>
      </c>
      <c r="I347" s="55">
        <f t="shared" si="61"/>
        <v>928872</v>
      </c>
      <c r="J347" s="56">
        <f>(D347+E347+G347)*Factors!$B$3 +(F347+H347)*Factors!$B$4</f>
        <v>926271.39999006491</v>
      </c>
      <c r="K347" s="56">
        <f>VLOOKUP(A347,'NECA 5 year Projections'!$A$3:$H$656,4,FALSE)</f>
        <v>532388.84709900396</v>
      </c>
      <c r="L347" s="57">
        <f t="shared" si="62"/>
        <v>532388.84709900396</v>
      </c>
      <c r="M347" s="57">
        <f t="shared" si="63"/>
        <v>926271.39999006491</v>
      </c>
      <c r="N347" s="58">
        <f t="shared" si="57"/>
        <v>2600.6000099350931</v>
      </c>
      <c r="O347" s="67">
        <f>IF(N347&gt;0,Factors!$B$6*(D347+E347+G347)+Factors!$B$7*(Main!F347+Main!H347),0)</f>
        <v>2600.6000099350872</v>
      </c>
      <c r="P347" s="72">
        <f>IF(O347&gt;0,(Factors!$B$6*Main!D347)/O347,0)</f>
        <v>0.62927251610178447</v>
      </c>
      <c r="Q347" s="70">
        <f>IF(O347&gt;0,(Factors!$B$6*Main!E347+Factors!$B351*Main!F347)/O347,0)</f>
        <v>0.37072748389821558</v>
      </c>
      <c r="R347" s="71">
        <f>IF(O347&gt;0,(Factors!$B$6*Main!G347+Factors!$B351*Main!H347)/O347,0)</f>
        <v>0</v>
      </c>
      <c r="S347" s="88">
        <f t="shared" si="64"/>
        <v>1636.4861116261818</v>
      </c>
      <c r="T347" s="89">
        <f t="shared" si="65"/>
        <v>964.11389830891153</v>
      </c>
      <c r="U347" s="89">
        <f t="shared" si="66"/>
        <v>0</v>
      </c>
      <c r="V347" s="88">
        <v>1636</v>
      </c>
      <c r="W347" s="89">
        <v>964</v>
      </c>
      <c r="X347" s="89">
        <v>0</v>
      </c>
      <c r="Y347" s="88">
        <f t="shared" si="58"/>
        <v>0</v>
      </c>
      <c r="Z347" s="89">
        <f t="shared" si="59"/>
        <v>0</v>
      </c>
      <c r="AA347" s="89">
        <f t="shared" si="60"/>
        <v>0</v>
      </c>
      <c r="AB347" s="90">
        <f t="shared" si="67"/>
        <v>0</v>
      </c>
      <c r="AC347" s="17"/>
      <c r="AD347" s="17"/>
      <c r="AE347" s="107"/>
    </row>
    <row r="348" spans="1:31" ht="14.5" customHeight="1">
      <c r="A348" s="45">
        <v>432016</v>
      </c>
      <c r="B348" s="46" t="s">
        <v>309</v>
      </c>
      <c r="C348" s="47" t="s">
        <v>498</v>
      </c>
      <c r="D348" s="76">
        <v>7966704</v>
      </c>
      <c r="E348" s="77">
        <v>2069571</v>
      </c>
      <c r="F348" s="77">
        <v>1978971</v>
      </c>
      <c r="G348" s="82">
        <v>0</v>
      </c>
      <c r="H348" s="83">
        <v>0</v>
      </c>
      <c r="I348" s="55">
        <f t="shared" si="61"/>
        <v>12015246</v>
      </c>
      <c r="J348" s="56">
        <f>(D348+E348+G348)*Factors!$B$3 +(F348+H348)*Factors!$B$4</f>
        <v>11978501.781698925</v>
      </c>
      <c r="K348" s="56">
        <f>VLOOKUP(A348,'NECA 5 year Projections'!$A$3:$H$656,4,FALSE)</f>
        <v>9644656.5602678191</v>
      </c>
      <c r="L348" s="57">
        <f t="shared" si="62"/>
        <v>9644656.5602678191</v>
      </c>
      <c r="M348" s="57">
        <f t="shared" si="63"/>
        <v>11978501.781698925</v>
      </c>
      <c r="N348" s="58">
        <f t="shared" si="57"/>
        <v>36744.218301074579</v>
      </c>
      <c r="O348" s="67">
        <f>IF(N348&gt;0,Factors!$B$6*(D348+E348+G348)+Factors!$B$7*(Main!F348+Main!H348),0)</f>
        <v>36744.218301075234</v>
      </c>
      <c r="P348" s="72">
        <f>IF(O348&gt;0,(Factors!$B$6*Main!D348)/O348,0)</f>
        <v>0.79379092342527491</v>
      </c>
      <c r="Q348" s="70">
        <f>IF(O348&gt;0,(Factors!$B$6*Main!E348+Factors!$B352*Main!F348)/O348,0)</f>
        <v>0.2062090765747252</v>
      </c>
      <c r="R348" s="71">
        <f>IF(O348&gt;0,(Factors!$B$6*Main!G348+Factors!$B352*Main!H348)/O348,0)</f>
        <v>0</v>
      </c>
      <c r="S348" s="88">
        <f t="shared" si="64"/>
        <v>29167.226975749876</v>
      </c>
      <c r="T348" s="89">
        <f t="shared" si="65"/>
        <v>7576.9913253247068</v>
      </c>
      <c r="U348" s="89">
        <f t="shared" si="66"/>
        <v>0</v>
      </c>
      <c r="V348" s="88">
        <v>29167</v>
      </c>
      <c r="W348" s="89">
        <v>7570</v>
      </c>
      <c r="X348" s="89">
        <v>0</v>
      </c>
      <c r="Y348" s="88">
        <f t="shared" si="58"/>
        <v>0</v>
      </c>
      <c r="Z348" s="89">
        <f t="shared" si="59"/>
        <v>-7</v>
      </c>
      <c r="AA348" s="89">
        <f t="shared" si="60"/>
        <v>0</v>
      </c>
      <c r="AB348" s="90">
        <f t="shared" si="67"/>
        <v>-7</v>
      </c>
      <c r="AC348" s="17"/>
      <c r="AD348" s="17"/>
    </row>
    <row r="349" spans="1:31" ht="14.5" customHeight="1">
      <c r="A349" s="45">
        <v>432017</v>
      </c>
      <c r="B349" s="46" t="s">
        <v>310</v>
      </c>
      <c r="C349" s="47" t="s">
        <v>498</v>
      </c>
      <c r="D349" s="76">
        <v>3903228</v>
      </c>
      <c r="E349" s="77">
        <v>1117992</v>
      </c>
      <c r="F349" s="77">
        <v>801447</v>
      </c>
      <c r="G349" s="82">
        <v>0</v>
      </c>
      <c r="H349" s="83">
        <v>0</v>
      </c>
      <c r="I349" s="55">
        <f t="shared" si="61"/>
        <v>5822667</v>
      </c>
      <c r="J349" s="56">
        <f>(D349+E349+G349)*Factors!$B$3 +(F349+H349)*Factors!$B$4</f>
        <v>5804283.6053822031</v>
      </c>
      <c r="K349" s="56">
        <f>VLOOKUP(A349,'NECA 5 year Projections'!$A$3:$H$656,4,FALSE)</f>
        <v>2597584.73525246</v>
      </c>
      <c r="L349" s="57">
        <f t="shared" si="62"/>
        <v>2597584.73525246</v>
      </c>
      <c r="M349" s="57">
        <f t="shared" si="63"/>
        <v>5804283.6053822031</v>
      </c>
      <c r="N349" s="58">
        <f t="shared" si="57"/>
        <v>18383.394617796876</v>
      </c>
      <c r="O349" s="67">
        <f>IF(N349&gt;0,Factors!$B$6*(D349+E349+G349)+Factors!$B$7*(Main!F349+Main!H349),0)</f>
        <v>18383.394617796443</v>
      </c>
      <c r="P349" s="72">
        <f>IF(O349&gt;0,(Factors!$B$6*Main!D349)/O349,0)</f>
        <v>0.77734654127881275</v>
      </c>
      <c r="Q349" s="70">
        <f>IF(O349&gt;0,(Factors!$B$6*Main!E349+Factors!$B353*Main!F349)/O349,0)</f>
        <v>0.2226534587211873</v>
      </c>
      <c r="R349" s="71">
        <f>IF(O349&gt;0,(Factors!$B$6*Main!G349+Factors!$B353*Main!H349)/O349,0)</f>
        <v>0</v>
      </c>
      <c r="S349" s="88">
        <f t="shared" si="64"/>
        <v>14290.268223107943</v>
      </c>
      <c r="T349" s="89">
        <f t="shared" si="65"/>
        <v>4093.1263946889335</v>
      </c>
      <c r="U349" s="89">
        <f t="shared" si="66"/>
        <v>0</v>
      </c>
      <c r="V349" s="88">
        <v>14290</v>
      </c>
      <c r="W349" s="89">
        <v>4087</v>
      </c>
      <c r="X349" s="89">
        <v>0</v>
      </c>
      <c r="Y349" s="88">
        <f t="shared" si="58"/>
        <v>0</v>
      </c>
      <c r="Z349" s="89">
        <f t="shared" si="59"/>
        <v>-6</v>
      </c>
      <c r="AA349" s="89">
        <f t="shared" si="60"/>
        <v>0</v>
      </c>
      <c r="AB349" s="90">
        <f t="shared" si="67"/>
        <v>-6</v>
      </c>
      <c r="AC349" s="17"/>
      <c r="AD349" s="17"/>
      <c r="AE349" s="107"/>
    </row>
    <row r="350" spans="1:31" ht="14.5" customHeight="1">
      <c r="A350" s="45">
        <v>432023</v>
      </c>
      <c r="B350" s="46" t="s">
        <v>311</v>
      </c>
      <c r="C350" s="47" t="s">
        <v>498</v>
      </c>
      <c r="D350" s="76">
        <v>490680</v>
      </c>
      <c r="E350" s="77">
        <v>419346</v>
      </c>
      <c r="F350" s="77">
        <v>398397</v>
      </c>
      <c r="G350" s="82">
        <v>0</v>
      </c>
      <c r="H350" s="83">
        <v>0</v>
      </c>
      <c r="I350" s="55">
        <f t="shared" si="61"/>
        <v>1308423</v>
      </c>
      <c r="J350" s="56">
        <f>(D350+E350+G350)*Factors!$B$3 +(F350+H350)*Factors!$B$4</f>
        <v>1305091.2664630399</v>
      </c>
      <c r="K350" s="56">
        <f>VLOOKUP(A350,'NECA 5 year Projections'!$A$3:$H$656,4,FALSE)</f>
        <v>548061.85276840604</v>
      </c>
      <c r="L350" s="57">
        <f t="shared" si="62"/>
        <v>548061.85276840604</v>
      </c>
      <c r="M350" s="57">
        <f t="shared" si="63"/>
        <v>1305091.2664630399</v>
      </c>
      <c r="N350" s="58">
        <f t="shared" si="57"/>
        <v>3331.7335369600914</v>
      </c>
      <c r="O350" s="67">
        <f>IF(N350&gt;0,Factors!$B$6*(D350+E350+G350)+Factors!$B$7*(Main!F350+Main!H350),0)</f>
        <v>3331.7335369601064</v>
      </c>
      <c r="P350" s="72">
        <f>IF(O350&gt;0,(Factors!$B$6*Main!D350)/O350,0)</f>
        <v>0.53919338568348596</v>
      </c>
      <c r="Q350" s="70">
        <f>IF(O350&gt;0,(Factors!$B$6*Main!E350+Factors!$B354*Main!F350)/O350,0)</f>
        <v>0.4608066143165141</v>
      </c>
      <c r="R350" s="71">
        <f>IF(O350&gt;0,(Factors!$B$6*Main!G350+Factors!$B354*Main!H350)/O350,0)</f>
        <v>0</v>
      </c>
      <c r="S350" s="88">
        <f t="shared" si="64"/>
        <v>1796.4486859887274</v>
      </c>
      <c r="T350" s="89">
        <f t="shared" si="65"/>
        <v>1535.2848509713642</v>
      </c>
      <c r="U350" s="89">
        <f t="shared" si="66"/>
        <v>0</v>
      </c>
      <c r="V350" s="88">
        <v>1796</v>
      </c>
      <c r="W350" s="89">
        <v>1534</v>
      </c>
      <c r="X350" s="89">
        <v>0</v>
      </c>
      <c r="Y350" s="88">
        <f t="shared" si="58"/>
        <v>0</v>
      </c>
      <c r="Z350" s="89">
        <f t="shared" si="59"/>
        <v>-1</v>
      </c>
      <c r="AA350" s="89">
        <f t="shared" si="60"/>
        <v>0</v>
      </c>
      <c r="AB350" s="90">
        <f t="shared" si="67"/>
        <v>-1</v>
      </c>
      <c r="AC350" s="17"/>
      <c r="AD350" s="17"/>
    </row>
    <row r="351" spans="1:31" ht="14.5" customHeight="1">
      <c r="A351" s="45">
        <v>432029</v>
      </c>
      <c r="B351" s="46" t="s">
        <v>312</v>
      </c>
      <c r="C351" s="47" t="s">
        <v>498</v>
      </c>
      <c r="D351" s="76">
        <v>59895</v>
      </c>
      <c r="E351" s="77">
        <v>142926</v>
      </c>
      <c r="F351" s="77">
        <v>143499</v>
      </c>
      <c r="G351" s="82">
        <v>0</v>
      </c>
      <c r="H351" s="83">
        <v>0</v>
      </c>
      <c r="I351" s="55">
        <f t="shared" si="61"/>
        <v>346320</v>
      </c>
      <c r="J351" s="56">
        <f>(D351+E351+G351)*Factors!$B$3 +(F351+H351)*Factors!$B$4</f>
        <v>345577.44371292711</v>
      </c>
      <c r="K351" s="56">
        <f>VLOOKUP(A351,'NECA 5 year Projections'!$A$3:$H$656,4,FALSE)</f>
        <v>109255.744889547</v>
      </c>
      <c r="L351" s="57">
        <f t="shared" si="62"/>
        <v>109255.744889547</v>
      </c>
      <c r="M351" s="57">
        <f t="shared" si="63"/>
        <v>345577.44371292711</v>
      </c>
      <c r="N351" s="58">
        <f t="shared" si="57"/>
        <v>742.55628707288997</v>
      </c>
      <c r="O351" s="67">
        <f>IF(N351&gt;0,Factors!$B$6*(D351+E351+G351)+Factors!$B$7*(Main!F351+Main!H351),0)</f>
        <v>742.55628707288122</v>
      </c>
      <c r="P351" s="72">
        <f>IF(O351&gt;0,(Factors!$B$6*Main!D351)/O351,0)</f>
        <v>0.29530965728400904</v>
      </c>
      <c r="Q351" s="70">
        <f>IF(O351&gt;0,(Factors!$B$6*Main!E351+Factors!$B355*Main!F351)/O351,0)</f>
        <v>0.70469034271599085</v>
      </c>
      <c r="R351" s="71">
        <f>IF(O351&gt;0,(Factors!$B$6*Main!G351+Factors!$B355*Main!H351)/O351,0)</f>
        <v>0</v>
      </c>
      <c r="S351" s="88">
        <f t="shared" si="64"/>
        <v>219.28404264958138</v>
      </c>
      <c r="T351" s="89">
        <f t="shared" si="65"/>
        <v>523.27224442330851</v>
      </c>
      <c r="U351" s="89">
        <f t="shared" si="66"/>
        <v>0</v>
      </c>
      <c r="V351" s="88">
        <v>174</v>
      </c>
      <c r="W351" s="89">
        <v>517</v>
      </c>
      <c r="X351" s="89">
        <v>0</v>
      </c>
      <c r="Y351" s="88">
        <f t="shared" si="58"/>
        <v>-45</v>
      </c>
      <c r="Z351" s="89">
        <f t="shared" si="59"/>
        <v>-6</v>
      </c>
      <c r="AA351" s="89">
        <f t="shared" si="60"/>
        <v>0</v>
      </c>
      <c r="AB351" s="90">
        <f t="shared" si="67"/>
        <v>-51</v>
      </c>
      <c r="AC351" s="17"/>
      <c r="AD351" s="17"/>
      <c r="AE351" s="107"/>
    </row>
    <row r="352" spans="1:31" ht="14.5" customHeight="1">
      <c r="A352" s="45">
        <v>432030</v>
      </c>
      <c r="B352" s="46" t="s">
        <v>288</v>
      </c>
      <c r="C352" s="47" t="s">
        <v>498</v>
      </c>
      <c r="D352" s="76">
        <v>862860</v>
      </c>
      <c r="E352" s="77">
        <v>396306</v>
      </c>
      <c r="F352" s="77">
        <v>390345</v>
      </c>
      <c r="G352" s="82">
        <v>0</v>
      </c>
      <c r="H352" s="83">
        <v>0</v>
      </c>
      <c r="I352" s="55">
        <f t="shared" si="61"/>
        <v>1649511</v>
      </c>
      <c r="J352" s="56">
        <f>(D352+E352+G352)*Factors!$B$3 +(F352+H352)*Factors!$B$4</f>
        <v>1644901.0156799916</v>
      </c>
      <c r="K352" s="56">
        <f>VLOOKUP(A352,'NECA 5 year Projections'!$A$3:$H$656,4,FALSE)</f>
        <v>786125.83345127897</v>
      </c>
      <c r="L352" s="57">
        <f t="shared" si="62"/>
        <v>786125.83345127897</v>
      </c>
      <c r="M352" s="57">
        <f t="shared" si="63"/>
        <v>1644901.0156799916</v>
      </c>
      <c r="N352" s="58">
        <f t="shared" si="57"/>
        <v>4609.9843200084288</v>
      </c>
      <c r="O352" s="67">
        <f>IF(N352&gt;0,Factors!$B$6*(D352+E352+G352)+Factors!$B$7*(Main!F352+Main!H352),0)</f>
        <v>4609.9843200083396</v>
      </c>
      <c r="P352" s="72">
        <f>IF(O352&gt;0,(Factors!$B$6*Main!D352)/O352,0)</f>
        <v>0.68526310272037205</v>
      </c>
      <c r="Q352" s="70">
        <f>IF(O352&gt;0,(Factors!$B$6*Main!E352+Factors!$B356*Main!F352)/O352,0)</f>
        <v>0.314736897279628</v>
      </c>
      <c r="R352" s="71">
        <f>IF(O352&gt;0,(Factors!$B$6*Main!G352+Factors!$B356*Main!H352)/O352,0)</f>
        <v>0</v>
      </c>
      <c r="S352" s="88">
        <f t="shared" si="64"/>
        <v>3159.0521586212403</v>
      </c>
      <c r="T352" s="89">
        <f t="shared" si="65"/>
        <v>1450.9321613871887</v>
      </c>
      <c r="U352" s="89">
        <f t="shared" si="66"/>
        <v>0</v>
      </c>
      <c r="V352" s="88">
        <v>3159</v>
      </c>
      <c r="W352" s="89">
        <v>1450</v>
      </c>
      <c r="X352" s="89">
        <v>0</v>
      </c>
      <c r="Y352" s="88">
        <f t="shared" si="58"/>
        <v>0</v>
      </c>
      <c r="Z352" s="89">
        <f t="shared" si="59"/>
        <v>-1</v>
      </c>
      <c r="AA352" s="89">
        <f t="shared" si="60"/>
        <v>0</v>
      </c>
      <c r="AB352" s="90">
        <f t="shared" si="67"/>
        <v>-1</v>
      </c>
      <c r="AC352" s="17"/>
      <c r="AD352" s="17"/>
    </row>
    <row r="353" spans="1:31" ht="14.5" customHeight="1">
      <c r="A353" s="45">
        <v>432034</v>
      </c>
      <c r="B353" s="46" t="s">
        <v>313</v>
      </c>
      <c r="C353" s="47" t="s">
        <v>498</v>
      </c>
      <c r="D353" s="76">
        <v>212004</v>
      </c>
      <c r="E353" s="77">
        <v>97689</v>
      </c>
      <c r="F353" s="77">
        <v>81546</v>
      </c>
      <c r="G353" s="82">
        <v>0</v>
      </c>
      <c r="H353" s="83">
        <v>0</v>
      </c>
      <c r="I353" s="55">
        <f t="shared" si="61"/>
        <v>391239</v>
      </c>
      <c r="J353" s="56">
        <f>(D353+E353+G353)*Factors!$B$3 +(F353+H353)*Factors!$B$4</f>
        <v>390105.17024759535</v>
      </c>
      <c r="K353" s="56">
        <f>VLOOKUP(A353,'NECA 5 year Projections'!$A$3:$H$656,4,FALSE)</f>
        <v>214809.772045708</v>
      </c>
      <c r="L353" s="57">
        <f t="shared" si="62"/>
        <v>214809.772045708</v>
      </c>
      <c r="M353" s="57">
        <f t="shared" si="63"/>
        <v>390105.17024759535</v>
      </c>
      <c r="N353" s="58">
        <f t="shared" si="57"/>
        <v>1133.8297524046502</v>
      </c>
      <c r="O353" s="67">
        <f>IF(N353&gt;0,Factors!$B$6*(D353+E353+G353)+Factors!$B$7*(Main!F353+Main!H353),0)</f>
        <v>1133.8297524046416</v>
      </c>
      <c r="P353" s="72">
        <f>IF(O353&gt;0,(Factors!$B$6*Main!D353)/O353,0)</f>
        <v>0.68456180798403576</v>
      </c>
      <c r="Q353" s="70">
        <f>IF(O353&gt;0,(Factors!$B$6*Main!E353+Factors!$B357*Main!F353)/O353,0)</f>
        <v>0.31543819201596418</v>
      </c>
      <c r="R353" s="71">
        <f>IF(O353&gt;0,(Factors!$B$6*Main!G353+Factors!$B357*Main!H353)/O353,0)</f>
        <v>0</v>
      </c>
      <c r="S353" s="88">
        <f t="shared" si="64"/>
        <v>776.17654525221894</v>
      </c>
      <c r="T353" s="89">
        <f t="shared" si="65"/>
        <v>357.65320715243115</v>
      </c>
      <c r="U353" s="89">
        <f t="shared" si="66"/>
        <v>0</v>
      </c>
      <c r="V353" s="88">
        <v>776</v>
      </c>
      <c r="W353" s="89">
        <v>358</v>
      </c>
      <c r="X353" s="89">
        <v>0</v>
      </c>
      <c r="Y353" s="88">
        <f t="shared" si="58"/>
        <v>0</v>
      </c>
      <c r="Z353" s="89">
        <f t="shared" si="59"/>
        <v>0</v>
      </c>
      <c r="AA353" s="89">
        <f t="shared" si="60"/>
        <v>0</v>
      </c>
      <c r="AB353" s="90">
        <f t="shared" si="67"/>
        <v>0</v>
      </c>
      <c r="AC353" s="17"/>
      <c r="AD353" s="17"/>
      <c r="AE353" s="107"/>
    </row>
    <row r="354" spans="1:31" ht="14.5" customHeight="1">
      <c r="A354" s="45">
        <v>442038</v>
      </c>
      <c r="B354" s="46" t="s">
        <v>314</v>
      </c>
      <c r="C354" s="47" t="s">
        <v>499</v>
      </c>
      <c r="D354" s="76">
        <v>780480</v>
      </c>
      <c r="E354" s="77">
        <v>388848</v>
      </c>
      <c r="F354" s="77">
        <v>423249</v>
      </c>
      <c r="G354" s="82">
        <v>0</v>
      </c>
      <c r="H354" s="83">
        <v>0</v>
      </c>
      <c r="I354" s="55">
        <f t="shared" si="61"/>
        <v>1592577</v>
      </c>
      <c r="J354" s="56">
        <f>(D354+E354+G354)*Factors!$B$3 +(F354+H354)*Factors!$B$4</f>
        <v>1588295.9252688314</v>
      </c>
      <c r="K354" s="56">
        <f>VLOOKUP(A354,'NECA 5 year Projections'!$A$3:$H$656,4,FALSE)</f>
        <v>654167.76851001603</v>
      </c>
      <c r="L354" s="57">
        <f t="shared" si="62"/>
        <v>654167.76851001603</v>
      </c>
      <c r="M354" s="57">
        <f t="shared" si="63"/>
        <v>1588295.9252688314</v>
      </c>
      <c r="N354" s="58">
        <f t="shared" si="57"/>
        <v>4281.07473116857</v>
      </c>
      <c r="O354" s="67">
        <f>IF(N354&gt;0,Factors!$B$6*(D354+E354+G354)+Factors!$B$7*(Main!F354+Main!H354),0)</f>
        <v>4281.0747311686564</v>
      </c>
      <c r="P354" s="72">
        <f>IF(O354&gt;0,(Factors!$B$6*Main!D354)/O354,0)</f>
        <v>0.66746028488157294</v>
      </c>
      <c r="Q354" s="70">
        <f>IF(O354&gt;0,(Factors!$B$6*Main!E354+Factors!$B358*Main!F354)/O354,0)</f>
        <v>0.33253971511842695</v>
      </c>
      <c r="R354" s="71">
        <f>IF(O354&gt;0,(Factors!$B$6*Main!G354+Factors!$B358*Main!H354)/O354,0)</f>
        <v>0</v>
      </c>
      <c r="S354" s="88">
        <f t="shared" si="64"/>
        <v>2857.4473596650769</v>
      </c>
      <c r="T354" s="89">
        <f t="shared" si="65"/>
        <v>1423.6273715034924</v>
      </c>
      <c r="U354" s="89">
        <f t="shared" si="66"/>
        <v>0</v>
      </c>
      <c r="V354" s="88">
        <v>2857</v>
      </c>
      <c r="W354" s="89">
        <v>1423</v>
      </c>
      <c r="X354" s="89">
        <v>0</v>
      </c>
      <c r="Y354" s="88">
        <f t="shared" si="58"/>
        <v>0</v>
      </c>
      <c r="Z354" s="89">
        <f t="shared" si="59"/>
        <v>-1</v>
      </c>
      <c r="AA354" s="89">
        <f t="shared" si="60"/>
        <v>0</v>
      </c>
      <c r="AB354" s="90">
        <f t="shared" si="67"/>
        <v>-1</v>
      </c>
      <c r="AC354" s="17"/>
      <c r="AD354" s="17"/>
      <c r="AE354" s="107"/>
    </row>
    <row r="355" spans="1:31" ht="14.5" customHeight="1">
      <c r="A355" s="45">
        <v>442039</v>
      </c>
      <c r="B355" s="46" t="s">
        <v>315</v>
      </c>
      <c r="C355" s="47" t="s">
        <v>499</v>
      </c>
      <c r="D355" s="76">
        <v>3850200</v>
      </c>
      <c r="E355" s="77">
        <v>3172854</v>
      </c>
      <c r="F355" s="77">
        <v>3181026</v>
      </c>
      <c r="G355" s="82">
        <v>0</v>
      </c>
      <c r="H355" s="83">
        <v>0</v>
      </c>
      <c r="I355" s="55">
        <f t="shared" si="61"/>
        <v>10204080</v>
      </c>
      <c r="J355" s="56">
        <f>(D355+E355+G355)*Factors!$B$3 +(F355+H355)*Factors!$B$4</f>
        <v>10178367.608767573</v>
      </c>
      <c r="K355" s="56">
        <f>VLOOKUP(A355,'NECA 5 year Projections'!$A$3:$H$656,4,FALSE)</f>
        <v>4318948.2564195702</v>
      </c>
      <c r="L355" s="57">
        <f t="shared" si="62"/>
        <v>4318948.2564195702</v>
      </c>
      <c r="M355" s="57">
        <f t="shared" si="63"/>
        <v>10178367.608767573</v>
      </c>
      <c r="N355" s="58">
        <f t="shared" si="57"/>
        <v>25712.39123242721</v>
      </c>
      <c r="O355" s="67">
        <f>IF(N355&gt;0,Factors!$B$6*(D355+E355+G355)+Factors!$B$7*(Main!F355+Main!H355),0)</f>
        <v>25712.39123242833</v>
      </c>
      <c r="P355" s="72">
        <f>IF(O355&gt;0,(Factors!$B$6*Main!D355)/O355,0)</f>
        <v>0.54822303801166838</v>
      </c>
      <c r="Q355" s="70">
        <f>IF(O355&gt;0,(Factors!$B$6*Main!E355+Factors!$B359*Main!F355)/O355,0)</f>
        <v>0.45177696198833156</v>
      </c>
      <c r="R355" s="71">
        <f>IF(O355&gt;0,(Factors!$B$6*Main!G355+Factors!$B359*Main!H355)/O355,0)</f>
        <v>0</v>
      </c>
      <c r="S355" s="88">
        <f t="shared" si="64"/>
        <v>14096.125235985832</v>
      </c>
      <c r="T355" s="89">
        <f t="shared" si="65"/>
        <v>11616.265996441378</v>
      </c>
      <c r="U355" s="89">
        <f t="shared" si="66"/>
        <v>0</v>
      </c>
      <c r="V355" s="88">
        <v>14096</v>
      </c>
      <c r="W355" s="89">
        <v>11605</v>
      </c>
      <c r="X355" s="89">
        <v>0</v>
      </c>
      <c r="Y355" s="88">
        <f t="shared" si="58"/>
        <v>0</v>
      </c>
      <c r="Z355" s="89">
        <f t="shared" si="59"/>
        <v>-11</v>
      </c>
      <c r="AA355" s="89">
        <f t="shared" si="60"/>
        <v>0</v>
      </c>
      <c r="AB355" s="90">
        <f t="shared" si="67"/>
        <v>-11</v>
      </c>
      <c r="AC355" s="17"/>
      <c r="AD355" s="17"/>
      <c r="AE355" s="107"/>
    </row>
    <row r="356" spans="1:31" ht="14.5" customHeight="1">
      <c r="A356" s="45">
        <v>442040</v>
      </c>
      <c r="B356" s="46" t="s">
        <v>316</v>
      </c>
      <c r="C356" s="47" t="s">
        <v>499</v>
      </c>
      <c r="D356" s="76">
        <v>2940768</v>
      </c>
      <c r="E356" s="77">
        <v>1080210</v>
      </c>
      <c r="F356" s="77">
        <v>1384380</v>
      </c>
      <c r="G356" s="82">
        <v>0</v>
      </c>
      <c r="H356" s="83">
        <v>0</v>
      </c>
      <c r="I356" s="55">
        <f t="shared" si="61"/>
        <v>5405358</v>
      </c>
      <c r="J356" s="56">
        <f>(D356+E356+G356)*Factors!$B$3 +(F356+H356)*Factors!$B$4</f>
        <v>5390636.632419317</v>
      </c>
      <c r="K356" s="56">
        <f>VLOOKUP(A356,'NECA 5 year Projections'!$A$3:$H$656,4,FALSE)</f>
        <v>2108846.6053641099</v>
      </c>
      <c r="L356" s="57">
        <f t="shared" si="62"/>
        <v>2108846.6053641099</v>
      </c>
      <c r="M356" s="57">
        <f t="shared" si="63"/>
        <v>5390636.632419317</v>
      </c>
      <c r="N356" s="58">
        <f t="shared" si="57"/>
        <v>14721.367580682971</v>
      </c>
      <c r="O356" s="67">
        <f>IF(N356&gt;0,Factors!$B$6*(D356+E356+G356)+Factors!$B$7*(Main!F356+Main!H356),0)</f>
        <v>14721.367580683162</v>
      </c>
      <c r="P356" s="72">
        <f>IF(O356&gt;0,(Factors!$B$6*Main!D356)/O356,0)</f>
        <v>0.73135640135310376</v>
      </c>
      <c r="Q356" s="70">
        <f>IF(O356&gt;0,(Factors!$B$6*Main!E356+Factors!$B360*Main!F356)/O356,0)</f>
        <v>0.26864359864689635</v>
      </c>
      <c r="R356" s="71">
        <f>IF(O356&gt;0,(Factors!$B$6*Main!G356+Factors!$B360*Main!H356)/O356,0)</f>
        <v>0</v>
      </c>
      <c r="S356" s="88">
        <f t="shared" si="64"/>
        <v>10766.566416804544</v>
      </c>
      <c r="T356" s="89">
        <f t="shared" si="65"/>
        <v>3954.8011638784274</v>
      </c>
      <c r="U356" s="89">
        <f t="shared" si="66"/>
        <v>0</v>
      </c>
      <c r="V356" s="88">
        <v>10767</v>
      </c>
      <c r="W356" s="89">
        <v>3925</v>
      </c>
      <c r="X356" s="89">
        <v>0</v>
      </c>
      <c r="Y356" s="88">
        <f t="shared" si="58"/>
        <v>0</v>
      </c>
      <c r="Z356" s="89">
        <f t="shared" si="59"/>
        <v>-30</v>
      </c>
      <c r="AA356" s="89">
        <f t="shared" si="60"/>
        <v>0</v>
      </c>
      <c r="AB356" s="90">
        <f t="shared" si="67"/>
        <v>-30</v>
      </c>
      <c r="AC356" s="17"/>
      <c r="AD356" s="17"/>
    </row>
    <row r="357" spans="1:31" ht="14.5" customHeight="1">
      <c r="A357" s="45">
        <v>442061</v>
      </c>
      <c r="B357" s="46" t="s">
        <v>317</v>
      </c>
      <c r="C357" s="47" t="s">
        <v>499</v>
      </c>
      <c r="D357" s="76">
        <v>1779090</v>
      </c>
      <c r="E357" s="77">
        <v>824724</v>
      </c>
      <c r="F357" s="77">
        <v>921888</v>
      </c>
      <c r="G357" s="82">
        <v>0</v>
      </c>
      <c r="H357" s="83">
        <v>0</v>
      </c>
      <c r="I357" s="55">
        <f t="shared" si="61"/>
        <v>3525702</v>
      </c>
      <c r="J357" s="56">
        <f>(D357+E357+G357)*Factors!$B$3 +(F357+H357)*Factors!$B$4</f>
        <v>3516169.0697015179</v>
      </c>
      <c r="K357" s="56">
        <f>VLOOKUP(A357,'NECA 5 year Projections'!$A$3:$H$656,4,FALSE)</f>
        <v>1179743.4607899301</v>
      </c>
      <c r="L357" s="57">
        <f t="shared" si="62"/>
        <v>1179743.4607899301</v>
      </c>
      <c r="M357" s="57">
        <f t="shared" si="63"/>
        <v>3516169.0697015179</v>
      </c>
      <c r="N357" s="58">
        <f t="shared" si="57"/>
        <v>9532.9302984820679</v>
      </c>
      <c r="O357" s="67">
        <f>IF(N357&gt;0,Factors!$B$6*(D357+E357+G357)+Factors!$B$7*(Main!F357+Main!H357),0)</f>
        <v>9532.9302984818496</v>
      </c>
      <c r="P357" s="72">
        <f>IF(O357&gt;0,(Factors!$B$6*Main!D357)/O357,0)</f>
        <v>0.68326309022072995</v>
      </c>
      <c r="Q357" s="70">
        <f>IF(O357&gt;0,(Factors!$B$6*Main!E357+Factors!$B361*Main!F357)/O357,0)</f>
        <v>0.31673690977926994</v>
      </c>
      <c r="R357" s="71">
        <f>IF(O357&gt;0,(Factors!$B$6*Main!G357+Factors!$B361*Main!H357)/O357,0)</f>
        <v>0</v>
      </c>
      <c r="S357" s="88">
        <f t="shared" si="64"/>
        <v>6513.4994145996834</v>
      </c>
      <c r="T357" s="89">
        <f t="shared" si="65"/>
        <v>3019.4308838823836</v>
      </c>
      <c r="U357" s="89">
        <f t="shared" si="66"/>
        <v>0</v>
      </c>
      <c r="V357" s="88">
        <v>7015</v>
      </c>
      <c r="W357" s="89">
        <v>2978</v>
      </c>
      <c r="X357" s="89">
        <v>0</v>
      </c>
      <c r="Y357" s="88">
        <f t="shared" si="58"/>
        <v>502</v>
      </c>
      <c r="Z357" s="89">
        <f t="shared" si="59"/>
        <v>-41</v>
      </c>
      <c r="AA357" s="89">
        <f t="shared" si="60"/>
        <v>0</v>
      </c>
      <c r="AB357" s="90">
        <f t="shared" si="67"/>
        <v>461</v>
      </c>
      <c r="AC357" s="17"/>
      <c r="AD357" s="17"/>
      <c r="AE357" s="107"/>
    </row>
    <row r="358" spans="1:31" ht="14.5" customHeight="1">
      <c r="A358" s="45">
        <v>442066</v>
      </c>
      <c r="B358" s="46" t="s">
        <v>318</v>
      </c>
      <c r="C358" s="47" t="s">
        <v>499</v>
      </c>
      <c r="D358" s="76">
        <v>664242</v>
      </c>
      <c r="E358" s="77">
        <v>541620</v>
      </c>
      <c r="F358" s="77">
        <v>552441</v>
      </c>
      <c r="G358" s="82">
        <v>0</v>
      </c>
      <c r="H358" s="83">
        <v>0</v>
      </c>
      <c r="I358" s="55">
        <f t="shared" si="61"/>
        <v>1758303</v>
      </c>
      <c r="J358" s="56">
        <f>(D358+E358+G358)*Factors!$B$3 +(F358+H358)*Factors!$B$4</f>
        <v>1753888.1691420402</v>
      </c>
      <c r="K358" s="56">
        <f>VLOOKUP(A358,'NECA 5 year Projections'!$A$3:$H$656,4,FALSE)</f>
        <v>603236.86125239194</v>
      </c>
      <c r="L358" s="57">
        <f t="shared" si="62"/>
        <v>603236.86125239194</v>
      </c>
      <c r="M358" s="57">
        <f t="shared" si="63"/>
        <v>1753888.1691420402</v>
      </c>
      <c r="N358" s="58">
        <f t="shared" si="57"/>
        <v>4414.8308579598088</v>
      </c>
      <c r="O358" s="67">
        <f>IF(N358&gt;0,Factors!$B$6*(D358+E358+G358)+Factors!$B$7*(Main!F358+Main!H358),0)</f>
        <v>4414.8308579598697</v>
      </c>
      <c r="P358" s="72">
        <f>IF(O358&gt;0,(Factors!$B$6*Main!D358)/O358,0)</f>
        <v>0.55084412644232916</v>
      </c>
      <c r="Q358" s="70">
        <f>IF(O358&gt;0,(Factors!$B$6*Main!E358+Factors!$B362*Main!F358)/O358,0)</f>
        <v>0.44915587355767073</v>
      </c>
      <c r="R358" s="71">
        <f>IF(O358&gt;0,(Factors!$B$6*Main!G358+Factors!$B362*Main!H358)/O358,0)</f>
        <v>0</v>
      </c>
      <c r="S358" s="88">
        <f t="shared" si="64"/>
        <v>2431.8836473435094</v>
      </c>
      <c r="T358" s="89">
        <f t="shared" si="65"/>
        <v>1982.9472106162989</v>
      </c>
      <c r="U358" s="89">
        <f t="shared" si="66"/>
        <v>0</v>
      </c>
      <c r="V358" s="88">
        <v>2480</v>
      </c>
      <c r="W358" s="89">
        <v>1990</v>
      </c>
      <c r="X358" s="89">
        <v>0</v>
      </c>
      <c r="Y358" s="88">
        <f t="shared" si="58"/>
        <v>48</v>
      </c>
      <c r="Z358" s="89">
        <f t="shared" si="59"/>
        <v>7</v>
      </c>
      <c r="AA358" s="89">
        <f t="shared" si="60"/>
        <v>0</v>
      </c>
      <c r="AB358" s="90">
        <f t="shared" si="67"/>
        <v>55</v>
      </c>
      <c r="AC358" s="17"/>
      <c r="AD358" s="17"/>
      <c r="AE358" s="107"/>
    </row>
    <row r="359" spans="1:31" ht="14.5" customHeight="1">
      <c r="A359" s="45">
        <v>442068</v>
      </c>
      <c r="B359" s="46" t="s">
        <v>319</v>
      </c>
      <c r="C359" s="47" t="s">
        <v>499</v>
      </c>
      <c r="D359" s="76">
        <v>6293520</v>
      </c>
      <c r="E359" s="77">
        <v>3233349</v>
      </c>
      <c r="F359" s="77">
        <v>3090912</v>
      </c>
      <c r="G359" s="82">
        <v>0</v>
      </c>
      <c r="H359" s="83">
        <v>0</v>
      </c>
      <c r="I359" s="55">
        <f t="shared" si="61"/>
        <v>12617781</v>
      </c>
      <c r="J359" s="56">
        <f>(D359+E359+G359)*Factors!$B$3 +(F359+H359)*Factors!$B$4</f>
        <v>12582901.788912047</v>
      </c>
      <c r="K359" s="56">
        <f>VLOOKUP(A359,'NECA 5 year Projections'!$A$3:$H$656,4,FALSE)</f>
        <v>6983459.9074066496</v>
      </c>
      <c r="L359" s="57">
        <f t="shared" si="62"/>
        <v>6983459.9074066496</v>
      </c>
      <c r="M359" s="57">
        <f t="shared" si="63"/>
        <v>12582901.788912047</v>
      </c>
      <c r="N359" s="58">
        <f t="shared" si="57"/>
        <v>34879.211087953299</v>
      </c>
      <c r="O359" s="67">
        <f>IF(N359&gt;0,Factors!$B$6*(D359+E359+G359)+Factors!$B$7*(Main!F359+Main!H359),0)</f>
        <v>34879.211087953088</v>
      </c>
      <c r="P359" s="72">
        <f>IF(O359&gt;0,(Factors!$B$6*Main!D359)/O359,0)</f>
        <v>0.66060738318118983</v>
      </c>
      <c r="Q359" s="70">
        <f>IF(O359&gt;0,(Factors!$B$6*Main!E359+Factors!$B363*Main!F359)/O359,0)</f>
        <v>0.33939261681881006</v>
      </c>
      <c r="R359" s="71">
        <f>IF(O359&gt;0,(Factors!$B$6*Main!G359+Factors!$B363*Main!H359)/O359,0)</f>
        <v>0</v>
      </c>
      <c r="S359" s="88">
        <f t="shared" si="64"/>
        <v>23041.46436423717</v>
      </c>
      <c r="T359" s="89">
        <f t="shared" si="65"/>
        <v>11837.746723716125</v>
      </c>
      <c r="U359" s="89">
        <f t="shared" si="66"/>
        <v>0</v>
      </c>
      <c r="V359" s="88">
        <v>23041</v>
      </c>
      <c r="W359" s="89">
        <v>11831</v>
      </c>
      <c r="X359" s="89">
        <v>0</v>
      </c>
      <c r="Y359" s="88">
        <f t="shared" si="58"/>
        <v>0</v>
      </c>
      <c r="Z359" s="89">
        <f t="shared" si="59"/>
        <v>-7</v>
      </c>
      <c r="AA359" s="89">
        <f t="shared" si="60"/>
        <v>0</v>
      </c>
      <c r="AB359" s="90">
        <f t="shared" si="67"/>
        <v>-7</v>
      </c>
      <c r="AC359" s="17"/>
      <c r="AD359" s="17"/>
    </row>
    <row r="360" spans="1:31" ht="14.5" customHeight="1">
      <c r="A360" s="45">
        <v>442069</v>
      </c>
      <c r="B360" s="46" t="s">
        <v>320</v>
      </c>
      <c r="C360" s="47" t="s">
        <v>499</v>
      </c>
      <c r="D360" s="76">
        <v>108912</v>
      </c>
      <c r="E360" s="77">
        <v>48114</v>
      </c>
      <c r="F360" s="77">
        <v>53643</v>
      </c>
      <c r="G360" s="82">
        <v>0</v>
      </c>
      <c r="H360" s="83">
        <v>0</v>
      </c>
      <c r="I360" s="55">
        <f t="shared" si="61"/>
        <v>210669</v>
      </c>
      <c r="J360" s="56">
        <f>(D360+E360+G360)*Factors!$B$3 +(F360+H360)*Factors!$B$4</f>
        <v>210094.10566689886</v>
      </c>
      <c r="K360" s="56">
        <f>VLOOKUP(A360,'NECA 5 year Projections'!$A$3:$H$656,4,FALSE)</f>
        <v>175593.67007939599</v>
      </c>
      <c r="L360" s="57">
        <f t="shared" si="62"/>
        <v>175593.67007939599</v>
      </c>
      <c r="M360" s="57">
        <f t="shared" si="63"/>
        <v>210094.10566689886</v>
      </c>
      <c r="N360" s="58">
        <f t="shared" si="57"/>
        <v>574.89433310113964</v>
      </c>
      <c r="O360" s="67">
        <f>IF(N360&gt;0,Factors!$B$6*(D360+E360+G360)+Factors!$B$7*(Main!F360+Main!H360),0)</f>
        <v>574.89433310113964</v>
      </c>
      <c r="P360" s="72">
        <f>IF(O360&gt;0,(Factors!$B$6*Main!D360)/O360,0)</f>
        <v>0.69359214397615676</v>
      </c>
      <c r="Q360" s="70">
        <f>IF(O360&gt;0,(Factors!$B$6*Main!E360+Factors!$B364*Main!F360)/O360,0)</f>
        <v>0.30640785602384318</v>
      </c>
      <c r="R360" s="71">
        <f>IF(O360&gt;0,(Factors!$B$6*Main!G360+Factors!$B364*Main!H360)/O360,0)</f>
        <v>0</v>
      </c>
      <c r="S360" s="88">
        <f t="shared" si="64"/>
        <v>398.74219305536229</v>
      </c>
      <c r="T360" s="89">
        <f t="shared" si="65"/>
        <v>176.15214004577734</v>
      </c>
      <c r="U360" s="89">
        <f t="shared" si="66"/>
        <v>0</v>
      </c>
      <c r="V360" s="88">
        <v>399</v>
      </c>
      <c r="W360" s="89">
        <v>176</v>
      </c>
      <c r="X360" s="89">
        <v>0</v>
      </c>
      <c r="Y360" s="88">
        <f t="shared" si="58"/>
        <v>0</v>
      </c>
      <c r="Z360" s="89">
        <f t="shared" si="59"/>
        <v>0</v>
      </c>
      <c r="AA360" s="89">
        <f t="shared" si="60"/>
        <v>0</v>
      </c>
      <c r="AB360" s="90">
        <f t="shared" si="67"/>
        <v>0</v>
      </c>
      <c r="AC360" s="17"/>
      <c r="AD360" s="17"/>
    </row>
    <row r="361" spans="1:31" ht="14.5" customHeight="1">
      <c r="A361" s="45">
        <v>442073</v>
      </c>
      <c r="B361" s="46" t="s">
        <v>321</v>
      </c>
      <c r="C361" s="47" t="s">
        <v>499</v>
      </c>
      <c r="D361" s="76">
        <v>67821</v>
      </c>
      <c r="E361" s="77">
        <v>67110</v>
      </c>
      <c r="F361" s="77">
        <v>55257</v>
      </c>
      <c r="G361" s="82">
        <v>0</v>
      </c>
      <c r="H361" s="83">
        <v>0</v>
      </c>
      <c r="I361" s="55">
        <f t="shared" si="61"/>
        <v>190188</v>
      </c>
      <c r="J361" s="56">
        <f>(D361+E361+G361)*Factors!$B$3 +(F361+H361)*Factors!$B$4</f>
        <v>189693.99857819933</v>
      </c>
      <c r="K361" s="56">
        <f>VLOOKUP(A361,'NECA 5 year Projections'!$A$3:$H$656,4,FALSE)</f>
        <v>78506.782196309403</v>
      </c>
      <c r="L361" s="57">
        <f t="shared" si="62"/>
        <v>78506.782196309403</v>
      </c>
      <c r="M361" s="57">
        <f t="shared" si="63"/>
        <v>189693.99857819933</v>
      </c>
      <c r="N361" s="58">
        <f t="shared" si="57"/>
        <v>494.00142180066905</v>
      </c>
      <c r="O361" s="67">
        <f>IF(N361&gt;0,Factors!$B$6*(D361+E361+G361)+Factors!$B$7*(Main!F361+Main!H361),0)</f>
        <v>494.00142180065643</v>
      </c>
      <c r="P361" s="72">
        <f>IF(O361&gt;0,(Factors!$B$6*Main!D361)/O361,0)</f>
        <v>0.50263467994752875</v>
      </c>
      <c r="Q361" s="70">
        <f>IF(O361&gt;0,(Factors!$B$6*Main!E361+Factors!$B365*Main!F361)/O361,0)</f>
        <v>0.49736532005247125</v>
      </c>
      <c r="R361" s="71">
        <f>IF(O361&gt;0,(Factors!$B$6*Main!G361+Factors!$B365*Main!H361)/O361,0)</f>
        <v>0</v>
      </c>
      <c r="S361" s="88">
        <f t="shared" si="64"/>
        <v>248.30224654040344</v>
      </c>
      <c r="T361" s="89">
        <f t="shared" si="65"/>
        <v>245.6991752602656</v>
      </c>
      <c r="U361" s="89">
        <f t="shared" si="66"/>
        <v>0</v>
      </c>
      <c r="V361" s="88">
        <v>272</v>
      </c>
      <c r="W361" s="89">
        <v>252</v>
      </c>
      <c r="X361" s="89">
        <v>0</v>
      </c>
      <c r="Y361" s="88">
        <f t="shared" si="58"/>
        <v>24</v>
      </c>
      <c r="Z361" s="89">
        <f t="shared" si="59"/>
        <v>6</v>
      </c>
      <c r="AA361" s="89">
        <f t="shared" si="60"/>
        <v>0</v>
      </c>
      <c r="AB361" s="90">
        <f t="shared" si="67"/>
        <v>30</v>
      </c>
      <c r="AC361" s="17"/>
      <c r="AD361" s="17"/>
      <c r="AE361" s="107"/>
    </row>
    <row r="362" spans="1:31" ht="14.5" customHeight="1">
      <c r="A362" s="45">
        <v>442076</v>
      </c>
      <c r="B362" s="46" t="s">
        <v>500</v>
      </c>
      <c r="C362" s="47" t="s">
        <v>499</v>
      </c>
      <c r="D362" s="76">
        <v>1448916</v>
      </c>
      <c r="E362" s="77">
        <v>675312</v>
      </c>
      <c r="F362" s="77">
        <v>659697</v>
      </c>
      <c r="G362" s="82">
        <v>0</v>
      </c>
      <c r="H362" s="83">
        <v>0</v>
      </c>
      <c r="I362" s="55">
        <f t="shared" si="61"/>
        <v>2783925</v>
      </c>
      <c r="J362" s="56">
        <f>(D362+E362+G362)*Factors!$B$3 +(F362+H362)*Factors!$B$4</f>
        <v>2776147.9016887983</v>
      </c>
      <c r="K362" s="56">
        <f>VLOOKUP(A362,'NECA 5 year Projections'!$A$3:$H$656,4,FALSE)</f>
        <v>1219770.8691034201</v>
      </c>
      <c r="L362" s="57">
        <f t="shared" si="62"/>
        <v>1219770.8691034201</v>
      </c>
      <c r="M362" s="57">
        <f t="shared" si="63"/>
        <v>2776147.9016887983</v>
      </c>
      <c r="N362" s="58">
        <f t="shared" si="57"/>
        <v>7777.0983112016693</v>
      </c>
      <c r="O362" s="67">
        <f>IF(N362&gt;0,Factors!$B$6*(D362+E362+G362)+Factors!$B$7*(Main!F362+Main!H362),0)</f>
        <v>7777.0983112017602</v>
      </c>
      <c r="P362" s="72">
        <f>IF(O362&gt;0,(Factors!$B$6*Main!D362)/O362,0)</f>
        <v>0.68209062304046464</v>
      </c>
      <c r="Q362" s="70">
        <f>IF(O362&gt;0,(Factors!$B$6*Main!E362+Factors!$B366*Main!F362)/O362,0)</f>
        <v>0.31790937695953542</v>
      </c>
      <c r="R362" s="71">
        <f>IF(O362&gt;0,(Factors!$B$6*Main!G362+Factors!$B366*Main!H362)/O362,0)</f>
        <v>0</v>
      </c>
      <c r="S362" s="88">
        <f t="shared" si="64"/>
        <v>5304.685832534492</v>
      </c>
      <c r="T362" s="89">
        <f t="shared" si="65"/>
        <v>2472.4124786671778</v>
      </c>
      <c r="U362" s="89">
        <f t="shared" si="66"/>
        <v>0</v>
      </c>
      <c r="V362" s="88">
        <v>5305</v>
      </c>
      <c r="W362" s="89">
        <v>2467</v>
      </c>
      <c r="X362" s="89">
        <v>0</v>
      </c>
      <c r="Y362" s="88">
        <f t="shared" si="58"/>
        <v>0</v>
      </c>
      <c r="Z362" s="89">
        <f t="shared" si="59"/>
        <v>-5</v>
      </c>
      <c r="AA362" s="89">
        <f t="shared" si="60"/>
        <v>0</v>
      </c>
      <c r="AB362" s="90">
        <f t="shared" si="67"/>
        <v>-5</v>
      </c>
      <c r="AC362" s="17"/>
      <c r="AD362" s="17"/>
      <c r="AE362" s="107"/>
    </row>
    <row r="363" spans="1:31" ht="14.5" customHeight="1">
      <c r="A363" s="45">
        <v>442083</v>
      </c>
      <c r="B363" s="46" t="s">
        <v>322</v>
      </c>
      <c r="C363" s="47" t="s">
        <v>499</v>
      </c>
      <c r="D363" s="76">
        <v>10776408</v>
      </c>
      <c r="E363" s="77">
        <v>745665</v>
      </c>
      <c r="F363" s="77">
        <v>523506</v>
      </c>
      <c r="G363" s="82">
        <v>0</v>
      </c>
      <c r="H363" s="83">
        <v>0</v>
      </c>
      <c r="I363" s="55">
        <f t="shared" si="61"/>
        <v>12045579</v>
      </c>
      <c r="J363" s="56">
        <f>(D363+E363+G363)*Factors!$B$3 +(F363+H363)*Factors!$B$4</f>
        <v>12003395.065662516</v>
      </c>
      <c r="K363" s="56">
        <f>VLOOKUP(A363,'NECA 5 year Projections'!$A$3:$H$656,4,FALSE)</f>
        <v>10509398.8124824</v>
      </c>
      <c r="L363" s="57">
        <f t="shared" si="62"/>
        <v>10509398.8124824</v>
      </c>
      <c r="M363" s="57">
        <f t="shared" si="63"/>
        <v>12003395.065662516</v>
      </c>
      <c r="N363" s="58">
        <f t="shared" si="57"/>
        <v>42183.934337483719</v>
      </c>
      <c r="O363" s="67">
        <f>IF(N363&gt;0,Factors!$B$6*(D363+E363+G363)+Factors!$B$7*(Main!F363+Main!H363),0)</f>
        <v>42183.934337483268</v>
      </c>
      <c r="P363" s="72">
        <f>IF(O363&gt;0,(Factors!$B$6*Main!D363)/O363,0)</f>
        <v>0.93528378096545639</v>
      </c>
      <c r="Q363" s="70">
        <f>IF(O363&gt;0,(Factors!$B$6*Main!E363+Factors!$B367*Main!F363)/O363,0)</f>
        <v>6.4716219034543526E-2</v>
      </c>
      <c r="R363" s="71">
        <f>IF(O363&gt;0,(Factors!$B$6*Main!G363+Factors!$B367*Main!H363)/O363,0)</f>
        <v>0</v>
      </c>
      <c r="S363" s="88">
        <f t="shared" si="64"/>
        <v>39453.949603160319</v>
      </c>
      <c r="T363" s="89">
        <f t="shared" si="65"/>
        <v>2729.9847343233982</v>
      </c>
      <c r="U363" s="89">
        <f t="shared" si="66"/>
        <v>0</v>
      </c>
      <c r="V363" s="88">
        <v>39454</v>
      </c>
      <c r="W363" s="89">
        <v>2728</v>
      </c>
      <c r="X363" s="89">
        <v>0</v>
      </c>
      <c r="Y363" s="88">
        <f t="shared" si="58"/>
        <v>0</v>
      </c>
      <c r="Z363" s="89">
        <f t="shared" si="59"/>
        <v>-2</v>
      </c>
      <c r="AA363" s="89">
        <f t="shared" si="60"/>
        <v>0</v>
      </c>
      <c r="AB363" s="90">
        <f t="shared" si="67"/>
        <v>-2</v>
      </c>
      <c r="AC363" s="17"/>
      <c r="AD363" s="17"/>
    </row>
    <row r="364" spans="1:31" ht="14.5" customHeight="1">
      <c r="A364" s="45">
        <v>442090</v>
      </c>
      <c r="B364" s="46" t="s">
        <v>323</v>
      </c>
      <c r="C364" s="47" t="s">
        <v>499</v>
      </c>
      <c r="D364" s="76">
        <v>1498884</v>
      </c>
      <c r="E364" s="77">
        <v>1163058</v>
      </c>
      <c r="F364" s="77">
        <v>1137789</v>
      </c>
      <c r="G364" s="82">
        <v>0</v>
      </c>
      <c r="H364" s="83">
        <v>0</v>
      </c>
      <c r="I364" s="55">
        <f t="shared" si="61"/>
        <v>3799731</v>
      </c>
      <c r="J364" s="56">
        <f>(D364+E364+G364)*Factors!$B$3 +(F364+H364)*Factors!$B$4</f>
        <v>3789985.2548950878</v>
      </c>
      <c r="K364" s="56">
        <f>VLOOKUP(A364,'NECA 5 year Projections'!$A$3:$H$656,4,FALSE)</f>
        <v>1585289.2591075299</v>
      </c>
      <c r="L364" s="57">
        <f t="shared" si="62"/>
        <v>1585289.2591075299</v>
      </c>
      <c r="M364" s="57">
        <f t="shared" si="63"/>
        <v>3789985.2548950878</v>
      </c>
      <c r="N364" s="58">
        <f t="shared" si="57"/>
        <v>9745.7451049122028</v>
      </c>
      <c r="O364" s="67">
        <f>IF(N364&gt;0,Factors!$B$6*(D364+E364+G364)+Factors!$B$7*(Main!F364+Main!H364),0)</f>
        <v>9745.7451049120136</v>
      </c>
      <c r="P364" s="72">
        <f>IF(O364&gt;0,(Factors!$B$6*Main!D364)/O364,0)</f>
        <v>0.56307913545824817</v>
      </c>
      <c r="Q364" s="70">
        <f>IF(O364&gt;0,(Factors!$B$6*Main!E364+Factors!$B368*Main!F364)/O364,0)</f>
        <v>0.43692086454175189</v>
      </c>
      <c r="R364" s="71">
        <f>IF(O364&gt;0,(Factors!$B$6*Main!G364+Factors!$B368*Main!H364)/O364,0)</f>
        <v>0</v>
      </c>
      <c r="S364" s="88">
        <f t="shared" si="64"/>
        <v>5487.6257280704176</v>
      </c>
      <c r="T364" s="89">
        <f t="shared" si="65"/>
        <v>4258.1193768417861</v>
      </c>
      <c r="U364" s="89">
        <f t="shared" si="66"/>
        <v>0</v>
      </c>
      <c r="V364" s="88">
        <v>5488</v>
      </c>
      <c r="W364" s="89">
        <v>4256</v>
      </c>
      <c r="X364" s="89">
        <v>0</v>
      </c>
      <c r="Y364" s="88">
        <f t="shared" si="58"/>
        <v>0</v>
      </c>
      <c r="Z364" s="89">
        <f t="shared" si="59"/>
        <v>-2</v>
      </c>
      <c r="AA364" s="89">
        <f t="shared" si="60"/>
        <v>0</v>
      </c>
      <c r="AB364" s="90">
        <f t="shared" si="67"/>
        <v>-2</v>
      </c>
      <c r="AC364" s="17"/>
      <c r="AD364" s="17"/>
      <c r="AE364" s="107"/>
    </row>
    <row r="365" spans="1:31" ht="14.5" customHeight="1">
      <c r="A365" s="45">
        <v>442091</v>
      </c>
      <c r="B365" s="46" t="s">
        <v>324</v>
      </c>
      <c r="C365" s="47" t="s">
        <v>499</v>
      </c>
      <c r="D365" s="76">
        <v>3168468</v>
      </c>
      <c r="E365" s="77">
        <v>324</v>
      </c>
      <c r="F365" s="77">
        <v>0</v>
      </c>
      <c r="G365" s="82">
        <v>0</v>
      </c>
      <c r="H365" s="83">
        <v>0</v>
      </c>
      <c r="I365" s="55">
        <f t="shared" si="61"/>
        <v>3168792</v>
      </c>
      <c r="J365" s="56">
        <f>(D365+E365+G365)*Factors!$B$3 +(F365+H365)*Factors!$B$4</f>
        <v>3157190.6055584666</v>
      </c>
      <c r="K365" s="56">
        <f>VLOOKUP(A365,'NECA 5 year Projections'!$A$3:$H$656,4,FALSE)</f>
        <v>5107556.1915596602</v>
      </c>
      <c r="L365" s="57">
        <f t="shared" si="62"/>
        <v>3168792</v>
      </c>
      <c r="M365" s="57">
        <f t="shared" si="63"/>
        <v>3168792</v>
      </c>
      <c r="N365" s="58">
        <f t="shared" si="57"/>
        <v>0</v>
      </c>
      <c r="O365" s="67">
        <f>IF(N365&gt;0,Factors!$B$6*(D365+E365+G365)+Factors!$B$7*(Main!F365+Main!H365),0)</f>
        <v>0</v>
      </c>
      <c r="P365" s="72">
        <f>IF(O365&gt;0,(Factors!$B$6*Main!D365)/O365,0)</f>
        <v>0</v>
      </c>
      <c r="Q365" s="70">
        <f>IF(O365&gt;0,(Factors!$B$6*Main!E365+Factors!$B369*Main!F365)/O365,0)</f>
        <v>0</v>
      </c>
      <c r="R365" s="71">
        <f>IF(O365&gt;0,(Factors!$B$6*Main!G365+Factors!$B369*Main!H365)/O365,0)</f>
        <v>0</v>
      </c>
      <c r="S365" s="88">
        <f t="shared" si="64"/>
        <v>0</v>
      </c>
      <c r="T365" s="89">
        <f t="shared" si="65"/>
        <v>0</v>
      </c>
      <c r="U365" s="89">
        <f t="shared" si="66"/>
        <v>0</v>
      </c>
      <c r="V365" s="88">
        <v>0</v>
      </c>
      <c r="W365" s="89">
        <v>0</v>
      </c>
      <c r="X365" s="89">
        <v>0</v>
      </c>
      <c r="Y365" s="88">
        <f t="shared" si="58"/>
        <v>0</v>
      </c>
      <c r="Z365" s="89">
        <f t="shared" si="59"/>
        <v>0</v>
      </c>
      <c r="AA365" s="89">
        <f t="shared" si="60"/>
        <v>0</v>
      </c>
      <c r="AB365" s="90">
        <f t="shared" si="67"/>
        <v>0</v>
      </c>
      <c r="AC365" s="17"/>
      <c r="AD365" s="17"/>
    </row>
    <row r="366" spans="1:31" ht="14.5" customHeight="1">
      <c r="A366" s="45">
        <v>442103</v>
      </c>
      <c r="B366" s="46" t="s">
        <v>325</v>
      </c>
      <c r="C366" s="47" t="s">
        <v>499</v>
      </c>
      <c r="D366" s="76">
        <v>481968</v>
      </c>
      <c r="E366" s="77">
        <v>278244</v>
      </c>
      <c r="F366" s="77">
        <v>288801</v>
      </c>
      <c r="G366" s="82">
        <v>0</v>
      </c>
      <c r="H366" s="83">
        <v>0</v>
      </c>
      <c r="I366" s="55">
        <f t="shared" si="61"/>
        <v>1049013</v>
      </c>
      <c r="J366" s="56">
        <f>(D366+E366+G366)*Factors!$B$3 +(F366+H366)*Factors!$B$4</f>
        <v>1046229.7566469535</v>
      </c>
      <c r="K366" s="56">
        <f>VLOOKUP(A366,'NECA 5 year Projections'!$A$3:$H$656,4,FALSE)</f>
        <v>555755.04557808302</v>
      </c>
      <c r="L366" s="57">
        <f t="shared" si="62"/>
        <v>555755.04557808302</v>
      </c>
      <c r="M366" s="57">
        <f t="shared" si="63"/>
        <v>1046229.7566469535</v>
      </c>
      <c r="N366" s="58">
        <f t="shared" si="57"/>
        <v>2783.2433530464768</v>
      </c>
      <c r="O366" s="67">
        <f>IF(N366&gt;0,Factors!$B$6*(D366+E366+G366)+Factors!$B$7*(Main!F366+Main!H366),0)</f>
        <v>2783.2433530465246</v>
      </c>
      <c r="P366" s="72">
        <f>IF(O366&gt;0,(Factors!$B$6*Main!D366)/O366,0)</f>
        <v>0.63399157077236346</v>
      </c>
      <c r="Q366" s="70">
        <f>IF(O366&gt;0,(Factors!$B$6*Main!E366+Factors!$B370*Main!F366)/O366,0)</f>
        <v>0.36600842922763649</v>
      </c>
      <c r="R366" s="71">
        <f>IF(O366&gt;0,(Factors!$B$6*Main!G366+Factors!$B370*Main!H366)/O366,0)</f>
        <v>0</v>
      </c>
      <c r="S366" s="88">
        <f t="shared" si="64"/>
        <v>1764.5528252396755</v>
      </c>
      <c r="T366" s="89">
        <f t="shared" si="65"/>
        <v>1018.6905278068011</v>
      </c>
      <c r="U366" s="89">
        <f t="shared" si="66"/>
        <v>0</v>
      </c>
      <c r="V366" s="88">
        <v>1765</v>
      </c>
      <c r="W366" s="89">
        <v>1019</v>
      </c>
      <c r="X366" s="89">
        <v>0</v>
      </c>
      <c r="Y366" s="88">
        <f t="shared" si="58"/>
        <v>0</v>
      </c>
      <c r="Z366" s="89">
        <f t="shared" si="59"/>
        <v>0</v>
      </c>
      <c r="AA366" s="89">
        <f t="shared" si="60"/>
        <v>0</v>
      </c>
      <c r="AB366" s="90">
        <f t="shared" si="67"/>
        <v>0</v>
      </c>
      <c r="AC366" s="17"/>
      <c r="AD366" s="17"/>
      <c r="AE366" s="107"/>
    </row>
    <row r="367" spans="1:31" ht="14.5" customHeight="1">
      <c r="A367" s="45">
        <v>442104</v>
      </c>
      <c r="B367" s="46" t="s">
        <v>326</v>
      </c>
      <c r="C367" s="47" t="s">
        <v>499</v>
      </c>
      <c r="D367" s="76">
        <v>730611</v>
      </c>
      <c r="E367" s="77">
        <v>248934</v>
      </c>
      <c r="F367" s="77">
        <v>229341</v>
      </c>
      <c r="G367" s="82">
        <v>0</v>
      </c>
      <c r="H367" s="83">
        <v>0</v>
      </c>
      <c r="I367" s="55">
        <f t="shared" si="61"/>
        <v>1208886</v>
      </c>
      <c r="J367" s="56">
        <f>(D367+E367+G367)*Factors!$B$3 +(F367+H367)*Factors!$B$4</f>
        <v>1205299.7475990118</v>
      </c>
      <c r="K367" s="56">
        <f>VLOOKUP(A367,'NECA 5 year Projections'!$A$3:$H$656,4,FALSE)</f>
        <v>769885.81329801201</v>
      </c>
      <c r="L367" s="57">
        <f t="shared" si="62"/>
        <v>769885.81329801201</v>
      </c>
      <c r="M367" s="57">
        <f t="shared" si="63"/>
        <v>1205299.7475990118</v>
      </c>
      <c r="N367" s="58">
        <f t="shared" si="57"/>
        <v>3586.2524009882472</v>
      </c>
      <c r="O367" s="67">
        <f>IF(N367&gt;0,Factors!$B$6*(D367+E367+G367)+Factors!$B$7*(Main!F367+Main!H367),0)</f>
        <v>3586.2524009880899</v>
      </c>
      <c r="P367" s="72">
        <f>IF(O367&gt;0,(Factors!$B$6*Main!D367)/O367,0)</f>
        <v>0.74586772430056814</v>
      </c>
      <c r="Q367" s="70">
        <f>IF(O367&gt;0,(Factors!$B$6*Main!E367+Factors!$B371*Main!F367)/O367,0)</f>
        <v>0.25413227569943186</v>
      </c>
      <c r="R367" s="71">
        <f>IF(O367&gt;0,(Factors!$B$6*Main!G367+Factors!$B371*Main!H367)/O367,0)</f>
        <v>0</v>
      </c>
      <c r="S367" s="88">
        <f t="shared" si="64"/>
        <v>2674.8699170925524</v>
      </c>
      <c r="T367" s="89">
        <f t="shared" si="65"/>
        <v>911.38248389569469</v>
      </c>
      <c r="U367" s="89">
        <f t="shared" si="66"/>
        <v>0</v>
      </c>
      <c r="V367" s="88">
        <v>2673</v>
      </c>
      <c r="W367" s="89">
        <v>911</v>
      </c>
      <c r="X367" s="89">
        <v>0</v>
      </c>
      <c r="Y367" s="88">
        <f t="shared" si="58"/>
        <v>-2</v>
      </c>
      <c r="Z367" s="89">
        <f t="shared" si="59"/>
        <v>0</v>
      </c>
      <c r="AA367" s="89">
        <f t="shared" si="60"/>
        <v>0</v>
      </c>
      <c r="AB367" s="90">
        <f t="shared" si="67"/>
        <v>-2</v>
      </c>
      <c r="AC367" s="17"/>
      <c r="AD367" s="17"/>
      <c r="AE367" s="107"/>
    </row>
    <row r="368" spans="1:31" ht="14.5" customHeight="1">
      <c r="A368" s="45">
        <v>442105</v>
      </c>
      <c r="B368" s="46" t="s">
        <v>327</v>
      </c>
      <c r="C368" s="47" t="s">
        <v>499</v>
      </c>
      <c r="D368" s="76">
        <v>865584</v>
      </c>
      <c r="E368" s="77">
        <v>441348</v>
      </c>
      <c r="F368" s="77">
        <v>464421</v>
      </c>
      <c r="G368" s="82">
        <v>0</v>
      </c>
      <c r="H368" s="83">
        <v>0</v>
      </c>
      <c r="I368" s="55">
        <f t="shared" si="61"/>
        <v>1771353</v>
      </c>
      <c r="J368" s="56">
        <f>(D368+E368+G368)*Factors!$B$3 +(F368+H368)*Factors!$B$4</f>
        <v>1766568.1376170281</v>
      </c>
      <c r="K368" s="56">
        <f>VLOOKUP(A368,'NECA 5 year Projections'!$A$3:$H$656,4,FALSE)</f>
        <v>820856.08009829198</v>
      </c>
      <c r="L368" s="57">
        <f t="shared" si="62"/>
        <v>820856.08009829198</v>
      </c>
      <c r="M368" s="57">
        <f t="shared" si="63"/>
        <v>1766568.1376170281</v>
      </c>
      <c r="N368" s="58">
        <f t="shared" si="57"/>
        <v>4784.8623829719145</v>
      </c>
      <c r="O368" s="67">
        <f>IF(N368&gt;0,Factors!$B$6*(D368+E368+G368)+Factors!$B$7*(Main!F368+Main!H368),0)</f>
        <v>4784.8623829718554</v>
      </c>
      <c r="P368" s="72">
        <f>IF(O368&gt;0,(Factors!$B$6*Main!D368)/O368,0)</f>
        <v>0.66230224678866234</v>
      </c>
      <c r="Q368" s="70">
        <f>IF(O368&gt;0,(Factors!$B$6*Main!E368+Factors!$B372*Main!F368)/O368,0)</f>
        <v>0.33769775321133771</v>
      </c>
      <c r="R368" s="71">
        <f>IF(O368&gt;0,(Factors!$B$6*Main!G368+Factors!$B372*Main!H368)/O368,0)</f>
        <v>0</v>
      </c>
      <c r="S368" s="88">
        <f t="shared" si="64"/>
        <v>3169.0251068168518</v>
      </c>
      <c r="T368" s="89">
        <f t="shared" si="65"/>
        <v>1615.8372761550629</v>
      </c>
      <c r="U368" s="89">
        <f t="shared" si="66"/>
        <v>0</v>
      </c>
      <c r="V368" s="88">
        <v>3169</v>
      </c>
      <c r="W368" s="89">
        <v>1615</v>
      </c>
      <c r="X368" s="89">
        <v>0</v>
      </c>
      <c r="Y368" s="88">
        <f t="shared" si="58"/>
        <v>0</v>
      </c>
      <c r="Z368" s="89">
        <f t="shared" si="59"/>
        <v>-1</v>
      </c>
      <c r="AA368" s="89">
        <f t="shared" si="60"/>
        <v>0</v>
      </c>
      <c r="AB368" s="90">
        <f t="shared" si="67"/>
        <v>-1</v>
      </c>
      <c r="AC368" s="17"/>
      <c r="AD368" s="17"/>
      <c r="AE368" s="107"/>
    </row>
    <row r="369" spans="1:31" ht="14.5" customHeight="1">
      <c r="A369" s="45">
        <v>442107</v>
      </c>
      <c r="B369" s="46" t="s">
        <v>328</v>
      </c>
      <c r="C369" s="47" t="s">
        <v>499</v>
      </c>
      <c r="D369" s="76">
        <v>1006596</v>
      </c>
      <c r="E369" s="77">
        <v>0</v>
      </c>
      <c r="F369" s="77">
        <v>0</v>
      </c>
      <c r="G369" s="82">
        <v>0</v>
      </c>
      <c r="H369" s="83">
        <v>0</v>
      </c>
      <c r="I369" s="55">
        <f t="shared" si="61"/>
        <v>1006596</v>
      </c>
      <c r="J369" s="56">
        <f>(D369+E369+G369)*Factors!$B$3 +(F369+H369)*Factors!$B$4</f>
        <v>1002910.7100727123</v>
      </c>
      <c r="K369" s="56">
        <f>VLOOKUP(A369,'NECA 5 year Projections'!$A$3:$H$656,4,FALSE)</f>
        <v>755223.90866855194</v>
      </c>
      <c r="L369" s="57">
        <f t="shared" si="62"/>
        <v>755223.90866855194</v>
      </c>
      <c r="M369" s="57">
        <f t="shared" si="63"/>
        <v>1002910.7100727123</v>
      </c>
      <c r="N369" s="58">
        <f t="shared" si="57"/>
        <v>3685.2899272877257</v>
      </c>
      <c r="O369" s="67">
        <f>IF(N369&gt;0,Factors!$B$6*(D369+E369+G369)+Factors!$B$7*(Main!F369+Main!H369),0)</f>
        <v>3685.2899272876771</v>
      </c>
      <c r="P369" s="72">
        <f>IF(O369&gt;0,(Factors!$B$6*Main!D369)/O369,0)</f>
        <v>1</v>
      </c>
      <c r="Q369" s="70">
        <f>IF(O369&gt;0,(Factors!$B$6*Main!E369+Factors!$B373*Main!F369)/O369,0)</f>
        <v>0</v>
      </c>
      <c r="R369" s="71">
        <f>IF(O369&gt;0,(Factors!$B$6*Main!G369+Factors!$B373*Main!H369)/O369,0)</f>
        <v>0</v>
      </c>
      <c r="S369" s="88">
        <f t="shared" si="64"/>
        <v>3685.2899272877257</v>
      </c>
      <c r="T369" s="89">
        <f t="shared" si="65"/>
        <v>0</v>
      </c>
      <c r="U369" s="89">
        <f t="shared" si="66"/>
        <v>0</v>
      </c>
      <c r="V369" s="88">
        <v>3685</v>
      </c>
      <c r="W369" s="89">
        <v>0</v>
      </c>
      <c r="X369" s="89">
        <v>0</v>
      </c>
      <c r="Y369" s="88">
        <f t="shared" si="58"/>
        <v>0</v>
      </c>
      <c r="Z369" s="89">
        <f t="shared" si="59"/>
        <v>0</v>
      </c>
      <c r="AA369" s="89">
        <f t="shared" si="60"/>
        <v>0</v>
      </c>
      <c r="AB369" s="90">
        <f t="shared" si="67"/>
        <v>0</v>
      </c>
      <c r="AC369" s="17"/>
      <c r="AD369" s="17"/>
    </row>
    <row r="370" spans="1:31" ht="14.5" customHeight="1">
      <c r="A370" s="45">
        <v>442116</v>
      </c>
      <c r="B370" s="46" t="s">
        <v>329</v>
      </c>
      <c r="C370" s="47" t="s">
        <v>499</v>
      </c>
      <c r="D370" s="76">
        <v>1187988</v>
      </c>
      <c r="E370" s="77">
        <v>639702</v>
      </c>
      <c r="F370" s="77">
        <v>571851</v>
      </c>
      <c r="G370" s="82">
        <v>0</v>
      </c>
      <c r="H370" s="83">
        <v>0</v>
      </c>
      <c r="I370" s="55">
        <f t="shared" si="61"/>
        <v>2399541</v>
      </c>
      <c r="J370" s="56">
        <f>(D370+E370+G370)*Factors!$B$3 +(F370+H370)*Factors!$B$4</f>
        <v>2392849.569130809</v>
      </c>
      <c r="K370" s="56">
        <f>VLOOKUP(A370,'NECA 5 year Projections'!$A$3:$H$656,4,FALSE)</f>
        <v>1344230.4140333701</v>
      </c>
      <c r="L370" s="57">
        <f t="shared" si="62"/>
        <v>1344230.4140333701</v>
      </c>
      <c r="M370" s="57">
        <f t="shared" si="63"/>
        <v>2392849.569130809</v>
      </c>
      <c r="N370" s="58">
        <f t="shared" si="57"/>
        <v>6691.4308691909537</v>
      </c>
      <c r="O370" s="67">
        <f>IF(N370&gt;0,Factors!$B$6*(D370+E370+G370)+Factors!$B$7*(Main!F370+Main!H370),0)</f>
        <v>6691.4308691912292</v>
      </c>
      <c r="P370" s="72">
        <f>IF(O370&gt;0,(Factors!$B$6*Main!D370)/O370,0)</f>
        <v>0.64999425504325126</v>
      </c>
      <c r="Q370" s="70">
        <f>IF(O370&gt;0,(Factors!$B$6*Main!E370+Factors!$B374*Main!F370)/O370,0)</f>
        <v>0.35000574495674869</v>
      </c>
      <c r="R370" s="71">
        <f>IF(O370&gt;0,(Factors!$B$6*Main!G370+Factors!$B374*Main!H370)/O370,0)</f>
        <v>0</v>
      </c>
      <c r="S370" s="88">
        <f t="shared" si="64"/>
        <v>4349.3916229931892</v>
      </c>
      <c r="T370" s="89">
        <f t="shared" si="65"/>
        <v>2342.039246197764</v>
      </c>
      <c r="U370" s="89">
        <f t="shared" si="66"/>
        <v>0</v>
      </c>
      <c r="V370" s="88">
        <v>4349</v>
      </c>
      <c r="W370" s="89">
        <v>2337</v>
      </c>
      <c r="X370" s="89">
        <v>0</v>
      </c>
      <c r="Y370" s="88">
        <f t="shared" si="58"/>
        <v>0</v>
      </c>
      <c r="Z370" s="89">
        <f t="shared" si="59"/>
        <v>-5</v>
      </c>
      <c r="AA370" s="89">
        <f t="shared" si="60"/>
        <v>0</v>
      </c>
      <c r="AB370" s="90">
        <f t="shared" si="67"/>
        <v>-5</v>
      </c>
      <c r="AC370" s="17"/>
      <c r="AD370" s="17"/>
      <c r="AE370" s="107"/>
    </row>
    <row r="371" spans="1:31" ht="14.5" customHeight="1">
      <c r="A371" s="45">
        <v>442130</v>
      </c>
      <c r="B371" s="46" t="s">
        <v>330</v>
      </c>
      <c r="C371" s="47" t="s">
        <v>499</v>
      </c>
      <c r="D371" s="76">
        <v>3288564</v>
      </c>
      <c r="E371" s="77">
        <v>1208733</v>
      </c>
      <c r="F371" s="77">
        <v>1321623</v>
      </c>
      <c r="G371" s="82">
        <v>0</v>
      </c>
      <c r="H371" s="83">
        <v>0</v>
      </c>
      <c r="I371" s="55">
        <f t="shared" si="61"/>
        <v>5818920</v>
      </c>
      <c r="J371" s="56">
        <f>(D371+E371+G371)*Factors!$B$3 +(F371+H371)*Factors!$B$4</f>
        <v>5802454.7613798175</v>
      </c>
      <c r="K371" s="56">
        <f>VLOOKUP(A371,'NECA 5 year Projections'!$A$3:$H$656,4,FALSE)</f>
        <v>2852307.9741524402</v>
      </c>
      <c r="L371" s="57">
        <f t="shared" si="62"/>
        <v>2852307.9741524402</v>
      </c>
      <c r="M371" s="57">
        <f t="shared" si="63"/>
        <v>5802454.7613798175</v>
      </c>
      <c r="N371" s="58">
        <f t="shared" si="57"/>
        <v>16465.238620182499</v>
      </c>
      <c r="O371" s="67">
        <f>IF(N371&gt;0,Factors!$B$6*(D371+E371+G371)+Factors!$B$7*(Main!F371+Main!H371),0)</f>
        <v>16465.238620182365</v>
      </c>
      <c r="P371" s="72">
        <f>IF(O371&gt;0,(Factors!$B$6*Main!D371)/O371,0)</f>
        <v>0.73123122622321801</v>
      </c>
      <c r="Q371" s="70">
        <f>IF(O371&gt;0,(Factors!$B$6*Main!E371+Factors!$B375*Main!F371)/O371,0)</f>
        <v>0.26876877377678193</v>
      </c>
      <c r="R371" s="71">
        <f>IF(O371&gt;0,(Factors!$B$6*Main!G371+Factors!$B375*Main!H371)/O371,0)</f>
        <v>0</v>
      </c>
      <c r="S371" s="88">
        <f t="shared" si="64"/>
        <v>12039.896626293936</v>
      </c>
      <c r="T371" s="89">
        <f t="shared" si="65"/>
        <v>4425.3419938885636</v>
      </c>
      <c r="U371" s="89">
        <f t="shared" si="66"/>
        <v>0</v>
      </c>
      <c r="V371" s="88">
        <v>12040</v>
      </c>
      <c r="W371" s="89">
        <v>4419</v>
      </c>
      <c r="X371" s="89">
        <v>0</v>
      </c>
      <c r="Y371" s="88">
        <f t="shared" si="58"/>
        <v>0</v>
      </c>
      <c r="Z371" s="89">
        <f t="shared" si="59"/>
        <v>-6</v>
      </c>
      <c r="AA371" s="89">
        <f t="shared" si="60"/>
        <v>0</v>
      </c>
      <c r="AB371" s="90">
        <f t="shared" si="67"/>
        <v>-6</v>
      </c>
      <c r="AC371" s="17"/>
      <c r="AD371" s="17"/>
      <c r="AE371" s="107"/>
    </row>
    <row r="372" spans="1:31" ht="14.5" customHeight="1">
      <c r="A372" s="45">
        <v>442135</v>
      </c>
      <c r="B372" s="46" t="s">
        <v>501</v>
      </c>
      <c r="C372" s="47" t="s">
        <v>499</v>
      </c>
      <c r="D372" s="76">
        <v>2235360</v>
      </c>
      <c r="E372" s="77">
        <v>1038873</v>
      </c>
      <c r="F372" s="77">
        <v>960180</v>
      </c>
      <c r="G372" s="82">
        <v>0</v>
      </c>
      <c r="H372" s="83">
        <v>0</v>
      </c>
      <c r="I372" s="55">
        <f t="shared" si="61"/>
        <v>4234413</v>
      </c>
      <c r="J372" s="56">
        <f>(D372+E372+G372)*Factors!$B$3 +(F372+H372)*Factors!$B$4</f>
        <v>4222425.5711859651</v>
      </c>
      <c r="K372" s="56">
        <f>VLOOKUP(A372,'NECA 5 year Projections'!$A$3:$H$656,4,FALSE)</f>
        <v>1831986.3449810599</v>
      </c>
      <c r="L372" s="57">
        <f t="shared" si="62"/>
        <v>1831986.3449810599</v>
      </c>
      <c r="M372" s="57">
        <f t="shared" si="63"/>
        <v>4222425.5711859651</v>
      </c>
      <c r="N372" s="58">
        <f t="shared" si="57"/>
        <v>11987.428814034909</v>
      </c>
      <c r="O372" s="67">
        <f>IF(N372&gt;0,Factors!$B$6*(D372+E372+G372)+Factors!$B$7*(Main!F372+Main!H372),0)</f>
        <v>11987.428814035535</v>
      </c>
      <c r="P372" s="72">
        <f>IF(O372&gt;0,(Factors!$B$6*Main!D372)/O372,0)</f>
        <v>0.68271256199543529</v>
      </c>
      <c r="Q372" s="70">
        <f>IF(O372&gt;0,(Factors!$B$6*Main!E372+Factors!$B376*Main!F372)/O372,0)</f>
        <v>0.31728743800456471</v>
      </c>
      <c r="R372" s="71">
        <f>IF(O372&gt;0,(Factors!$B$6*Main!G372+Factors!$B376*Main!H372)/O372,0)</f>
        <v>0</v>
      </c>
      <c r="S372" s="88">
        <f t="shared" si="64"/>
        <v>8183.9682373676751</v>
      </c>
      <c r="T372" s="89">
        <f t="shared" si="65"/>
        <v>3803.4605766672339</v>
      </c>
      <c r="U372" s="89">
        <f t="shared" si="66"/>
        <v>0</v>
      </c>
      <c r="V372" s="88">
        <v>8184</v>
      </c>
      <c r="W372" s="89">
        <v>3801</v>
      </c>
      <c r="X372" s="89">
        <v>0</v>
      </c>
      <c r="Y372" s="88">
        <f t="shared" si="58"/>
        <v>0</v>
      </c>
      <c r="Z372" s="89">
        <f t="shared" si="59"/>
        <v>-2</v>
      </c>
      <c r="AA372" s="89">
        <f t="shared" si="60"/>
        <v>0</v>
      </c>
      <c r="AB372" s="90">
        <f t="shared" si="67"/>
        <v>-2</v>
      </c>
      <c r="AC372" s="17"/>
      <c r="AD372" s="17"/>
      <c r="AE372" s="107"/>
    </row>
    <row r="373" spans="1:31" ht="14.5" customHeight="1">
      <c r="A373" s="45">
        <v>442150</v>
      </c>
      <c r="B373" s="46" t="s">
        <v>331</v>
      </c>
      <c r="C373" s="47" t="s">
        <v>499</v>
      </c>
      <c r="D373" s="76">
        <v>64140</v>
      </c>
      <c r="E373" s="77">
        <v>0</v>
      </c>
      <c r="F373" s="77">
        <v>24420</v>
      </c>
      <c r="G373" s="82">
        <v>0</v>
      </c>
      <c r="H373" s="83">
        <v>0</v>
      </c>
      <c r="I373" s="55">
        <f t="shared" si="61"/>
        <v>88560</v>
      </c>
      <c r="J373" s="56">
        <f>(D373+E373+G373)*Factors!$B$3 +(F373+H373)*Factors!$B$4</f>
        <v>88325.174413631452</v>
      </c>
      <c r="K373" s="56">
        <f>VLOOKUP(A373,'NECA 5 year Projections'!$A$3:$H$656,4,FALSE)</f>
        <v>120519.345092227</v>
      </c>
      <c r="L373" s="57">
        <f t="shared" si="62"/>
        <v>88560</v>
      </c>
      <c r="M373" s="57">
        <f t="shared" si="63"/>
        <v>88560</v>
      </c>
      <c r="N373" s="58">
        <f t="shared" si="57"/>
        <v>0</v>
      </c>
      <c r="O373" s="67">
        <f>IF(N373&gt;0,Factors!$B$6*(D373+E373+G373)+Factors!$B$7*(Main!F373+Main!H373),0)</f>
        <v>0</v>
      </c>
      <c r="P373" s="72">
        <f>IF(O373&gt;0,(Factors!$B$6*Main!D373)/O373,0)</f>
        <v>0</v>
      </c>
      <c r="Q373" s="70">
        <f>IF(O373&gt;0,(Factors!$B$6*Main!E373+Factors!$B377*Main!F373)/O373,0)</f>
        <v>0</v>
      </c>
      <c r="R373" s="71">
        <f>IF(O373&gt;0,(Factors!$B$6*Main!G373+Factors!$B377*Main!H373)/O373,0)</f>
        <v>0</v>
      </c>
      <c r="S373" s="88">
        <f t="shared" si="64"/>
        <v>0</v>
      </c>
      <c r="T373" s="89">
        <f t="shared" si="65"/>
        <v>0</v>
      </c>
      <c r="U373" s="89">
        <f t="shared" si="66"/>
        <v>0</v>
      </c>
      <c r="V373" s="88">
        <v>0</v>
      </c>
      <c r="W373" s="89">
        <v>0</v>
      </c>
      <c r="X373" s="89">
        <v>0</v>
      </c>
      <c r="Y373" s="88">
        <f t="shared" si="58"/>
        <v>0</v>
      </c>
      <c r="Z373" s="89">
        <f t="shared" si="59"/>
        <v>0</v>
      </c>
      <c r="AA373" s="89">
        <f t="shared" si="60"/>
        <v>0</v>
      </c>
      <c r="AB373" s="90">
        <f t="shared" si="67"/>
        <v>0</v>
      </c>
      <c r="AC373" s="17"/>
      <c r="AD373" s="17"/>
    </row>
    <row r="374" spans="1:31" ht="14.5" customHeight="1">
      <c r="A374" s="45">
        <v>442159</v>
      </c>
      <c r="B374" s="46" t="s">
        <v>332</v>
      </c>
      <c r="C374" s="47" t="s">
        <v>499</v>
      </c>
      <c r="D374" s="76">
        <v>5130747</v>
      </c>
      <c r="E374" s="77">
        <v>3818805</v>
      </c>
      <c r="F374" s="77">
        <v>3623400</v>
      </c>
      <c r="G374" s="82">
        <v>0</v>
      </c>
      <c r="H374" s="83">
        <v>0</v>
      </c>
      <c r="I374" s="55">
        <f t="shared" si="61"/>
        <v>12572952</v>
      </c>
      <c r="J374" s="56">
        <f>(D374+E374+G374)*Factors!$B$3 +(F374+H374)*Factors!$B$4</f>
        <v>12540186.427874403</v>
      </c>
      <c r="K374" s="56">
        <f>VLOOKUP(A374,'NECA 5 year Projections'!$A$3:$H$656,4,FALSE)</f>
        <v>4938814.8297221502</v>
      </c>
      <c r="L374" s="57">
        <f t="shared" si="62"/>
        <v>4938814.8297221502</v>
      </c>
      <c r="M374" s="57">
        <f t="shared" si="63"/>
        <v>12540186.427874403</v>
      </c>
      <c r="N374" s="58">
        <f t="shared" si="57"/>
        <v>32765.572125596926</v>
      </c>
      <c r="O374" s="67">
        <f>IF(N374&gt;0,Factors!$B$6*(D374+E374+G374)+Factors!$B$7*(Main!F374+Main!H374),0)</f>
        <v>32765.572125596846</v>
      </c>
      <c r="P374" s="72">
        <f>IF(O374&gt;0,(Factors!$B$6*Main!D374)/O374,0)</f>
        <v>0.57329651808269289</v>
      </c>
      <c r="Q374" s="70">
        <f>IF(O374&gt;0,(Factors!$B$6*Main!E374+Factors!$B378*Main!F374)/O374,0)</f>
        <v>0.42670348191730717</v>
      </c>
      <c r="R374" s="71">
        <f>IF(O374&gt;0,(Factors!$B$6*Main!G374+Factors!$B378*Main!H374)/O374,0)</f>
        <v>0</v>
      </c>
      <c r="S374" s="88">
        <f t="shared" si="64"/>
        <v>18784.388412592056</v>
      </c>
      <c r="T374" s="89">
        <f t="shared" si="65"/>
        <v>13981.183713004872</v>
      </c>
      <c r="U374" s="89">
        <f t="shared" si="66"/>
        <v>0</v>
      </c>
      <c r="V374" s="88">
        <v>18730</v>
      </c>
      <c r="W374" s="89">
        <v>13999</v>
      </c>
      <c r="X374" s="89">
        <v>0</v>
      </c>
      <c r="Y374" s="88">
        <f t="shared" si="58"/>
        <v>-54</v>
      </c>
      <c r="Z374" s="89">
        <f t="shared" si="59"/>
        <v>18</v>
      </c>
      <c r="AA374" s="89">
        <f t="shared" si="60"/>
        <v>0</v>
      </c>
      <c r="AB374" s="90">
        <f t="shared" si="67"/>
        <v>-36</v>
      </c>
      <c r="AC374" s="17"/>
      <c r="AD374" s="17"/>
      <c r="AE374" s="107"/>
    </row>
    <row r="375" spans="1:31" ht="14.5" customHeight="1">
      <c r="A375" s="45">
        <v>452169</v>
      </c>
      <c r="B375" s="46" t="s">
        <v>333</v>
      </c>
      <c r="C375" s="47" t="s">
        <v>502</v>
      </c>
      <c r="D375" s="76">
        <v>1672800</v>
      </c>
      <c r="E375" s="77">
        <v>884934</v>
      </c>
      <c r="F375" s="77">
        <v>895287</v>
      </c>
      <c r="G375" s="82">
        <v>0</v>
      </c>
      <c r="H375" s="83">
        <v>0</v>
      </c>
      <c r="I375" s="55">
        <f t="shared" si="61"/>
        <v>3453021</v>
      </c>
      <c r="J375" s="56">
        <f>(D375+E375+G375)*Factors!$B$3 +(F375+H375)*Factors!$B$4</f>
        <v>3443656.7750806864</v>
      </c>
      <c r="K375" s="56">
        <f>VLOOKUP(A375,'NECA 5 year Projections'!$A$3:$H$656,4,FALSE)</f>
        <v>1762898.33607325</v>
      </c>
      <c r="L375" s="57">
        <f t="shared" si="62"/>
        <v>1762898.33607325</v>
      </c>
      <c r="M375" s="57">
        <f t="shared" si="63"/>
        <v>3443656.7750806864</v>
      </c>
      <c r="N375" s="58">
        <f t="shared" si="57"/>
        <v>9364.2249193135649</v>
      </c>
      <c r="O375" s="67">
        <f>IF(N375&gt;0,Factors!$B$6*(D375+E375+G375)+Factors!$B$7*(Main!F375+Main!H375),0)</f>
        <v>9364.2249193134285</v>
      </c>
      <c r="P375" s="72">
        <f>IF(O375&gt;0,(Factors!$B$6*Main!D375)/O375,0)</f>
        <v>0.65401640671000183</v>
      </c>
      <c r="Q375" s="70">
        <f>IF(O375&gt;0,(Factors!$B$6*Main!E375+Factors!$B379*Main!F375)/O375,0)</f>
        <v>0.34598359328999806</v>
      </c>
      <c r="R375" s="71">
        <f>IF(O375&gt;0,(Factors!$B$6*Main!G375+Factors!$B379*Main!H375)/O375,0)</f>
        <v>0</v>
      </c>
      <c r="S375" s="88">
        <f t="shared" si="64"/>
        <v>6124.3567333537148</v>
      </c>
      <c r="T375" s="89">
        <f t="shared" si="65"/>
        <v>3239.8681859598491</v>
      </c>
      <c r="U375" s="89">
        <f t="shared" si="66"/>
        <v>0</v>
      </c>
      <c r="V375" s="88">
        <v>6124</v>
      </c>
      <c r="W375" s="89">
        <v>3276</v>
      </c>
      <c r="X375" s="89">
        <v>0</v>
      </c>
      <c r="Y375" s="88">
        <f t="shared" si="58"/>
        <v>0</v>
      </c>
      <c r="Z375" s="89">
        <f t="shared" si="59"/>
        <v>36</v>
      </c>
      <c r="AA375" s="89">
        <f t="shared" si="60"/>
        <v>0</v>
      </c>
      <c r="AB375" s="90">
        <f t="shared" si="67"/>
        <v>36</v>
      </c>
      <c r="AC375" s="17"/>
      <c r="AD375" s="17"/>
      <c r="AE375" s="107"/>
    </row>
    <row r="376" spans="1:31" ht="14.5" customHeight="1">
      <c r="A376" s="45">
        <v>452179</v>
      </c>
      <c r="B376" s="46" t="s">
        <v>334</v>
      </c>
      <c r="C376" s="47" t="s">
        <v>502</v>
      </c>
      <c r="D376" s="76">
        <v>3493464</v>
      </c>
      <c r="E376" s="77">
        <v>2839041</v>
      </c>
      <c r="F376" s="77">
        <v>2887908</v>
      </c>
      <c r="G376" s="82">
        <v>0</v>
      </c>
      <c r="H376" s="83">
        <v>0</v>
      </c>
      <c r="I376" s="55">
        <f t="shared" si="61"/>
        <v>9220413</v>
      </c>
      <c r="J376" s="56">
        <f>(D376+E376+G376)*Factors!$B$3 +(F376+H376)*Factors!$B$4</f>
        <v>9197228.8060522806</v>
      </c>
      <c r="K376" s="56">
        <f>VLOOKUP(A376,'NECA 5 year Projections'!$A$3:$H$656,4,FALSE)</f>
        <v>3633909.8406739002</v>
      </c>
      <c r="L376" s="57">
        <f t="shared" si="62"/>
        <v>3633909.8406739002</v>
      </c>
      <c r="M376" s="57">
        <f t="shared" si="63"/>
        <v>9197228.8060522806</v>
      </c>
      <c r="N376" s="58">
        <f t="shared" si="57"/>
        <v>23184.19394771941</v>
      </c>
      <c r="O376" s="67">
        <f>IF(N376&gt;0,Factors!$B$6*(D376+E376+G376)+Factors!$B$7*(Main!F376+Main!H376),0)</f>
        <v>23184.19394771969</v>
      </c>
      <c r="P376" s="72">
        <f>IF(O376&gt;0,(Factors!$B$6*Main!D376)/O376,0)</f>
        <v>0.55167173180281737</v>
      </c>
      <c r="Q376" s="70">
        <f>IF(O376&gt;0,(Factors!$B$6*Main!E376+Factors!$B380*Main!F376)/O376,0)</f>
        <v>0.44832826819718269</v>
      </c>
      <c r="R376" s="71">
        <f>IF(O376&gt;0,(Factors!$B$6*Main!G376+Factors!$B380*Main!H376)/O376,0)</f>
        <v>0</v>
      </c>
      <c r="S376" s="88">
        <f t="shared" si="64"/>
        <v>12790.064425590765</v>
      </c>
      <c r="T376" s="89">
        <f t="shared" si="65"/>
        <v>10394.129522128647</v>
      </c>
      <c r="U376" s="89">
        <f t="shared" si="66"/>
        <v>0</v>
      </c>
      <c r="V376" s="88">
        <v>12790</v>
      </c>
      <c r="W376" s="89">
        <v>10382</v>
      </c>
      <c r="X376" s="89">
        <v>0</v>
      </c>
      <c r="Y376" s="88">
        <f t="shared" si="58"/>
        <v>0</v>
      </c>
      <c r="Z376" s="89">
        <f t="shared" si="59"/>
        <v>-12</v>
      </c>
      <c r="AA376" s="89">
        <f t="shared" si="60"/>
        <v>0</v>
      </c>
      <c r="AB376" s="90">
        <f t="shared" si="67"/>
        <v>-12</v>
      </c>
      <c r="AC376" s="17"/>
      <c r="AD376" s="17"/>
      <c r="AE376" s="107"/>
    </row>
    <row r="377" spans="1:31" ht="14.5" customHeight="1">
      <c r="A377" s="45">
        <v>452200</v>
      </c>
      <c r="B377" s="46" t="s">
        <v>335</v>
      </c>
      <c r="C377" s="47" t="s">
        <v>502</v>
      </c>
      <c r="D377" s="76">
        <v>834192</v>
      </c>
      <c r="E377" s="77">
        <v>650832</v>
      </c>
      <c r="F377" s="77">
        <v>562431</v>
      </c>
      <c r="G377" s="82">
        <v>0</v>
      </c>
      <c r="H377" s="83">
        <v>0</v>
      </c>
      <c r="I377" s="55">
        <f t="shared" si="61"/>
        <v>2047455</v>
      </c>
      <c r="J377" s="56">
        <f>(D377+E377+G377)*Factors!$B$3 +(F377+H377)*Factors!$B$4</f>
        <v>2042018.1176867576</v>
      </c>
      <c r="K377" s="56">
        <f>VLOOKUP(A377,'NECA 5 year Projections'!$A$3:$H$656,4,FALSE)</f>
        <v>924719.83800233004</v>
      </c>
      <c r="L377" s="57">
        <f t="shared" si="62"/>
        <v>924719.83800233004</v>
      </c>
      <c r="M377" s="57">
        <f t="shared" si="63"/>
        <v>2042018.1176867576</v>
      </c>
      <c r="N377" s="58">
        <f t="shared" si="57"/>
        <v>5436.882313242415</v>
      </c>
      <c r="O377" s="67">
        <f>IF(N377&gt;0,Factors!$B$6*(D377+E377+G377)+Factors!$B$7*(Main!F377+Main!H377),0)</f>
        <v>5436.8823132423086</v>
      </c>
      <c r="P377" s="72">
        <f>IF(O377&gt;0,(Factors!$B$6*Main!D377)/O377,0)</f>
        <v>0.56173637597776194</v>
      </c>
      <c r="Q377" s="70">
        <f>IF(O377&gt;0,(Factors!$B$6*Main!E377+Factors!$B381*Main!F377)/O377,0)</f>
        <v>0.43826362402223801</v>
      </c>
      <c r="R377" s="71">
        <f>IF(O377&gt;0,(Factors!$B$6*Main!G377+Factors!$B381*Main!H377)/O377,0)</f>
        <v>0</v>
      </c>
      <c r="S377" s="88">
        <f t="shared" si="64"/>
        <v>3054.0945672583853</v>
      </c>
      <c r="T377" s="89">
        <f t="shared" si="65"/>
        <v>2382.7877459840292</v>
      </c>
      <c r="U377" s="89">
        <f t="shared" si="66"/>
        <v>0</v>
      </c>
      <c r="V377" s="88">
        <v>3054</v>
      </c>
      <c r="W377" s="89">
        <v>2377</v>
      </c>
      <c r="X377" s="89">
        <v>0</v>
      </c>
      <c r="Y377" s="88">
        <f t="shared" si="58"/>
        <v>0</v>
      </c>
      <c r="Z377" s="89">
        <f t="shared" si="59"/>
        <v>-6</v>
      </c>
      <c r="AA377" s="89">
        <f t="shared" si="60"/>
        <v>0</v>
      </c>
      <c r="AB377" s="90">
        <f t="shared" si="67"/>
        <v>-6</v>
      </c>
      <c r="AC377" s="17"/>
      <c r="AD377" s="17"/>
      <c r="AE377" s="107"/>
    </row>
    <row r="378" spans="1:31" ht="14.5" customHeight="1">
      <c r="A378" s="45">
        <v>452226</v>
      </c>
      <c r="B378" s="46" t="s">
        <v>336</v>
      </c>
      <c r="C378" s="47" t="s">
        <v>502</v>
      </c>
      <c r="D378" s="76">
        <v>986196</v>
      </c>
      <c r="E378" s="77">
        <v>757998</v>
      </c>
      <c r="F378" s="77">
        <v>658401</v>
      </c>
      <c r="G378" s="82">
        <v>0</v>
      </c>
      <c r="H378" s="83">
        <v>0</v>
      </c>
      <c r="I378" s="55">
        <f t="shared" si="61"/>
        <v>2402595</v>
      </c>
      <c r="J378" s="56">
        <f>(D378+E378+G378)*Factors!$B$3 +(F378+H378)*Factors!$B$4</f>
        <v>2396209.2597631663</v>
      </c>
      <c r="K378" s="56">
        <f>VLOOKUP(A378,'NECA 5 year Projections'!$A$3:$H$656,4,FALSE)</f>
        <v>1158852.2871652001</v>
      </c>
      <c r="L378" s="57">
        <f t="shared" si="62"/>
        <v>1158852.2871652001</v>
      </c>
      <c r="M378" s="57">
        <f t="shared" si="63"/>
        <v>2396209.2597631663</v>
      </c>
      <c r="N378" s="58">
        <f t="shared" si="57"/>
        <v>6385.7402368336916</v>
      </c>
      <c r="O378" s="67">
        <f>IF(N378&gt;0,Factors!$B$6*(D378+E378+G378)+Factors!$B$7*(Main!F378+Main!H378),0)</f>
        <v>6385.7402368334488</v>
      </c>
      <c r="P378" s="72">
        <f>IF(O378&gt;0,(Factors!$B$6*Main!D378)/O378,0)</f>
        <v>0.56541646170093474</v>
      </c>
      <c r="Q378" s="70">
        <f>IF(O378&gt;0,(Factors!$B$6*Main!E378+Factors!$B382*Main!F378)/O378,0)</f>
        <v>0.43458353829906538</v>
      </c>
      <c r="R378" s="71">
        <f>IF(O378&gt;0,(Factors!$B$6*Main!G378+Factors!$B382*Main!H378)/O378,0)</f>
        <v>0</v>
      </c>
      <c r="S378" s="88">
        <f t="shared" si="64"/>
        <v>3610.6026500517951</v>
      </c>
      <c r="T378" s="89">
        <f t="shared" si="65"/>
        <v>2775.1375867818974</v>
      </c>
      <c r="U378" s="89">
        <f t="shared" si="66"/>
        <v>0</v>
      </c>
      <c r="V378" s="88">
        <v>3611</v>
      </c>
      <c r="W378" s="89">
        <v>2774</v>
      </c>
      <c r="X378" s="89">
        <v>0</v>
      </c>
      <c r="Y378" s="88">
        <f t="shared" si="58"/>
        <v>0</v>
      </c>
      <c r="Z378" s="89">
        <f t="shared" si="59"/>
        <v>-1</v>
      </c>
      <c r="AA378" s="89">
        <f t="shared" si="60"/>
        <v>0</v>
      </c>
      <c r="AB378" s="90">
        <f t="shared" si="67"/>
        <v>-1</v>
      </c>
      <c r="AC378" s="17"/>
      <c r="AD378" s="17"/>
      <c r="AE378" s="107"/>
    </row>
    <row r="379" spans="1:31" ht="14.5" customHeight="1">
      <c r="A379" s="45">
        <v>462182</v>
      </c>
      <c r="B379" s="46" t="s">
        <v>503</v>
      </c>
      <c r="C379" s="47" t="s">
        <v>504</v>
      </c>
      <c r="D379" s="76">
        <v>639744</v>
      </c>
      <c r="E379" s="77">
        <v>409659</v>
      </c>
      <c r="F379" s="77">
        <v>447675</v>
      </c>
      <c r="G379" s="82">
        <v>0</v>
      </c>
      <c r="H379" s="83">
        <v>0</v>
      </c>
      <c r="I379" s="55">
        <f t="shared" si="61"/>
        <v>1497078</v>
      </c>
      <c r="J379" s="56">
        <f>(D379+E379+G379)*Factors!$B$3 +(F379+H379)*Factors!$B$4</f>
        <v>1493235.9876081711</v>
      </c>
      <c r="K379" s="56">
        <f>VLOOKUP(A379,'NECA 5 year Projections'!$A$3:$H$656,4,FALSE)</f>
        <v>661482.86568938894</v>
      </c>
      <c r="L379" s="57">
        <f t="shared" si="62"/>
        <v>661482.86568938894</v>
      </c>
      <c r="M379" s="57">
        <f t="shared" si="63"/>
        <v>1493235.9876081711</v>
      </c>
      <c r="N379" s="58">
        <f t="shared" si="57"/>
        <v>3842.0123918289319</v>
      </c>
      <c r="O379" s="67">
        <f>IF(N379&gt;0,Factors!$B$6*(D379+E379+G379)+Factors!$B$7*(Main!F379+Main!H379),0)</f>
        <v>3842.012391828966</v>
      </c>
      <c r="P379" s="72">
        <f>IF(O379&gt;0,(Factors!$B$6*Main!D379)/O379,0)</f>
        <v>0.60962661627611137</v>
      </c>
      <c r="Q379" s="70">
        <f>IF(O379&gt;0,(Factors!$B$6*Main!E379+Factors!$B383*Main!F379)/O379,0)</f>
        <v>0.39037338372388874</v>
      </c>
      <c r="R379" s="71">
        <f>IF(O379&gt;0,(Factors!$B$6*Main!G379+Factors!$B383*Main!H379)/O379,0)</f>
        <v>0</v>
      </c>
      <c r="S379" s="88">
        <f t="shared" si="64"/>
        <v>2342.1930141215612</v>
      </c>
      <c r="T379" s="89">
        <f t="shared" si="65"/>
        <v>1499.8193777073711</v>
      </c>
      <c r="U379" s="89">
        <f t="shared" si="66"/>
        <v>0</v>
      </c>
      <c r="V379" s="88">
        <v>2342</v>
      </c>
      <c r="W379" s="89">
        <v>1499</v>
      </c>
      <c r="X379" s="89">
        <v>0</v>
      </c>
      <c r="Y379" s="88">
        <f t="shared" si="58"/>
        <v>0</v>
      </c>
      <c r="Z379" s="89">
        <f t="shared" si="59"/>
        <v>-1</v>
      </c>
      <c r="AA379" s="89">
        <f t="shared" si="60"/>
        <v>0</v>
      </c>
      <c r="AB379" s="90">
        <f t="shared" si="67"/>
        <v>-1</v>
      </c>
      <c r="AC379" s="17"/>
      <c r="AD379" s="17"/>
    </row>
    <row r="380" spans="1:31" ht="14.5" customHeight="1">
      <c r="A380" s="45">
        <v>462194</v>
      </c>
      <c r="B380" s="46" t="s">
        <v>337</v>
      </c>
      <c r="C380" s="47" t="s">
        <v>504</v>
      </c>
      <c r="D380" s="76">
        <v>418944</v>
      </c>
      <c r="E380" s="77">
        <v>320271</v>
      </c>
      <c r="F380" s="77">
        <v>319215</v>
      </c>
      <c r="G380" s="82">
        <v>0</v>
      </c>
      <c r="H380" s="83">
        <v>0</v>
      </c>
      <c r="I380" s="55">
        <f t="shared" si="61"/>
        <v>1058430</v>
      </c>
      <c r="J380" s="56">
        <f>(D380+E380+G380)*Factors!$B$3 +(F380+H380)*Factors!$B$4</f>
        <v>1055723.629625391</v>
      </c>
      <c r="K380" s="56">
        <f>VLOOKUP(A380,'NECA 5 year Projections'!$A$3:$H$656,4,FALSE)</f>
        <v>492378.391821492</v>
      </c>
      <c r="L380" s="57">
        <f t="shared" si="62"/>
        <v>492378.391821492</v>
      </c>
      <c r="M380" s="57">
        <f t="shared" si="63"/>
        <v>1055723.629625391</v>
      </c>
      <c r="N380" s="58">
        <f t="shared" si="57"/>
        <v>2706.3703746090177</v>
      </c>
      <c r="O380" s="67">
        <f>IF(N380&gt;0,Factors!$B$6*(D380+E380+G380)+Factors!$B$7*(Main!F380+Main!H380),0)</f>
        <v>2706.3703746090387</v>
      </c>
      <c r="P380" s="72">
        <f>IF(O380&gt;0,(Factors!$B$6*Main!D380)/O380,0)</f>
        <v>0.56674174631196617</v>
      </c>
      <c r="Q380" s="70">
        <f>IF(O380&gt;0,(Factors!$B$6*Main!E380+Factors!$B384*Main!F380)/O380,0)</f>
        <v>0.43325825368803395</v>
      </c>
      <c r="R380" s="71">
        <f>IF(O380&gt;0,(Factors!$B$6*Main!G380+Factors!$B384*Main!H380)/O380,0)</f>
        <v>0</v>
      </c>
      <c r="S380" s="88">
        <f t="shared" si="64"/>
        <v>1533.8130722728847</v>
      </c>
      <c r="T380" s="89">
        <f t="shared" si="65"/>
        <v>1172.5573023361333</v>
      </c>
      <c r="U380" s="89">
        <f t="shared" si="66"/>
        <v>0</v>
      </c>
      <c r="V380" s="88">
        <v>1534</v>
      </c>
      <c r="W380" s="89">
        <v>1172</v>
      </c>
      <c r="X380" s="89">
        <v>0</v>
      </c>
      <c r="Y380" s="88">
        <f t="shared" si="58"/>
        <v>0</v>
      </c>
      <c r="Z380" s="89">
        <f t="shared" si="59"/>
        <v>-1</v>
      </c>
      <c r="AA380" s="89">
        <f t="shared" si="60"/>
        <v>0</v>
      </c>
      <c r="AB380" s="90">
        <f t="shared" si="67"/>
        <v>-1</v>
      </c>
      <c r="AC380" s="17"/>
      <c r="AD380" s="17"/>
    </row>
    <row r="381" spans="1:31" ht="14.5" customHeight="1">
      <c r="A381" s="45">
        <v>472213</v>
      </c>
      <c r="B381" s="46" t="s">
        <v>338</v>
      </c>
      <c r="C381" s="47" t="s">
        <v>505</v>
      </c>
      <c r="D381" s="76">
        <v>3685428</v>
      </c>
      <c r="E381" s="77">
        <v>1117908</v>
      </c>
      <c r="F381" s="77">
        <v>893172</v>
      </c>
      <c r="G381" s="82">
        <v>0</v>
      </c>
      <c r="H381" s="83">
        <v>0</v>
      </c>
      <c r="I381" s="55">
        <f t="shared" si="61"/>
        <v>5696508</v>
      </c>
      <c r="J381" s="56">
        <f>(D381+E381+G381)*Factors!$B$3 +(F381+H381)*Factors!$B$4</f>
        <v>5678922.3094367767</v>
      </c>
      <c r="K381" s="56">
        <f>VLOOKUP(A381,'NECA 5 year Projections'!$A$3:$H$656,4,FALSE)</f>
        <v>2449747.4527881602</v>
      </c>
      <c r="L381" s="57">
        <f t="shared" si="62"/>
        <v>2449747.4527881602</v>
      </c>
      <c r="M381" s="57">
        <f t="shared" si="63"/>
        <v>5678922.3094367767</v>
      </c>
      <c r="N381" s="58">
        <f t="shared" si="57"/>
        <v>17585.690563223325</v>
      </c>
      <c r="O381" s="67">
        <f>IF(N381&gt;0,Factors!$B$6*(D381+E381+G381)+Factors!$B$7*(Main!F381+Main!H381),0)</f>
        <v>17585.690563223259</v>
      </c>
      <c r="P381" s="72">
        <f>IF(O381&gt;0,(Factors!$B$6*Main!D381)/O381,0)</f>
        <v>0.76726425134531506</v>
      </c>
      <c r="Q381" s="70">
        <f>IF(O381&gt;0,(Factors!$B$6*Main!E381+Factors!$B385*Main!F381)/O381,0)</f>
        <v>0.23273574865468502</v>
      </c>
      <c r="R381" s="71">
        <f>IF(O381&gt;0,(Factors!$B$6*Main!G381+Factors!$B385*Main!H381)/O381,0)</f>
        <v>0</v>
      </c>
      <c r="S381" s="88">
        <f t="shared" si="64"/>
        <v>13492.871704381916</v>
      </c>
      <c r="T381" s="89">
        <f t="shared" si="65"/>
        <v>4092.81885884141</v>
      </c>
      <c r="U381" s="89">
        <f t="shared" si="66"/>
        <v>0</v>
      </c>
      <c r="V381" s="88">
        <v>13493</v>
      </c>
      <c r="W381" s="89">
        <v>4087</v>
      </c>
      <c r="X381" s="89">
        <v>0</v>
      </c>
      <c r="Y381" s="88">
        <f t="shared" si="58"/>
        <v>0</v>
      </c>
      <c r="Z381" s="89">
        <f t="shared" si="59"/>
        <v>-6</v>
      </c>
      <c r="AA381" s="89">
        <f t="shared" si="60"/>
        <v>0</v>
      </c>
      <c r="AB381" s="90">
        <f t="shared" si="67"/>
        <v>-6</v>
      </c>
      <c r="AC381" s="17"/>
      <c r="AD381" s="17"/>
      <c r="AE381" s="107"/>
    </row>
    <row r="382" spans="1:31" ht="14.5" customHeight="1">
      <c r="A382" s="45">
        <v>472218</v>
      </c>
      <c r="B382" s="46" t="s">
        <v>339</v>
      </c>
      <c r="C382" s="47" t="s">
        <v>505</v>
      </c>
      <c r="D382" s="76">
        <v>1209804</v>
      </c>
      <c r="E382" s="77">
        <v>460593</v>
      </c>
      <c r="F382" s="77">
        <v>451374</v>
      </c>
      <c r="G382" s="82">
        <v>0</v>
      </c>
      <c r="H382" s="83">
        <v>0</v>
      </c>
      <c r="I382" s="55">
        <f t="shared" si="61"/>
        <v>2121771</v>
      </c>
      <c r="J382" s="56">
        <f>(D382+E382+G382)*Factors!$B$3 +(F382+H382)*Factors!$B$4</f>
        <v>2115655.4409885677</v>
      </c>
      <c r="K382" s="56">
        <f>VLOOKUP(A382,'NECA 5 year Projections'!$A$3:$H$656,4,FALSE)</f>
        <v>1217900.37551368</v>
      </c>
      <c r="L382" s="57">
        <f t="shared" si="62"/>
        <v>1217900.37551368</v>
      </c>
      <c r="M382" s="57">
        <f t="shared" si="63"/>
        <v>2115655.4409885677</v>
      </c>
      <c r="N382" s="58">
        <f t="shared" si="57"/>
        <v>6115.5590114323422</v>
      </c>
      <c r="O382" s="67">
        <f>IF(N382&gt;0,Factors!$B$6*(D382+E382+G382)+Factors!$B$7*(Main!F382+Main!H382),0)</f>
        <v>6115.5590114321476</v>
      </c>
      <c r="P382" s="72">
        <f>IF(O382&gt;0,(Factors!$B$6*Main!D382)/O382,0)</f>
        <v>0.72426135822801396</v>
      </c>
      <c r="Q382" s="70">
        <f>IF(O382&gt;0,(Factors!$B$6*Main!E382+Factors!$B386*Main!F382)/O382,0)</f>
        <v>0.27573864177198593</v>
      </c>
      <c r="R382" s="71">
        <f>IF(O382&gt;0,(Factors!$B$6*Main!G382+Factors!$B386*Main!H382)/O382,0)</f>
        <v>0</v>
      </c>
      <c r="S382" s="88">
        <f t="shared" si="64"/>
        <v>4429.2630759435588</v>
      </c>
      <c r="T382" s="89">
        <f t="shared" si="65"/>
        <v>1686.295935488783</v>
      </c>
      <c r="U382" s="89">
        <f t="shared" si="66"/>
        <v>0</v>
      </c>
      <c r="V382" s="88">
        <v>4429</v>
      </c>
      <c r="W382" s="89">
        <v>1681</v>
      </c>
      <c r="X382" s="89">
        <v>0</v>
      </c>
      <c r="Y382" s="88">
        <f t="shared" si="58"/>
        <v>0</v>
      </c>
      <c r="Z382" s="89">
        <f t="shared" si="59"/>
        <v>-5</v>
      </c>
      <c r="AA382" s="89">
        <f t="shared" si="60"/>
        <v>0</v>
      </c>
      <c r="AB382" s="90">
        <f t="shared" si="67"/>
        <v>-5</v>
      </c>
      <c r="AC382" s="17"/>
      <c r="AD382" s="17"/>
    </row>
    <row r="383" spans="1:31" ht="14.5" customHeight="1">
      <c r="A383" s="45">
        <v>472220</v>
      </c>
      <c r="B383" s="46" t="s">
        <v>340</v>
      </c>
      <c r="C383" s="47" t="s">
        <v>505</v>
      </c>
      <c r="D383" s="76">
        <v>2345964</v>
      </c>
      <c r="E383" s="77">
        <v>316374</v>
      </c>
      <c r="F383" s="77">
        <v>287280</v>
      </c>
      <c r="G383" s="82">
        <v>0</v>
      </c>
      <c r="H383" s="83">
        <v>0</v>
      </c>
      <c r="I383" s="55">
        <f t="shared" si="61"/>
        <v>2949618</v>
      </c>
      <c r="J383" s="56">
        <f>(D383+E383+G383)*Factors!$B$3 +(F383+H383)*Factors!$B$4</f>
        <v>2939870.8050832357</v>
      </c>
      <c r="K383" s="56">
        <f>VLOOKUP(A383,'NECA 5 year Projections'!$A$3:$H$656,4,FALSE)</f>
        <v>2198767.6734202402</v>
      </c>
      <c r="L383" s="57">
        <f t="shared" si="62"/>
        <v>2198767.6734202402</v>
      </c>
      <c r="M383" s="57">
        <f t="shared" si="63"/>
        <v>2939870.8050832357</v>
      </c>
      <c r="N383" s="58">
        <f t="shared" si="57"/>
        <v>9747.1949167642742</v>
      </c>
      <c r="O383" s="67">
        <f>IF(N383&gt;0,Factors!$B$6*(D383+E383+G383)+Factors!$B$7*(Main!F383+Main!H383),0)</f>
        <v>9747.1949167642415</v>
      </c>
      <c r="P383" s="72">
        <f>IF(O383&gt;0,(Factors!$B$6*Main!D383)/O383,0)</f>
        <v>0.88116685409591122</v>
      </c>
      <c r="Q383" s="70">
        <f>IF(O383&gt;0,(Factors!$B$6*Main!E383+Factors!$B387*Main!F383)/O383,0)</f>
        <v>0.11883314590408883</v>
      </c>
      <c r="R383" s="71">
        <f>IF(O383&gt;0,(Factors!$B$6*Main!G383+Factors!$B387*Main!H383)/O383,0)</f>
        <v>0</v>
      </c>
      <c r="S383" s="88">
        <f t="shared" si="64"/>
        <v>8588.9050810648332</v>
      </c>
      <c r="T383" s="89">
        <f t="shared" si="65"/>
        <v>1158.2898356994419</v>
      </c>
      <c r="U383" s="89">
        <f t="shared" si="66"/>
        <v>0</v>
      </c>
      <c r="V383" s="88">
        <v>8589</v>
      </c>
      <c r="W383" s="89">
        <v>1153</v>
      </c>
      <c r="X383" s="89">
        <v>0</v>
      </c>
      <c r="Y383" s="88">
        <f t="shared" si="58"/>
        <v>0</v>
      </c>
      <c r="Z383" s="89">
        <f t="shared" si="59"/>
        <v>-5</v>
      </c>
      <c r="AA383" s="89">
        <f t="shared" si="60"/>
        <v>0</v>
      </c>
      <c r="AB383" s="90">
        <f t="shared" si="67"/>
        <v>-5</v>
      </c>
      <c r="AC383" s="17"/>
      <c r="AD383" s="17"/>
    </row>
    <row r="384" spans="1:31" ht="14.5" customHeight="1">
      <c r="A384" s="45">
        <v>472221</v>
      </c>
      <c r="B384" s="46" t="s">
        <v>118</v>
      </c>
      <c r="C384" s="47" t="s">
        <v>505</v>
      </c>
      <c r="D384" s="76">
        <v>2079852</v>
      </c>
      <c r="E384" s="77">
        <v>123909</v>
      </c>
      <c r="F384" s="77">
        <v>140973</v>
      </c>
      <c r="G384" s="82">
        <v>0</v>
      </c>
      <c r="H384" s="83">
        <v>0</v>
      </c>
      <c r="I384" s="55">
        <f t="shared" si="61"/>
        <v>2344734</v>
      </c>
      <c r="J384" s="56">
        <f>(D384+E384+G384)*Factors!$B$3 +(F384+H384)*Factors!$B$4</f>
        <v>2336665.720158386</v>
      </c>
      <c r="K384" s="56">
        <f>VLOOKUP(A384,'NECA 5 year Projections'!$A$3:$H$656,4,FALSE)</f>
        <v>1399126.2066438401</v>
      </c>
      <c r="L384" s="57">
        <f t="shared" si="62"/>
        <v>1399126.2066438401</v>
      </c>
      <c r="M384" s="57">
        <f t="shared" si="63"/>
        <v>2336665.720158386</v>
      </c>
      <c r="N384" s="58">
        <f t="shared" si="57"/>
        <v>8068.2798416139558</v>
      </c>
      <c r="O384" s="67">
        <f>IF(N384&gt;0,Factors!$B$6*(D384+E384+G384)+Factors!$B$7*(Main!F384+Main!H384),0)</f>
        <v>8068.2798416141313</v>
      </c>
      <c r="P384" s="72">
        <f>IF(O384&gt;0,(Factors!$B$6*Main!D384)/O384,0)</f>
        <v>0.94377384843456258</v>
      </c>
      <c r="Q384" s="70">
        <f>IF(O384&gt;0,(Factors!$B$6*Main!E384+Factors!$B388*Main!F384)/O384,0)</f>
        <v>5.6226151565437449E-2</v>
      </c>
      <c r="R384" s="71">
        <f>IF(O384&gt;0,(Factors!$B$6*Main!G384+Factors!$B388*Main!H384)/O384,0)</f>
        <v>0</v>
      </c>
      <c r="S384" s="88">
        <f t="shared" si="64"/>
        <v>7614.631516367006</v>
      </c>
      <c r="T384" s="89">
        <f t="shared" si="65"/>
        <v>453.64832524694992</v>
      </c>
      <c r="U384" s="89">
        <f t="shared" si="66"/>
        <v>0</v>
      </c>
      <c r="V384" s="88">
        <v>7615</v>
      </c>
      <c r="W384" s="89">
        <v>454</v>
      </c>
      <c r="X384" s="89">
        <v>0</v>
      </c>
      <c r="Y384" s="88">
        <f t="shared" si="58"/>
        <v>0</v>
      </c>
      <c r="Z384" s="89">
        <f t="shared" si="59"/>
        <v>0</v>
      </c>
      <c r="AA384" s="89">
        <f t="shared" si="60"/>
        <v>0</v>
      </c>
      <c r="AB384" s="90">
        <f t="shared" si="67"/>
        <v>0</v>
      </c>
      <c r="AC384" s="17"/>
      <c r="AD384" s="17"/>
      <c r="AE384" s="107"/>
    </row>
    <row r="385" spans="1:31" ht="14.5" customHeight="1">
      <c r="A385" s="45">
        <v>472226</v>
      </c>
      <c r="B385" s="46" t="s">
        <v>341</v>
      </c>
      <c r="C385" s="47" t="s">
        <v>505</v>
      </c>
      <c r="D385" s="76">
        <v>716952</v>
      </c>
      <c r="E385" s="77">
        <v>310755</v>
      </c>
      <c r="F385" s="77">
        <v>301302</v>
      </c>
      <c r="G385" s="82">
        <v>0</v>
      </c>
      <c r="H385" s="83">
        <v>0</v>
      </c>
      <c r="I385" s="55">
        <f t="shared" si="61"/>
        <v>1329009</v>
      </c>
      <c r="J385" s="56">
        <f>(D385+E385+G385)*Factors!$B$3 +(F385+H385)*Factors!$B$4</f>
        <v>1325246.4197241962</v>
      </c>
      <c r="K385" s="56">
        <f>VLOOKUP(A385,'NECA 5 year Projections'!$A$3:$H$656,4,FALSE)</f>
        <v>712537.72844990494</v>
      </c>
      <c r="L385" s="57">
        <f t="shared" si="62"/>
        <v>712537.72844990494</v>
      </c>
      <c r="M385" s="57">
        <f t="shared" si="63"/>
        <v>1325246.4197241962</v>
      </c>
      <c r="N385" s="58">
        <f t="shared" si="57"/>
        <v>3762.5802758038044</v>
      </c>
      <c r="O385" s="67">
        <f>IF(N385&gt;0,Factors!$B$6*(D385+E385+G385)+Factors!$B$7*(Main!F385+Main!H385),0)</f>
        <v>3762.5802758038344</v>
      </c>
      <c r="P385" s="72">
        <f>IF(O385&gt;0,(Factors!$B$6*Main!D385)/O385,0)</f>
        <v>0.69762296062982931</v>
      </c>
      <c r="Q385" s="70">
        <f>IF(O385&gt;0,(Factors!$B$6*Main!E385+Factors!$B389*Main!F385)/O385,0)</f>
        <v>0.30237703937017069</v>
      </c>
      <c r="R385" s="71">
        <f>IF(O385&gt;0,(Factors!$B$6*Main!G385+Factors!$B389*Main!H385)/O385,0)</f>
        <v>0</v>
      </c>
      <c r="S385" s="88">
        <f t="shared" si="64"/>
        <v>2624.8623916136498</v>
      </c>
      <c r="T385" s="89">
        <f t="shared" si="65"/>
        <v>1137.7178841901546</v>
      </c>
      <c r="U385" s="89">
        <f t="shared" si="66"/>
        <v>0</v>
      </c>
      <c r="V385" s="88">
        <v>2625</v>
      </c>
      <c r="W385" s="89">
        <v>1138</v>
      </c>
      <c r="X385" s="89">
        <v>0</v>
      </c>
      <c r="Y385" s="88">
        <f t="shared" si="58"/>
        <v>0</v>
      </c>
      <c r="Z385" s="89">
        <f t="shared" si="59"/>
        <v>0</v>
      </c>
      <c r="AA385" s="89">
        <f t="shared" si="60"/>
        <v>0</v>
      </c>
      <c r="AB385" s="90">
        <f t="shared" si="67"/>
        <v>0</v>
      </c>
      <c r="AC385" s="17"/>
      <c r="AD385" s="17"/>
      <c r="AE385" s="107"/>
    </row>
    <row r="386" spans="1:31" ht="14.5" customHeight="1">
      <c r="A386" s="45">
        <v>472232</v>
      </c>
      <c r="B386" s="46" t="s">
        <v>342</v>
      </c>
      <c r="C386" s="47" t="s">
        <v>505</v>
      </c>
      <c r="D386" s="76">
        <v>1412556</v>
      </c>
      <c r="E386" s="77">
        <v>316200</v>
      </c>
      <c r="F386" s="77">
        <v>325146</v>
      </c>
      <c r="G386" s="82">
        <v>0</v>
      </c>
      <c r="H386" s="83">
        <v>0</v>
      </c>
      <c r="I386" s="55">
        <f t="shared" si="61"/>
        <v>2053902</v>
      </c>
      <c r="J386" s="56">
        <f>(D386+E386+G386)*Factors!$B$3 +(F386+H386)*Factors!$B$4</f>
        <v>2047572.7804585572</v>
      </c>
      <c r="K386" s="56">
        <f>VLOOKUP(A386,'NECA 5 year Projections'!$A$3:$H$656,4,FALSE)</f>
        <v>778360.14909941901</v>
      </c>
      <c r="L386" s="57">
        <f t="shared" si="62"/>
        <v>778360.14909941901</v>
      </c>
      <c r="M386" s="57">
        <f t="shared" si="63"/>
        <v>2047572.7804585572</v>
      </c>
      <c r="N386" s="58">
        <f t="shared" si="57"/>
        <v>6329.2195414428134</v>
      </c>
      <c r="O386" s="67">
        <f>IF(N386&gt;0,Factors!$B$6*(D386+E386+G386)+Factors!$B$7*(Main!F386+Main!H386),0)</f>
        <v>6329.2195414427788</v>
      </c>
      <c r="P386" s="72">
        <f>IF(O386&gt;0,(Factors!$B$6*Main!D386)/O386,0)</f>
        <v>0.81709391030313128</v>
      </c>
      <c r="Q386" s="70">
        <f>IF(O386&gt;0,(Factors!$B$6*Main!E386+Factors!$B390*Main!F386)/O386,0)</f>
        <v>0.18290608969686872</v>
      </c>
      <c r="R386" s="71">
        <f>IF(O386&gt;0,(Factors!$B$6*Main!G386+Factors!$B390*Main!H386)/O386,0)</f>
        <v>0</v>
      </c>
      <c r="S386" s="88">
        <f t="shared" si="64"/>
        <v>5171.5667442844997</v>
      </c>
      <c r="T386" s="89">
        <f t="shared" si="65"/>
        <v>1157.6527971583137</v>
      </c>
      <c r="U386" s="89">
        <f t="shared" si="66"/>
        <v>0</v>
      </c>
      <c r="V386" s="88">
        <v>5172</v>
      </c>
      <c r="W386" s="89">
        <v>1134</v>
      </c>
      <c r="X386" s="89">
        <v>0</v>
      </c>
      <c r="Y386" s="88">
        <f t="shared" si="58"/>
        <v>0</v>
      </c>
      <c r="Z386" s="89">
        <f t="shared" si="59"/>
        <v>-24</v>
      </c>
      <c r="AA386" s="89">
        <f t="shared" si="60"/>
        <v>0</v>
      </c>
      <c r="AB386" s="90">
        <f t="shared" si="67"/>
        <v>-24</v>
      </c>
      <c r="AC386" s="17"/>
      <c r="AD386" s="17"/>
    </row>
    <row r="387" spans="1:31" ht="14.5" customHeight="1">
      <c r="A387" s="45">
        <v>482242</v>
      </c>
      <c r="B387" s="46" t="s">
        <v>343</v>
      </c>
      <c r="C387" s="47" t="s">
        <v>506</v>
      </c>
      <c r="D387" s="76">
        <v>2320260</v>
      </c>
      <c r="E387" s="77">
        <v>1601154</v>
      </c>
      <c r="F387" s="77">
        <v>1547223</v>
      </c>
      <c r="G387" s="82">
        <v>0</v>
      </c>
      <c r="H387" s="83">
        <v>0</v>
      </c>
      <c r="I387" s="55">
        <f t="shared" si="61"/>
        <v>5468637</v>
      </c>
      <c r="J387" s="56">
        <f>(D387+E387+G387)*Factors!$B$3 +(F387+H387)*Factors!$B$4</f>
        <v>5454280.1502659209</v>
      </c>
      <c r="K387" s="56">
        <f>VLOOKUP(A387,'NECA 5 year Projections'!$A$3:$H$656,4,FALSE)</f>
        <v>2098010.2746350402</v>
      </c>
      <c r="L387" s="57">
        <f t="shared" si="62"/>
        <v>2098010.2746350402</v>
      </c>
      <c r="M387" s="57">
        <f t="shared" si="63"/>
        <v>5454280.1502659209</v>
      </c>
      <c r="N387" s="58">
        <f t="shared" ref="N387:N438" si="68">I387-M387</f>
        <v>14356.849734079093</v>
      </c>
      <c r="O387" s="67">
        <f>IF(N387&gt;0,Factors!$B$6*(D387+E387+G387)+Factors!$B$7*(Main!F387+Main!H387),0)</f>
        <v>14356.849734078894</v>
      </c>
      <c r="P387" s="72">
        <f>IF(O387&gt;0,(Factors!$B$6*Main!D387)/O387,0)</f>
        <v>0.59168963032212363</v>
      </c>
      <c r="Q387" s="70">
        <f>IF(O387&gt;0,(Factors!$B$6*Main!E387+Factors!$B391*Main!F387)/O387,0)</f>
        <v>0.40831036967787637</v>
      </c>
      <c r="R387" s="71">
        <f>IF(O387&gt;0,(Factors!$B$6*Main!G387+Factors!$B391*Main!H387)/O387,0)</f>
        <v>0</v>
      </c>
      <c r="S387" s="88">
        <f t="shared" si="64"/>
        <v>8494.7991117475376</v>
      </c>
      <c r="T387" s="89">
        <f t="shared" si="65"/>
        <v>5862.0506223315551</v>
      </c>
      <c r="U387" s="89">
        <f t="shared" si="66"/>
        <v>0</v>
      </c>
      <c r="V387" s="88">
        <v>8495</v>
      </c>
      <c r="W387" s="89">
        <v>5660</v>
      </c>
      <c r="X387" s="89">
        <v>0</v>
      </c>
      <c r="Y387" s="88">
        <f t="shared" ref="Y387:Y437" si="69">ROUND(V387-S387,0)</f>
        <v>0</v>
      </c>
      <c r="Z387" s="89">
        <f t="shared" ref="Z387:Z437" si="70">ROUND(W387-T387,0)</f>
        <v>-202</v>
      </c>
      <c r="AA387" s="89">
        <f t="shared" ref="AA387:AA437" si="71">ROUND(X387-U387,0)</f>
        <v>0</v>
      </c>
      <c r="AB387" s="90">
        <f t="shared" si="67"/>
        <v>-202</v>
      </c>
      <c r="AC387" s="17"/>
      <c r="AD387" s="17"/>
    </row>
    <row r="388" spans="1:31" ht="14.5" customHeight="1">
      <c r="A388" s="45">
        <v>482255</v>
      </c>
      <c r="B388" s="46" t="s">
        <v>344</v>
      </c>
      <c r="C388" s="47" t="s">
        <v>506</v>
      </c>
      <c r="D388" s="76">
        <v>21933888</v>
      </c>
      <c r="E388" s="77">
        <v>2634204</v>
      </c>
      <c r="F388" s="77">
        <v>2229750</v>
      </c>
      <c r="G388" s="82">
        <v>0</v>
      </c>
      <c r="H388" s="83">
        <v>0</v>
      </c>
      <c r="I388" s="55">
        <f t="shared" ref="I388:I438" si="72">SUM(D388:H388)</f>
        <v>26797842</v>
      </c>
      <c r="J388" s="56">
        <f>(D388+E388+G388)*Factors!$B$3 +(F388+H388)*Factors!$B$4</f>
        <v>26707894.750080194</v>
      </c>
      <c r="K388" s="56">
        <f>VLOOKUP(A388,'NECA 5 year Projections'!$A$3:$H$656,4,FALSE)</f>
        <v>14057407.078262599</v>
      </c>
      <c r="L388" s="57">
        <f t="shared" ref="L388:L438" si="73">MIN(I388,K388)</f>
        <v>14057407.078262599</v>
      </c>
      <c r="M388" s="57">
        <f t="shared" ref="M388:M438" si="74">MAX(L388,J388)</f>
        <v>26707894.750080194</v>
      </c>
      <c r="N388" s="58">
        <f t="shared" si="68"/>
        <v>89947.249919805676</v>
      </c>
      <c r="O388" s="67">
        <f>IF(N388&gt;0,Factors!$B$6*(D388+E388+G388)+Factors!$B$7*(Main!F388+Main!H388),0)</f>
        <v>89947.249919805923</v>
      </c>
      <c r="P388" s="72">
        <f>IF(O388&gt;0,(Factors!$B$6*Main!D388)/O388,0)</f>
        <v>0.89277946370438521</v>
      </c>
      <c r="Q388" s="70">
        <f>IF(O388&gt;0,(Factors!$B$6*Main!E388+Factors!$B392*Main!F388)/O388,0)</f>
        <v>0.10722053629561465</v>
      </c>
      <c r="R388" s="71">
        <f>IF(O388&gt;0,(Factors!$B$6*Main!G388+Factors!$B392*Main!H388)/O388,0)</f>
        <v>0</v>
      </c>
      <c r="S388" s="88">
        <f t="shared" ref="S388:S437" si="75">P388*N388</f>
        <v>80303.057545088421</v>
      </c>
      <c r="T388" s="89">
        <f t="shared" ref="T388:T437" si="76">Q388*N388</f>
        <v>9644.1923747172459</v>
      </c>
      <c r="U388" s="89">
        <f t="shared" ref="U388:U437" si="77">R388*N388</f>
        <v>0</v>
      </c>
      <c r="V388" s="88">
        <v>80303</v>
      </c>
      <c r="W388" s="89">
        <v>9632</v>
      </c>
      <c r="X388" s="89">
        <v>0</v>
      </c>
      <c r="Y388" s="88">
        <f t="shared" si="69"/>
        <v>0</v>
      </c>
      <c r="Z388" s="89">
        <f t="shared" si="70"/>
        <v>-12</v>
      </c>
      <c r="AA388" s="89">
        <f t="shared" si="71"/>
        <v>0</v>
      </c>
      <c r="AB388" s="90">
        <f t="shared" ref="AB388:AB437" si="78">ROUND(SUM(Y388:AA388),0)</f>
        <v>-12</v>
      </c>
      <c r="AC388" s="17"/>
      <c r="AD388" s="17"/>
      <c r="AE388" s="107"/>
    </row>
    <row r="389" spans="1:31" ht="14.5" customHeight="1">
      <c r="A389" s="45">
        <v>482257</v>
      </c>
      <c r="B389" s="46" t="s">
        <v>345</v>
      </c>
      <c r="C389" s="47" t="s">
        <v>506</v>
      </c>
      <c r="D389" s="76">
        <v>7204104</v>
      </c>
      <c r="E389" s="77">
        <v>4731099</v>
      </c>
      <c r="F389" s="77">
        <v>4615011</v>
      </c>
      <c r="G389" s="82">
        <v>0</v>
      </c>
      <c r="H389" s="83">
        <v>0</v>
      </c>
      <c r="I389" s="55">
        <f t="shared" si="72"/>
        <v>16550214</v>
      </c>
      <c r="J389" s="56">
        <f>(D389+E389+G389)*Factors!$B$3 +(F389+H389)*Factors!$B$4</f>
        <v>16506517.538464256</v>
      </c>
      <c r="K389" s="56">
        <f>VLOOKUP(A389,'NECA 5 year Projections'!$A$3:$H$656,4,FALSE)</f>
        <v>6914199.6012615301</v>
      </c>
      <c r="L389" s="57">
        <f t="shared" si="73"/>
        <v>6914199.6012615301</v>
      </c>
      <c r="M389" s="57">
        <f t="shared" si="74"/>
        <v>16506517.538464256</v>
      </c>
      <c r="N389" s="58">
        <f t="shared" si="68"/>
        <v>43696.461535744369</v>
      </c>
      <c r="O389" s="67">
        <f>IF(N389&gt;0,Factors!$B$6*(D389+E389+G389)+Factors!$B$7*(Main!F389+Main!H389),0)</f>
        <v>43696.461535743896</v>
      </c>
      <c r="P389" s="72">
        <f>IF(O389&gt;0,(Factors!$B$6*Main!D389)/O389,0)</f>
        <v>0.60360129609860846</v>
      </c>
      <c r="Q389" s="70">
        <f>IF(O389&gt;0,(Factors!$B$6*Main!E389+Factors!$B393*Main!F389)/O389,0)</f>
        <v>0.39639870390139154</v>
      </c>
      <c r="R389" s="71">
        <f>IF(O389&gt;0,(Factors!$B$6*Main!G389+Factors!$B393*Main!H389)/O389,0)</f>
        <v>0</v>
      </c>
      <c r="S389" s="88">
        <f t="shared" si="75"/>
        <v>26375.240817898291</v>
      </c>
      <c r="T389" s="89">
        <f t="shared" si="76"/>
        <v>17321.220717846078</v>
      </c>
      <c r="U389" s="89">
        <f t="shared" si="77"/>
        <v>0</v>
      </c>
      <c r="V389" s="88">
        <v>26375</v>
      </c>
      <c r="W389" s="89">
        <v>17307</v>
      </c>
      <c r="X389" s="89">
        <v>0</v>
      </c>
      <c r="Y389" s="88">
        <f t="shared" si="69"/>
        <v>0</v>
      </c>
      <c r="Z389" s="89">
        <f t="shared" si="70"/>
        <v>-14</v>
      </c>
      <c r="AA389" s="89">
        <f t="shared" si="71"/>
        <v>0</v>
      </c>
      <c r="AB389" s="90">
        <f t="shared" si="78"/>
        <v>-14</v>
      </c>
      <c r="AC389" s="17"/>
      <c r="AD389" s="17"/>
      <c r="AE389" s="107"/>
    </row>
    <row r="390" spans="1:31" ht="14.5" customHeight="1">
      <c r="A390" s="45">
        <v>483310</v>
      </c>
      <c r="B390" s="46" t="s">
        <v>507</v>
      </c>
      <c r="C390" s="47" t="s">
        <v>506</v>
      </c>
      <c r="D390" s="76">
        <v>4254108</v>
      </c>
      <c r="E390" s="77">
        <v>2759478</v>
      </c>
      <c r="F390" s="77">
        <v>2550516</v>
      </c>
      <c r="G390" s="82">
        <v>0</v>
      </c>
      <c r="H390" s="83">
        <v>0</v>
      </c>
      <c r="I390" s="55">
        <f t="shared" si="72"/>
        <v>9564102</v>
      </c>
      <c r="J390" s="56">
        <f>(D390+E390+G390)*Factors!$B$3 +(F390+H390)*Factors!$B$4</f>
        <v>9538424.2724509481</v>
      </c>
      <c r="K390" s="56">
        <f>VLOOKUP(A390,'NECA 5 year Projections'!$A$3:$H$656,4,FALSE)</f>
        <v>4170201.17557065</v>
      </c>
      <c r="L390" s="57">
        <f t="shared" si="73"/>
        <v>4170201.17557065</v>
      </c>
      <c r="M390" s="57">
        <f t="shared" si="74"/>
        <v>9538424.2724509481</v>
      </c>
      <c r="N390" s="58">
        <f t="shared" si="68"/>
        <v>25677.727549051866</v>
      </c>
      <c r="O390" s="67">
        <f>IF(N390&gt;0,Factors!$B$6*(D390+E390+G390)+Factors!$B$7*(Main!F390+Main!H390),0)</f>
        <v>25677.727549052321</v>
      </c>
      <c r="P390" s="72">
        <f>IF(O390&gt;0,(Factors!$B$6*Main!D390)/O390,0)</f>
        <v>0.60655248256740557</v>
      </c>
      <c r="Q390" s="70">
        <f>IF(O390&gt;0,(Factors!$B$6*Main!E390+Factors!$B394*Main!F390)/O390,0)</f>
        <v>0.39344751743259437</v>
      </c>
      <c r="R390" s="71">
        <f>IF(O390&gt;0,(Factors!$B$6*Main!G390+Factors!$B394*Main!H390)/O390,0)</f>
        <v>0</v>
      </c>
      <c r="S390" s="88">
        <f t="shared" si="75"/>
        <v>15574.889391566872</v>
      </c>
      <c r="T390" s="89">
        <f t="shared" si="76"/>
        <v>10102.838157484994</v>
      </c>
      <c r="U390" s="89">
        <f t="shared" si="77"/>
        <v>0</v>
      </c>
      <c r="V390" s="88">
        <v>15575</v>
      </c>
      <c r="W390" s="89">
        <v>10095</v>
      </c>
      <c r="X390" s="89">
        <v>0</v>
      </c>
      <c r="Y390" s="88">
        <f t="shared" si="69"/>
        <v>0</v>
      </c>
      <c r="Z390" s="89">
        <f t="shared" si="70"/>
        <v>-8</v>
      </c>
      <c r="AA390" s="89">
        <f t="shared" si="71"/>
        <v>0</v>
      </c>
      <c r="AB390" s="90">
        <f t="shared" si="78"/>
        <v>-8</v>
      </c>
      <c r="AC390" s="17"/>
      <c r="AD390" s="17"/>
      <c r="AE390" s="107"/>
    </row>
    <row r="391" spans="1:31" ht="14.5" customHeight="1">
      <c r="A391" s="45">
        <v>491231</v>
      </c>
      <c r="B391" s="46" t="s">
        <v>346</v>
      </c>
      <c r="C391" s="47" t="s">
        <v>508</v>
      </c>
      <c r="D391" s="76">
        <v>1385496</v>
      </c>
      <c r="E391" s="77">
        <v>532152</v>
      </c>
      <c r="F391" s="77">
        <v>505296</v>
      </c>
      <c r="G391" s="82">
        <v>0</v>
      </c>
      <c r="H391" s="83">
        <v>0</v>
      </c>
      <c r="I391" s="55">
        <f t="shared" si="72"/>
        <v>2422944</v>
      </c>
      <c r="J391" s="56">
        <f>(D391+E391+G391)*Factors!$B$3 +(F391+H391)*Factors!$B$4</f>
        <v>2415923.2202050444</v>
      </c>
      <c r="K391" s="56">
        <f>VLOOKUP(A391,'NECA 5 year Projections'!$A$3:$H$656,4,FALSE)</f>
        <v>1443164.3643344301</v>
      </c>
      <c r="L391" s="57">
        <f t="shared" si="73"/>
        <v>1443164.3643344301</v>
      </c>
      <c r="M391" s="57">
        <f t="shared" si="74"/>
        <v>2415923.2202050444</v>
      </c>
      <c r="N391" s="58">
        <f t="shared" si="68"/>
        <v>7020.7797949556261</v>
      </c>
      <c r="O391" s="67">
        <f>IF(N391&gt;0,Factors!$B$6*(D391+E391+G391)+Factors!$B$7*(Main!F391+Main!H391),0)</f>
        <v>7020.7797949558308</v>
      </c>
      <c r="P391" s="72">
        <f>IF(O391&gt;0,(Factors!$B$6*Main!D391)/O391,0)</f>
        <v>0.72249755951040018</v>
      </c>
      <c r="Q391" s="70">
        <f>IF(O391&gt;0,(Factors!$B$6*Main!E391+Factors!$B395*Main!F391)/O391,0)</f>
        <v>0.27750244048959977</v>
      </c>
      <c r="R391" s="71">
        <f>IF(O391&gt;0,(Factors!$B$6*Main!G391+Factors!$B395*Main!H391)/O391,0)</f>
        <v>0</v>
      </c>
      <c r="S391" s="88">
        <f t="shared" si="75"/>
        <v>5072.496267715368</v>
      </c>
      <c r="T391" s="89">
        <f t="shared" si="76"/>
        <v>1948.2835272402581</v>
      </c>
      <c r="U391" s="89">
        <f t="shared" si="77"/>
        <v>0</v>
      </c>
      <c r="V391" s="88">
        <v>5072</v>
      </c>
      <c r="W391" s="89">
        <v>1948</v>
      </c>
      <c r="X391" s="89">
        <v>0</v>
      </c>
      <c r="Y391" s="88">
        <f t="shared" si="69"/>
        <v>0</v>
      </c>
      <c r="Z391" s="89">
        <f t="shared" si="70"/>
        <v>0</v>
      </c>
      <c r="AA391" s="89">
        <f t="shared" si="71"/>
        <v>0</v>
      </c>
      <c r="AB391" s="90">
        <f t="shared" si="78"/>
        <v>0</v>
      </c>
      <c r="AC391" s="17"/>
      <c r="AD391" s="17"/>
      <c r="AE391" s="107"/>
    </row>
    <row r="392" spans="1:31" ht="14.5" customHeight="1">
      <c r="A392" s="45">
        <v>492066</v>
      </c>
      <c r="B392" s="46" t="s">
        <v>347</v>
      </c>
      <c r="C392" s="47" t="s">
        <v>508</v>
      </c>
      <c r="D392" s="76">
        <v>290100</v>
      </c>
      <c r="E392" s="77">
        <v>229539</v>
      </c>
      <c r="F392" s="77">
        <v>258615</v>
      </c>
      <c r="G392" s="82">
        <v>0</v>
      </c>
      <c r="H392" s="83">
        <v>0</v>
      </c>
      <c r="I392" s="55">
        <f t="shared" si="72"/>
        <v>778254</v>
      </c>
      <c r="J392" s="56">
        <f>(D392+E392+G392)*Factors!$B$3 +(F392+H392)*Factors!$B$4</f>
        <v>776351.52833060548</v>
      </c>
      <c r="K392" s="56">
        <f>VLOOKUP(A392,'NECA 5 year Projections'!$A$3:$H$656,4,FALSE)</f>
        <v>350013.524539156</v>
      </c>
      <c r="L392" s="57">
        <f t="shared" si="73"/>
        <v>350013.524539156</v>
      </c>
      <c r="M392" s="57">
        <f t="shared" si="74"/>
        <v>776351.52833060548</v>
      </c>
      <c r="N392" s="58">
        <f t="shared" si="68"/>
        <v>1902.4716693945229</v>
      </c>
      <c r="O392" s="67">
        <f>IF(N392&gt;0,Factors!$B$6*(D392+E392+G392)+Factors!$B$7*(Main!F392+Main!H392),0)</f>
        <v>1902.4716693945149</v>
      </c>
      <c r="P392" s="72">
        <f>IF(O392&gt;0,(Factors!$B$6*Main!D392)/O392,0)</f>
        <v>0.5582721851131266</v>
      </c>
      <c r="Q392" s="70">
        <f>IF(O392&gt;0,(Factors!$B$6*Main!E392+Factors!$B396*Main!F392)/O392,0)</f>
        <v>0.4417278148868734</v>
      </c>
      <c r="R392" s="71">
        <f>IF(O392&gt;0,(Factors!$B$6*Main!G392+Factors!$B396*Main!H392)/O392,0)</f>
        <v>0</v>
      </c>
      <c r="S392" s="88">
        <f t="shared" si="75"/>
        <v>1062.0970159886981</v>
      </c>
      <c r="T392" s="89">
        <f t="shared" si="76"/>
        <v>840.3746534058248</v>
      </c>
      <c r="U392" s="89">
        <f t="shared" si="77"/>
        <v>0</v>
      </c>
      <c r="V392" s="88">
        <v>1062</v>
      </c>
      <c r="W392" s="89">
        <v>834</v>
      </c>
      <c r="X392" s="89">
        <v>0</v>
      </c>
      <c r="Y392" s="88">
        <f t="shared" si="69"/>
        <v>0</v>
      </c>
      <c r="Z392" s="89">
        <f t="shared" si="70"/>
        <v>-6</v>
      </c>
      <c r="AA392" s="89">
        <f t="shared" si="71"/>
        <v>0</v>
      </c>
      <c r="AB392" s="90">
        <f t="shared" si="78"/>
        <v>-6</v>
      </c>
      <c r="AC392" s="17"/>
      <c r="AD392" s="17"/>
    </row>
    <row r="393" spans="1:31" ht="14.5" customHeight="1">
      <c r="A393" s="45">
        <v>492259</v>
      </c>
      <c r="B393" s="46" t="s">
        <v>348</v>
      </c>
      <c r="C393" s="47" t="s">
        <v>508</v>
      </c>
      <c r="D393" s="76">
        <v>660921</v>
      </c>
      <c r="E393" s="77">
        <v>505743</v>
      </c>
      <c r="F393" s="77">
        <v>507771</v>
      </c>
      <c r="G393" s="82">
        <v>0</v>
      </c>
      <c r="H393" s="83">
        <v>0</v>
      </c>
      <c r="I393" s="55">
        <f t="shared" si="72"/>
        <v>1674435</v>
      </c>
      <c r="J393" s="56">
        <f>(D393+E393+G393)*Factors!$B$3 +(F393+H393)*Factors!$B$4</f>
        <v>1670163.6785485644</v>
      </c>
      <c r="K393" s="56">
        <f>VLOOKUP(A393,'NECA 5 year Projections'!$A$3:$H$656,4,FALSE)</f>
        <v>609845.78496856999</v>
      </c>
      <c r="L393" s="57">
        <f t="shared" si="73"/>
        <v>609845.78496856999</v>
      </c>
      <c r="M393" s="57">
        <f t="shared" si="74"/>
        <v>1670163.6785485644</v>
      </c>
      <c r="N393" s="58">
        <f t="shared" si="68"/>
        <v>4271.3214514355641</v>
      </c>
      <c r="O393" s="67">
        <f>IF(N393&gt;0,Factors!$B$6*(D393+E393+G393)+Factors!$B$7*(Main!F393+Main!H393),0)</f>
        <v>4271.3214514354822</v>
      </c>
      <c r="P393" s="72">
        <f>IF(O393&gt;0,(Factors!$B$6*Main!D393)/O393,0)</f>
        <v>0.56650500915430657</v>
      </c>
      <c r="Q393" s="70">
        <f>IF(O393&gt;0,(Factors!$B$6*Main!E393+Factors!$B397*Main!F393)/O393,0)</f>
        <v>0.43349499084569332</v>
      </c>
      <c r="R393" s="71">
        <f>IF(O393&gt;0,(Factors!$B$6*Main!G393+Factors!$B397*Main!H393)/O393,0)</f>
        <v>0</v>
      </c>
      <c r="S393" s="88">
        <f t="shared" si="75"/>
        <v>2419.7249979464905</v>
      </c>
      <c r="T393" s="89">
        <f t="shared" si="76"/>
        <v>1851.5964534890734</v>
      </c>
      <c r="U393" s="89">
        <f t="shared" si="77"/>
        <v>0</v>
      </c>
      <c r="V393" s="88">
        <v>2505</v>
      </c>
      <c r="W393" s="89">
        <v>1858</v>
      </c>
      <c r="X393" s="89">
        <v>0</v>
      </c>
      <c r="Y393" s="88">
        <f t="shared" si="69"/>
        <v>85</v>
      </c>
      <c r="Z393" s="89">
        <f t="shared" si="70"/>
        <v>6</v>
      </c>
      <c r="AA393" s="89">
        <f t="shared" si="71"/>
        <v>0</v>
      </c>
      <c r="AB393" s="90">
        <f t="shared" si="78"/>
        <v>91</v>
      </c>
      <c r="AC393" s="17"/>
      <c r="AD393" s="17"/>
      <c r="AE393" s="107"/>
    </row>
    <row r="394" spans="1:31" ht="14.5" customHeight="1">
      <c r="A394" s="45">
        <v>492262</v>
      </c>
      <c r="B394" s="46" t="s">
        <v>349</v>
      </c>
      <c r="C394" s="47" t="s">
        <v>508</v>
      </c>
      <c r="D394" s="76">
        <v>12180612</v>
      </c>
      <c r="E394" s="77">
        <v>4112451</v>
      </c>
      <c r="F394" s="77">
        <v>3324384</v>
      </c>
      <c r="G394" s="82">
        <v>0</v>
      </c>
      <c r="H394" s="83">
        <v>0</v>
      </c>
      <c r="I394" s="55">
        <f t="shared" si="72"/>
        <v>19617447</v>
      </c>
      <c r="J394" s="56">
        <f>(D394+E394+G394)*Factors!$B$3 +(F394+H394)*Factors!$B$4</f>
        <v>19557795.798367403</v>
      </c>
      <c r="K394" s="56">
        <f>VLOOKUP(A394,'NECA 5 year Projections'!$A$3:$H$656,4,FALSE)</f>
        <v>5920235.89464135</v>
      </c>
      <c r="L394" s="57">
        <f t="shared" si="73"/>
        <v>5920235.89464135</v>
      </c>
      <c r="M394" s="57">
        <f t="shared" si="74"/>
        <v>19557795.798367403</v>
      </c>
      <c r="N394" s="58">
        <f t="shared" si="68"/>
        <v>59651.201632596552</v>
      </c>
      <c r="O394" s="67">
        <f>IF(N394&gt;0,Factors!$B$6*(D394+E394+G394)+Factors!$B$7*(Main!F394+Main!H394),0)</f>
        <v>59651.201632594944</v>
      </c>
      <c r="P394" s="72">
        <f>IF(O394&gt;0,(Factors!$B$6*Main!D394)/O394,0)</f>
        <v>0.74759497339450542</v>
      </c>
      <c r="Q394" s="70">
        <f>IF(O394&gt;0,(Factors!$B$6*Main!E394+Factors!$B398*Main!F394)/O394,0)</f>
        <v>0.25240502660549463</v>
      </c>
      <c r="R394" s="71">
        <f>IF(O394&gt;0,(Factors!$B$6*Main!G394+Factors!$B398*Main!H394)/O394,0)</f>
        <v>0</v>
      </c>
      <c r="S394" s="88">
        <f t="shared" si="75"/>
        <v>44594.938497471296</v>
      </c>
      <c r="T394" s="89">
        <f t="shared" si="76"/>
        <v>15056.263135125258</v>
      </c>
      <c r="U394" s="89">
        <f t="shared" si="77"/>
        <v>0</v>
      </c>
      <c r="V394" s="88">
        <v>44595</v>
      </c>
      <c r="W394" s="89">
        <v>15044</v>
      </c>
      <c r="X394" s="89">
        <v>0</v>
      </c>
      <c r="Y394" s="88">
        <f t="shared" si="69"/>
        <v>0</v>
      </c>
      <c r="Z394" s="89">
        <f t="shared" si="70"/>
        <v>-12</v>
      </c>
      <c r="AA394" s="89">
        <f t="shared" si="71"/>
        <v>0</v>
      </c>
      <c r="AB394" s="90">
        <f t="shared" si="78"/>
        <v>-12</v>
      </c>
      <c r="AC394" s="17"/>
      <c r="AD394" s="17"/>
      <c r="AE394" s="107"/>
    </row>
    <row r="395" spans="1:31" ht="14.5" customHeight="1">
      <c r="A395" s="45">
        <v>492263</v>
      </c>
      <c r="B395" s="46" t="s">
        <v>350</v>
      </c>
      <c r="C395" s="47" t="s">
        <v>508</v>
      </c>
      <c r="D395" s="76">
        <v>1225668</v>
      </c>
      <c r="E395" s="77">
        <v>987441</v>
      </c>
      <c r="F395" s="77">
        <v>901359</v>
      </c>
      <c r="G395" s="82">
        <v>0</v>
      </c>
      <c r="H395" s="83">
        <v>0</v>
      </c>
      <c r="I395" s="55">
        <f t="shared" si="72"/>
        <v>3114468</v>
      </c>
      <c r="J395" s="56">
        <f>(D395+E395+G395)*Factors!$B$3 +(F395+H395)*Factors!$B$4</f>
        <v>3106365.4958119346</v>
      </c>
      <c r="K395" s="56">
        <f>VLOOKUP(A395,'NECA 5 year Projections'!$A$3:$H$656,4,FALSE)</f>
        <v>1478057.32804529</v>
      </c>
      <c r="L395" s="57">
        <f t="shared" si="73"/>
        <v>1478057.32804529</v>
      </c>
      <c r="M395" s="57">
        <f t="shared" si="74"/>
        <v>3106365.4958119346</v>
      </c>
      <c r="N395" s="58">
        <f t="shared" si="68"/>
        <v>8102.5041880654171</v>
      </c>
      <c r="O395" s="67">
        <f>IF(N395&gt;0,Factors!$B$6*(D395+E395+G395)+Factors!$B$7*(Main!F395+Main!H395),0)</f>
        <v>8102.5041880652252</v>
      </c>
      <c r="P395" s="72">
        <f>IF(O395&gt;0,(Factors!$B$6*Main!D395)/O395,0)</f>
        <v>0.55382179549222388</v>
      </c>
      <c r="Q395" s="70">
        <f>IF(O395&gt;0,(Factors!$B$6*Main!E395+Factors!$B399*Main!F395)/O395,0)</f>
        <v>0.44617820450777618</v>
      </c>
      <c r="R395" s="71">
        <f>IF(O395&gt;0,(Factors!$B$6*Main!G395+Factors!$B399*Main!H395)/O395,0)</f>
        <v>0</v>
      </c>
      <c r="S395" s="88">
        <f t="shared" si="75"/>
        <v>4487.3434174176527</v>
      </c>
      <c r="T395" s="89">
        <f t="shared" si="76"/>
        <v>3615.1607706477648</v>
      </c>
      <c r="U395" s="89">
        <f t="shared" si="77"/>
        <v>0</v>
      </c>
      <c r="V395" s="88">
        <v>4487</v>
      </c>
      <c r="W395" s="89">
        <v>3611</v>
      </c>
      <c r="X395" s="89">
        <v>0</v>
      </c>
      <c r="Y395" s="88">
        <f t="shared" si="69"/>
        <v>0</v>
      </c>
      <c r="Z395" s="89">
        <f t="shared" si="70"/>
        <v>-4</v>
      </c>
      <c r="AA395" s="89">
        <f t="shared" si="71"/>
        <v>0</v>
      </c>
      <c r="AB395" s="90">
        <f t="shared" si="78"/>
        <v>-4</v>
      </c>
      <c r="AC395" s="17"/>
      <c r="AD395" s="17"/>
      <c r="AE395" s="107"/>
    </row>
    <row r="396" spans="1:31" ht="14.5" customHeight="1">
      <c r="A396" s="45">
        <v>492264</v>
      </c>
      <c r="B396" s="46" t="s">
        <v>351</v>
      </c>
      <c r="C396" s="47" t="s">
        <v>508</v>
      </c>
      <c r="D396" s="76">
        <v>2060766</v>
      </c>
      <c r="E396" s="77">
        <v>992058</v>
      </c>
      <c r="F396" s="77">
        <v>919899</v>
      </c>
      <c r="G396" s="82">
        <v>0</v>
      </c>
      <c r="H396" s="83">
        <v>0</v>
      </c>
      <c r="I396" s="55">
        <f t="shared" si="72"/>
        <v>3972723</v>
      </c>
      <c r="J396" s="56">
        <f>(D396+E396+G396)*Factors!$B$3 +(F396+H396)*Factors!$B$4</f>
        <v>3961546.1807627073</v>
      </c>
      <c r="K396" s="56">
        <f>VLOOKUP(A396,'NECA 5 year Projections'!$A$3:$H$656,4,FALSE)</f>
        <v>1629544.08389228</v>
      </c>
      <c r="L396" s="57">
        <f t="shared" si="73"/>
        <v>1629544.08389228</v>
      </c>
      <c r="M396" s="57">
        <f t="shared" si="74"/>
        <v>3961546.1807627073</v>
      </c>
      <c r="N396" s="58">
        <f t="shared" si="68"/>
        <v>11176.819237292744</v>
      </c>
      <c r="O396" s="67">
        <f>IF(N396&gt;0,Factors!$B$6*(D396+E396+G396)+Factors!$B$7*(Main!F396+Main!H396),0)</f>
        <v>11176.819237292892</v>
      </c>
      <c r="P396" s="72">
        <f>IF(O396&gt;0,(Factors!$B$6*Main!D396)/O396,0)</f>
        <v>0.67503596669837496</v>
      </c>
      <c r="Q396" s="70">
        <f>IF(O396&gt;0,(Factors!$B$6*Main!E396+Factors!$B400*Main!F396)/O396,0)</f>
        <v>0.32496403330162493</v>
      </c>
      <c r="R396" s="71">
        <f>IF(O396&gt;0,(Factors!$B$6*Main!G396+Factors!$B400*Main!H396)/O396,0)</f>
        <v>0</v>
      </c>
      <c r="S396" s="88">
        <f t="shared" si="75"/>
        <v>7544.7549784589019</v>
      </c>
      <c r="T396" s="89">
        <f t="shared" si="76"/>
        <v>3632.0642588338414</v>
      </c>
      <c r="U396" s="89">
        <f t="shared" si="77"/>
        <v>0</v>
      </c>
      <c r="V396" s="88">
        <v>7442</v>
      </c>
      <c r="W396" s="89">
        <v>3596</v>
      </c>
      <c r="X396" s="89">
        <v>0</v>
      </c>
      <c r="Y396" s="88">
        <f t="shared" si="69"/>
        <v>-103</v>
      </c>
      <c r="Z396" s="89">
        <f t="shared" si="70"/>
        <v>-36</v>
      </c>
      <c r="AA396" s="89">
        <f t="shared" si="71"/>
        <v>0</v>
      </c>
      <c r="AB396" s="90">
        <f t="shared" si="78"/>
        <v>-139</v>
      </c>
      <c r="AC396" s="17"/>
      <c r="AD396" s="17"/>
      <c r="AE396" s="107"/>
    </row>
    <row r="397" spans="1:31" ht="14.5" customHeight="1">
      <c r="A397" s="45">
        <v>492265</v>
      </c>
      <c r="B397" s="46" t="s">
        <v>509</v>
      </c>
      <c r="C397" s="47" t="s">
        <v>508</v>
      </c>
      <c r="D397" s="76">
        <v>1264764</v>
      </c>
      <c r="E397" s="77">
        <v>635337</v>
      </c>
      <c r="F397" s="77">
        <v>625797</v>
      </c>
      <c r="G397" s="82">
        <v>0</v>
      </c>
      <c r="H397" s="83">
        <v>0</v>
      </c>
      <c r="I397" s="55">
        <f t="shared" si="72"/>
        <v>2525898</v>
      </c>
      <c r="J397" s="56">
        <f>(D397+E397+G397)*Factors!$B$3 +(F397+H397)*Factors!$B$4</f>
        <v>2518941.4622468902</v>
      </c>
      <c r="K397" s="56">
        <f>VLOOKUP(A397,'NECA 5 year Projections'!$A$3:$H$656,4,FALSE)</f>
        <v>1486906.7738498601</v>
      </c>
      <c r="L397" s="57">
        <f t="shared" si="73"/>
        <v>1486906.7738498601</v>
      </c>
      <c r="M397" s="57">
        <f t="shared" si="74"/>
        <v>2518941.4622468902</v>
      </c>
      <c r="N397" s="58">
        <f t="shared" si="68"/>
        <v>6956.5377531098202</v>
      </c>
      <c r="O397" s="67">
        <f>IF(N397&gt;0,Factors!$B$6*(D397+E397+G397)+Factors!$B$7*(Main!F397+Main!H397),0)</f>
        <v>6956.5377531097301</v>
      </c>
      <c r="P397" s="72">
        <f>IF(O397&gt;0,(Factors!$B$6*Main!D397)/O397,0)</f>
        <v>0.66562987967481724</v>
      </c>
      <c r="Q397" s="70">
        <f>IF(O397&gt;0,(Factors!$B$6*Main!E397+Factors!$B401*Main!F397)/O397,0)</f>
        <v>0.33437012032518271</v>
      </c>
      <c r="R397" s="71">
        <f>IF(O397&gt;0,(Factors!$B$6*Main!G397+Factors!$B401*Main!H397)/O397,0)</f>
        <v>0</v>
      </c>
      <c r="S397" s="88">
        <f t="shared" si="75"/>
        <v>4630.4793875558134</v>
      </c>
      <c r="T397" s="89">
        <f t="shared" si="76"/>
        <v>2326.0583655540067</v>
      </c>
      <c r="U397" s="89">
        <f t="shared" si="77"/>
        <v>0</v>
      </c>
      <c r="V397" s="88">
        <v>4630</v>
      </c>
      <c r="W397" s="89">
        <v>2326</v>
      </c>
      <c r="X397" s="89">
        <v>0</v>
      </c>
      <c r="Y397" s="88">
        <f t="shared" si="69"/>
        <v>0</v>
      </c>
      <c r="Z397" s="89">
        <f t="shared" si="70"/>
        <v>0</v>
      </c>
      <c r="AA397" s="89">
        <f t="shared" si="71"/>
        <v>0</v>
      </c>
      <c r="AB397" s="90">
        <f t="shared" si="78"/>
        <v>0</v>
      </c>
      <c r="AC397" s="17"/>
      <c r="AD397" s="17"/>
      <c r="AE397" s="107"/>
    </row>
    <row r="398" spans="1:31" ht="14.5" customHeight="1">
      <c r="A398" s="49">
        <v>492270</v>
      </c>
      <c r="B398" s="50" t="s">
        <v>352</v>
      </c>
      <c r="C398" s="51" t="s">
        <v>508</v>
      </c>
      <c r="D398" s="78">
        <v>2458092</v>
      </c>
      <c r="E398" s="79">
        <v>1363911</v>
      </c>
      <c r="F398" s="79">
        <v>1308468</v>
      </c>
      <c r="G398" s="84">
        <v>0</v>
      </c>
      <c r="H398" s="85">
        <v>0</v>
      </c>
      <c r="I398" s="59">
        <f t="shared" si="72"/>
        <v>5130471</v>
      </c>
      <c r="J398" s="60">
        <f>(D398+E398+G398)*Factors!$B$3 +(F398+H398)*Factors!$B$4</f>
        <v>5116478.1079579461</v>
      </c>
      <c r="K398" s="60">
        <f>VLOOKUP(A398,'NECA 5 year Projections'!$A$3:$H$656,4,FALSE)</f>
        <v>2656205.2195791602</v>
      </c>
      <c r="L398" s="61">
        <f t="shared" si="73"/>
        <v>2656205.2195791602</v>
      </c>
      <c r="M398" s="61">
        <f t="shared" si="74"/>
        <v>5116478.1079579461</v>
      </c>
      <c r="N398" s="62">
        <f t="shared" si="68"/>
        <v>13992.892042053863</v>
      </c>
      <c r="O398" s="68">
        <f>IF(N398&gt;0,Factors!$B$6*(D398+E398+G398)+Factors!$B$7*(Main!F398+Main!H398),0)</f>
        <v>13992.892042053896</v>
      </c>
      <c r="P398" s="73">
        <f>IF(O398&gt;0,(Factors!$B$6*Main!D398)/O398,0)</f>
        <v>0.64314235232154449</v>
      </c>
      <c r="Q398" s="74">
        <f>IF(O398&gt;0,(Factors!$B$6*Main!E398+Factors!$B402*Main!F398)/O398,0)</f>
        <v>0.35685764767845551</v>
      </c>
      <c r="R398" s="75">
        <f>IF(O398&gt;0,(Factors!$B$6*Main!G398+Factors!$B402*Main!H398)/O398,0)</f>
        <v>0</v>
      </c>
      <c r="S398" s="91">
        <f t="shared" si="75"/>
        <v>8999.4215037079412</v>
      </c>
      <c r="T398" s="92">
        <f t="shared" si="76"/>
        <v>4993.4705383459213</v>
      </c>
      <c r="U398" s="92">
        <f t="shared" si="77"/>
        <v>0</v>
      </c>
      <c r="V398" s="88">
        <v>9623</v>
      </c>
      <c r="W398" s="89">
        <v>4988</v>
      </c>
      <c r="X398" s="89">
        <v>0</v>
      </c>
      <c r="Y398" s="91">
        <f t="shared" si="69"/>
        <v>624</v>
      </c>
      <c r="Z398" s="92">
        <f t="shared" si="70"/>
        <v>-5</v>
      </c>
      <c r="AA398" s="92">
        <f t="shared" si="71"/>
        <v>0</v>
      </c>
      <c r="AB398" s="93">
        <f t="shared" si="78"/>
        <v>619</v>
      </c>
      <c r="AC398" s="17"/>
      <c r="AD398" s="17"/>
      <c r="AE398" s="107"/>
    </row>
    <row r="399" spans="1:31" ht="14.5" customHeight="1">
      <c r="A399" s="45">
        <v>493403</v>
      </c>
      <c r="B399" s="46" t="s">
        <v>353</v>
      </c>
      <c r="C399" s="47" t="s">
        <v>508</v>
      </c>
      <c r="D399" s="76">
        <v>3475116</v>
      </c>
      <c r="E399" s="77">
        <v>2647458</v>
      </c>
      <c r="F399" s="77">
        <v>2751492</v>
      </c>
      <c r="G399" s="82">
        <v>0</v>
      </c>
      <c r="H399" s="83">
        <v>0</v>
      </c>
      <c r="I399" s="55">
        <f t="shared" si="72"/>
        <v>8874066</v>
      </c>
      <c r="J399" s="56">
        <f>(D399+E399+G399)*Factors!$B$3 +(F399+H399)*Factors!$B$4</f>
        <v>8851650.3930521533</v>
      </c>
      <c r="K399" s="56">
        <f>VLOOKUP(A399,'NECA 5 year Projections'!$A$3:$H$656,4,FALSE)</f>
        <v>3929838.1962441299</v>
      </c>
      <c r="L399" s="57">
        <f t="shared" si="73"/>
        <v>3929838.1962441299</v>
      </c>
      <c r="M399" s="57">
        <f t="shared" si="74"/>
        <v>8851650.3930521533</v>
      </c>
      <c r="N399" s="58">
        <f t="shared" si="68"/>
        <v>22415.606947846711</v>
      </c>
      <c r="O399" s="67">
        <f>IF(N399&gt;0,Factors!$B$6*(D399+E399+G399)+Factors!$B$7*(Main!F399+Main!H399),0)</f>
        <v>22415.606947845434</v>
      </c>
      <c r="P399" s="72">
        <f>IF(O399&gt;0,(Factors!$B$6*Main!D399)/O399,0)</f>
        <v>0.56759068979811433</v>
      </c>
      <c r="Q399" s="70">
        <f>IF(O399&gt;0,(Factors!$B$6*Main!E399+Factors!$B403*Main!F399)/O399,0)</f>
        <v>0.43240931020188567</v>
      </c>
      <c r="R399" s="71">
        <f>IF(O399&gt;0,(Factors!$B$6*Main!G399+Factors!$B403*Main!H399)/O399,0)</f>
        <v>0</v>
      </c>
      <c r="S399" s="88">
        <f t="shared" si="75"/>
        <v>12722.889809771719</v>
      </c>
      <c r="T399" s="89">
        <f t="shared" si="76"/>
        <v>9692.7171380749915</v>
      </c>
      <c r="U399" s="89">
        <f t="shared" si="77"/>
        <v>0</v>
      </c>
      <c r="V399" s="88">
        <v>12723</v>
      </c>
      <c r="W399" s="89">
        <v>9683</v>
      </c>
      <c r="X399" s="89">
        <v>0</v>
      </c>
      <c r="Y399" s="88">
        <f t="shared" si="69"/>
        <v>0</v>
      </c>
      <c r="Z399" s="89">
        <f t="shared" si="70"/>
        <v>-10</v>
      </c>
      <c r="AA399" s="89">
        <f t="shared" si="71"/>
        <v>0</v>
      </c>
      <c r="AB399" s="90">
        <f t="shared" si="78"/>
        <v>-10</v>
      </c>
      <c r="AC399" s="17"/>
      <c r="AD399" s="17"/>
      <c r="AE399" s="107"/>
    </row>
    <row r="400" spans="1:31" ht="14.5" customHeight="1">
      <c r="A400" s="45">
        <v>500758</v>
      </c>
      <c r="B400" s="46" t="s">
        <v>510</v>
      </c>
      <c r="C400" s="47" t="s">
        <v>511</v>
      </c>
      <c r="D400" s="76">
        <v>1738008</v>
      </c>
      <c r="E400" s="77">
        <v>0</v>
      </c>
      <c r="F400" s="77">
        <v>0</v>
      </c>
      <c r="G400" s="82">
        <v>0</v>
      </c>
      <c r="H400" s="83">
        <v>0</v>
      </c>
      <c r="I400" s="55">
        <f t="shared" si="72"/>
        <v>1738008</v>
      </c>
      <c r="J400" s="56">
        <f>(D400+E400+G400)*Factors!$B$3 +(F400+H400)*Factors!$B$4</f>
        <v>1731644.907581646</v>
      </c>
      <c r="K400" s="56">
        <f>VLOOKUP(A400,'NECA 5 year Projections'!$A$3:$H$656,4,FALSE)</f>
        <v>1746786.1620116199</v>
      </c>
      <c r="L400" s="57">
        <f t="shared" si="73"/>
        <v>1738008</v>
      </c>
      <c r="M400" s="57">
        <f t="shared" si="74"/>
        <v>1738008</v>
      </c>
      <c r="N400" s="58">
        <f t="shared" si="68"/>
        <v>0</v>
      </c>
      <c r="O400" s="67">
        <f>IF(N400&gt;0,Factors!$B$6*(D400+E400+G400)+Factors!$B$7*(Main!F400+Main!H400),0)</f>
        <v>0</v>
      </c>
      <c r="P400" s="72">
        <f>IF(O400&gt;0,(Factors!$B$6*Main!D400)/O400,0)</f>
        <v>0</v>
      </c>
      <c r="Q400" s="70">
        <f>IF(O400&gt;0,(Factors!$B$6*Main!E400+Factors!$B404*Main!F400)/O400,0)</f>
        <v>0</v>
      </c>
      <c r="R400" s="71">
        <f>IF(O400&gt;0,(Factors!$B$6*Main!G400+Factors!$B404*Main!H400)/O400,0)</f>
        <v>0</v>
      </c>
      <c r="S400" s="88">
        <f t="shared" si="75"/>
        <v>0</v>
      </c>
      <c r="T400" s="89">
        <f t="shared" si="76"/>
        <v>0</v>
      </c>
      <c r="U400" s="89">
        <f t="shared" si="77"/>
        <v>0</v>
      </c>
      <c r="V400" s="88">
        <v>0</v>
      </c>
      <c r="W400" s="89">
        <v>0</v>
      </c>
      <c r="X400" s="89">
        <v>0</v>
      </c>
      <c r="Y400" s="88">
        <f t="shared" si="69"/>
        <v>0</v>
      </c>
      <c r="Z400" s="89">
        <f t="shared" si="70"/>
        <v>0</v>
      </c>
      <c r="AA400" s="89">
        <f t="shared" si="71"/>
        <v>0</v>
      </c>
      <c r="AB400" s="90">
        <f t="shared" si="78"/>
        <v>0</v>
      </c>
      <c r="AC400" s="17"/>
      <c r="AD400" s="17"/>
    </row>
    <row r="401" spans="1:31" ht="14.5" customHeight="1">
      <c r="A401" s="45">
        <v>502278</v>
      </c>
      <c r="B401" s="46" t="s">
        <v>512</v>
      </c>
      <c r="C401" s="47" t="s">
        <v>511</v>
      </c>
      <c r="D401" s="76">
        <v>1967784</v>
      </c>
      <c r="E401" s="77">
        <v>0</v>
      </c>
      <c r="F401" s="77">
        <v>0</v>
      </c>
      <c r="G401" s="82">
        <v>0</v>
      </c>
      <c r="H401" s="83">
        <v>0</v>
      </c>
      <c r="I401" s="55">
        <f t="shared" si="72"/>
        <v>1967784</v>
      </c>
      <c r="J401" s="56">
        <f>(D401+E401+G401)*Factors!$B$3 +(F401+H401)*Factors!$B$4</f>
        <v>1960579.6652378135</v>
      </c>
      <c r="K401" s="56">
        <f>VLOOKUP(A401,'NECA 5 year Projections'!$A$3:$H$656,4,FALSE)</f>
        <v>1601040.1681780801</v>
      </c>
      <c r="L401" s="57">
        <f t="shared" si="73"/>
        <v>1601040.1681780801</v>
      </c>
      <c r="M401" s="57">
        <f t="shared" si="74"/>
        <v>1960579.6652378135</v>
      </c>
      <c r="N401" s="58">
        <f t="shared" si="68"/>
        <v>7204.3347621865105</v>
      </c>
      <c r="O401" s="67">
        <f>IF(N401&gt;0,Factors!$B$6*(D401+E401+G401)+Factors!$B$7*(Main!F401+Main!H401),0)</f>
        <v>7204.3347621864723</v>
      </c>
      <c r="P401" s="72">
        <f>IF(O401&gt;0,(Factors!$B$6*Main!D401)/O401,0)</f>
        <v>1</v>
      </c>
      <c r="Q401" s="70">
        <f>IF(O401&gt;0,(Factors!$B$6*Main!E401+Factors!$B405*Main!F401)/O401,0)</f>
        <v>0</v>
      </c>
      <c r="R401" s="71">
        <f>IF(O401&gt;0,(Factors!$B$6*Main!G401+Factors!$B405*Main!H401)/O401,0)</f>
        <v>0</v>
      </c>
      <c r="S401" s="88">
        <f t="shared" si="75"/>
        <v>7204.3347621865105</v>
      </c>
      <c r="T401" s="89">
        <f t="shared" si="76"/>
        <v>0</v>
      </c>
      <c r="U401" s="89">
        <f t="shared" si="77"/>
        <v>0</v>
      </c>
      <c r="V401" s="88">
        <v>7204</v>
      </c>
      <c r="W401" s="89">
        <v>0</v>
      </c>
      <c r="X401" s="89">
        <v>0</v>
      </c>
      <c r="Y401" s="88">
        <f t="shared" si="69"/>
        <v>0</v>
      </c>
      <c r="Z401" s="89">
        <f t="shared" si="70"/>
        <v>0</v>
      </c>
      <c r="AA401" s="89">
        <f t="shared" si="71"/>
        <v>0</v>
      </c>
      <c r="AB401" s="90">
        <f t="shared" si="78"/>
        <v>0</v>
      </c>
      <c r="AC401" s="17"/>
      <c r="AD401" s="17"/>
    </row>
    <row r="402" spans="1:31" ht="14.5" customHeight="1">
      <c r="A402" s="45">
        <v>502282</v>
      </c>
      <c r="B402" s="46" t="s">
        <v>354</v>
      </c>
      <c r="C402" s="47" t="s">
        <v>511</v>
      </c>
      <c r="D402" s="76">
        <v>536544</v>
      </c>
      <c r="E402" s="77">
        <v>0</v>
      </c>
      <c r="F402" s="77">
        <v>0</v>
      </c>
      <c r="G402" s="82">
        <v>0</v>
      </c>
      <c r="H402" s="83">
        <v>0</v>
      </c>
      <c r="I402" s="55">
        <f t="shared" si="72"/>
        <v>536544</v>
      </c>
      <c r="J402" s="56">
        <f>(D402+E402+G402)*Factors!$B$3 +(F402+H402)*Factors!$B$4</f>
        <v>534579.63674130768</v>
      </c>
      <c r="K402" s="56">
        <f>VLOOKUP(A402,'NECA 5 year Projections'!$A$3:$H$656,4,FALSE)</f>
        <v>558605.06881155598</v>
      </c>
      <c r="L402" s="57">
        <f t="shared" si="73"/>
        <v>536544</v>
      </c>
      <c r="M402" s="57">
        <f t="shared" si="74"/>
        <v>536544</v>
      </c>
      <c r="N402" s="58">
        <f t="shared" si="68"/>
        <v>0</v>
      </c>
      <c r="O402" s="67">
        <f>IF(N402&gt;0,Factors!$B$6*(D402+E402+G402)+Factors!$B$7*(Main!F402+Main!H402),0)</f>
        <v>0</v>
      </c>
      <c r="P402" s="72">
        <f>IF(O402&gt;0,(Factors!$B$6*Main!D402)/O402,0)</f>
        <v>0</v>
      </c>
      <c r="Q402" s="70">
        <f>IF(O402&gt;0,(Factors!$B$6*Main!E402+Factors!$B406*Main!F402)/O402,0)</f>
        <v>0</v>
      </c>
      <c r="R402" s="71">
        <f>IF(O402&gt;0,(Factors!$B$6*Main!G402+Factors!$B406*Main!H402)/O402,0)</f>
        <v>0</v>
      </c>
      <c r="S402" s="88">
        <f t="shared" si="75"/>
        <v>0</v>
      </c>
      <c r="T402" s="89">
        <f t="shared" si="76"/>
        <v>0</v>
      </c>
      <c r="U402" s="89">
        <f t="shared" si="77"/>
        <v>0</v>
      </c>
      <c r="V402" s="88">
        <v>1962</v>
      </c>
      <c r="W402" s="89">
        <v>0</v>
      </c>
      <c r="X402" s="89">
        <v>0</v>
      </c>
      <c r="Y402" s="88">
        <f t="shared" si="69"/>
        <v>1962</v>
      </c>
      <c r="Z402" s="89">
        <f t="shared" si="70"/>
        <v>0</v>
      </c>
      <c r="AA402" s="89">
        <f t="shared" si="71"/>
        <v>0</v>
      </c>
      <c r="AB402" s="90">
        <f t="shared" si="78"/>
        <v>1962</v>
      </c>
      <c r="AC402" s="17"/>
      <c r="AD402" s="17"/>
    </row>
    <row r="403" spans="1:31" ht="14.5" customHeight="1">
      <c r="A403" s="45">
        <v>502286</v>
      </c>
      <c r="B403" s="46" t="s">
        <v>355</v>
      </c>
      <c r="C403" s="47" t="s">
        <v>511</v>
      </c>
      <c r="D403" s="76">
        <v>3640668</v>
      </c>
      <c r="E403" s="77">
        <v>1045455</v>
      </c>
      <c r="F403" s="77">
        <v>951327</v>
      </c>
      <c r="G403" s="82">
        <v>0</v>
      </c>
      <c r="H403" s="83">
        <v>0</v>
      </c>
      <c r="I403" s="55">
        <f t="shared" si="72"/>
        <v>5637450</v>
      </c>
      <c r="J403" s="56">
        <f>(D403+E403+G403)*Factors!$B$3 +(F403+H403)*Factors!$B$4</f>
        <v>5620293.4427616131</v>
      </c>
      <c r="K403" s="56">
        <f>VLOOKUP(A403,'NECA 5 year Projections'!$A$3:$H$656,4,FALSE)</f>
        <v>3450156.3202359001</v>
      </c>
      <c r="L403" s="57">
        <f t="shared" si="73"/>
        <v>3450156.3202359001</v>
      </c>
      <c r="M403" s="57">
        <f t="shared" si="74"/>
        <v>5620293.4427616131</v>
      </c>
      <c r="N403" s="58">
        <f t="shared" si="68"/>
        <v>17156.557238386944</v>
      </c>
      <c r="O403" s="67">
        <f>IF(N403&gt;0,Factors!$B$6*(D403+E403+G403)+Factors!$B$7*(Main!F403+Main!H403),0)</f>
        <v>17156.557238386711</v>
      </c>
      <c r="P403" s="72">
        <f>IF(O403&gt;0,(Factors!$B$6*Main!D403)/O403,0)</f>
        <v>0.77690406333764617</v>
      </c>
      <c r="Q403" s="70">
        <f>IF(O403&gt;0,(Factors!$B$6*Main!E403+Factors!$B407*Main!F403)/O403,0)</f>
        <v>0.22309593666235394</v>
      </c>
      <c r="R403" s="71">
        <f>IF(O403&gt;0,(Factors!$B$6*Main!G403+Factors!$B407*Main!H403)/O403,0)</f>
        <v>0</v>
      </c>
      <c r="S403" s="88">
        <f t="shared" si="75"/>
        <v>13328.999031387722</v>
      </c>
      <c r="T403" s="89">
        <f t="shared" si="76"/>
        <v>3827.5582069992238</v>
      </c>
      <c r="U403" s="89">
        <f t="shared" si="77"/>
        <v>0</v>
      </c>
      <c r="V403" s="88">
        <v>13329</v>
      </c>
      <c r="W403" s="89">
        <v>3826</v>
      </c>
      <c r="X403" s="89">
        <v>0</v>
      </c>
      <c r="Y403" s="88">
        <f t="shared" si="69"/>
        <v>0</v>
      </c>
      <c r="Z403" s="89">
        <f t="shared" si="70"/>
        <v>-2</v>
      </c>
      <c r="AA403" s="89">
        <f t="shared" si="71"/>
        <v>0</v>
      </c>
      <c r="AB403" s="90">
        <f t="shared" si="78"/>
        <v>-2</v>
      </c>
      <c r="AC403" s="17"/>
      <c r="AD403" s="17"/>
      <c r="AE403" s="107"/>
    </row>
    <row r="404" spans="1:31" ht="14.5" customHeight="1">
      <c r="A404" s="45">
        <v>512296</v>
      </c>
      <c r="B404" s="46" t="s">
        <v>356</v>
      </c>
      <c r="C404" s="47" t="s">
        <v>513</v>
      </c>
      <c r="D404" s="76">
        <v>2074788</v>
      </c>
      <c r="E404" s="77">
        <v>1461387</v>
      </c>
      <c r="F404" s="77">
        <v>1271055</v>
      </c>
      <c r="G404" s="82">
        <v>0</v>
      </c>
      <c r="H404" s="83">
        <v>0</v>
      </c>
      <c r="I404" s="55">
        <f t="shared" si="72"/>
        <v>4807230</v>
      </c>
      <c r="J404" s="56">
        <f>(D404+E404+G404)*Factors!$B$3 +(F404+H404)*Factors!$B$4</f>
        <v>4794283.5645794077</v>
      </c>
      <c r="K404" s="56">
        <f>VLOOKUP(A404,'NECA 5 year Projections'!$A$3:$H$656,4,FALSE)</f>
        <v>2516192.6611718498</v>
      </c>
      <c r="L404" s="57">
        <f t="shared" si="73"/>
        <v>2516192.6611718498</v>
      </c>
      <c r="M404" s="57">
        <f t="shared" si="74"/>
        <v>4794283.5645794077</v>
      </c>
      <c r="N404" s="58">
        <f t="shared" si="68"/>
        <v>12946.435420592315</v>
      </c>
      <c r="O404" s="67">
        <f>IF(N404&gt;0,Factors!$B$6*(D404+E404+G404)+Factors!$B$7*(Main!F404+Main!H404),0)</f>
        <v>12946.435420592274</v>
      </c>
      <c r="P404" s="72">
        <f>IF(O404&gt;0,(Factors!$B$6*Main!D404)/O404,0)</f>
        <v>0.5867322742794121</v>
      </c>
      <c r="Q404" s="70">
        <f>IF(O404&gt;0,(Factors!$B$6*Main!E404+Factors!$B408*Main!F404)/O404,0)</f>
        <v>0.41326772572058795</v>
      </c>
      <c r="R404" s="71">
        <f>IF(O404&gt;0,(Factors!$B$6*Main!G404+Factors!$B408*Main!H404)/O404,0)</f>
        <v>0</v>
      </c>
      <c r="S404" s="88">
        <f t="shared" si="75"/>
        <v>7596.0914981356664</v>
      </c>
      <c r="T404" s="89">
        <f t="shared" si="76"/>
        <v>5350.34392245665</v>
      </c>
      <c r="U404" s="89">
        <f t="shared" si="77"/>
        <v>0</v>
      </c>
      <c r="V404" s="88">
        <v>7596</v>
      </c>
      <c r="W404" s="89">
        <v>5344</v>
      </c>
      <c r="X404" s="89">
        <v>0</v>
      </c>
      <c r="Y404" s="88">
        <f t="shared" si="69"/>
        <v>0</v>
      </c>
      <c r="Z404" s="89">
        <f t="shared" si="70"/>
        <v>-6</v>
      </c>
      <c r="AA404" s="89">
        <f t="shared" si="71"/>
        <v>0</v>
      </c>
      <c r="AB404" s="90">
        <f t="shared" si="78"/>
        <v>-6</v>
      </c>
      <c r="AC404" s="17"/>
      <c r="AD404" s="17"/>
      <c r="AE404" s="107"/>
    </row>
    <row r="405" spans="1:31" ht="14.5" customHeight="1">
      <c r="A405" s="45">
        <v>520581</v>
      </c>
      <c r="B405" s="46" t="s">
        <v>514</v>
      </c>
      <c r="C405" s="47" t="s">
        <v>515</v>
      </c>
      <c r="D405" s="76">
        <v>95292</v>
      </c>
      <c r="E405" s="77">
        <v>86724</v>
      </c>
      <c r="F405" s="77">
        <v>77412</v>
      </c>
      <c r="G405" s="82">
        <v>0</v>
      </c>
      <c r="H405" s="83">
        <v>0</v>
      </c>
      <c r="I405" s="55">
        <f t="shared" si="72"/>
        <v>259428</v>
      </c>
      <c r="J405" s="56">
        <f>(D405+E405+G405)*Factors!$B$3 +(F405+H405)*Factors!$B$4</f>
        <v>258761.61375228473</v>
      </c>
      <c r="K405" s="56">
        <f>VLOOKUP(A405,'NECA 5 year Projections'!$A$3:$H$656,4,FALSE)</f>
        <v>101163.452766513</v>
      </c>
      <c r="L405" s="57">
        <f t="shared" si="73"/>
        <v>101163.452766513</v>
      </c>
      <c r="M405" s="57">
        <f t="shared" si="74"/>
        <v>258761.61375228473</v>
      </c>
      <c r="N405" s="58">
        <f t="shared" si="68"/>
        <v>666.38624771527248</v>
      </c>
      <c r="O405" s="67">
        <f>IF(N405&gt;0,Factors!$B$6*(D405+E405+G405)+Factors!$B$7*(Main!F405+Main!H405),0)</f>
        <v>666.38624771526395</v>
      </c>
      <c r="P405" s="72">
        <f>IF(O405&gt;0,(Factors!$B$6*Main!D405)/O405,0)</f>
        <v>0.52353639240506322</v>
      </c>
      <c r="Q405" s="70">
        <f>IF(O405&gt;0,(Factors!$B$6*Main!E405+Factors!$B409*Main!F405)/O405,0)</f>
        <v>0.47646360759493667</v>
      </c>
      <c r="R405" s="71">
        <f>IF(O405&gt;0,(Factors!$B$6*Main!G405+Factors!$B409*Main!H405)/O405,0)</f>
        <v>0</v>
      </c>
      <c r="S405" s="88">
        <f t="shared" si="75"/>
        <v>348.87745207720053</v>
      </c>
      <c r="T405" s="89">
        <f t="shared" si="76"/>
        <v>317.50879563807183</v>
      </c>
      <c r="U405" s="89">
        <f t="shared" si="77"/>
        <v>0</v>
      </c>
      <c r="V405" s="88">
        <v>349</v>
      </c>
      <c r="W405" s="89">
        <v>318</v>
      </c>
      <c r="X405" s="89">
        <v>0</v>
      </c>
      <c r="Y405" s="88">
        <f t="shared" si="69"/>
        <v>0</v>
      </c>
      <c r="Z405" s="89">
        <f t="shared" si="70"/>
        <v>0</v>
      </c>
      <c r="AA405" s="89">
        <f t="shared" si="71"/>
        <v>0</v>
      </c>
      <c r="AB405" s="90">
        <f t="shared" si="78"/>
        <v>0</v>
      </c>
      <c r="AC405" s="17"/>
      <c r="AD405" s="17"/>
      <c r="AE405" s="107"/>
    </row>
    <row r="406" spans="1:31" ht="14.5" customHeight="1">
      <c r="A406" s="45">
        <v>522417</v>
      </c>
      <c r="B406" s="46" t="s">
        <v>357</v>
      </c>
      <c r="C406" s="47" t="s">
        <v>515</v>
      </c>
      <c r="D406" s="76">
        <v>40812</v>
      </c>
      <c r="E406" s="77">
        <v>780</v>
      </c>
      <c r="F406" s="77">
        <v>588</v>
      </c>
      <c r="G406" s="82">
        <v>0</v>
      </c>
      <c r="H406" s="83">
        <v>0</v>
      </c>
      <c r="I406" s="55">
        <f t="shared" si="72"/>
        <v>42180</v>
      </c>
      <c r="J406" s="56">
        <f>(D406+E406+G406)*Factors!$B$3 +(F406+H406)*Factors!$B$4</f>
        <v>42027.7258218235</v>
      </c>
      <c r="K406" s="56">
        <f>VLOOKUP(A406,'NECA 5 year Projections'!$A$3:$H$656,4,FALSE)</f>
        <v>30040.251689645698</v>
      </c>
      <c r="L406" s="57">
        <f t="shared" si="73"/>
        <v>30040.251689645698</v>
      </c>
      <c r="M406" s="57">
        <f t="shared" si="74"/>
        <v>42027.7258218235</v>
      </c>
      <c r="N406" s="58">
        <f t="shared" si="68"/>
        <v>152.27417817649984</v>
      </c>
      <c r="O406" s="67">
        <f>IF(N406&gt;0,Factors!$B$6*(D406+E406+G406)+Factors!$B$7*(Main!F406+Main!H406),0)</f>
        <v>152.27417817649689</v>
      </c>
      <c r="P406" s="72">
        <f>IF(O406&gt;0,(Factors!$B$6*Main!D406)/O406,0)</f>
        <v>0.98124639353721865</v>
      </c>
      <c r="Q406" s="70">
        <f>IF(O406&gt;0,(Factors!$B$6*Main!E406+Factors!$B410*Main!F406)/O406,0)</f>
        <v>1.8753606462781302E-2</v>
      </c>
      <c r="R406" s="71">
        <f>IF(O406&gt;0,(Factors!$B$6*Main!G406+Factors!$B410*Main!H406)/O406,0)</f>
        <v>0</v>
      </c>
      <c r="S406" s="88">
        <f t="shared" si="75"/>
        <v>149.41848816453432</v>
      </c>
      <c r="T406" s="89">
        <f t="shared" si="76"/>
        <v>2.8556900119655189</v>
      </c>
      <c r="U406" s="89">
        <f t="shared" si="77"/>
        <v>0</v>
      </c>
      <c r="V406" s="88">
        <v>149</v>
      </c>
      <c r="W406" s="89">
        <v>3</v>
      </c>
      <c r="X406" s="89">
        <v>0</v>
      </c>
      <c r="Y406" s="88">
        <f t="shared" si="69"/>
        <v>0</v>
      </c>
      <c r="Z406" s="89">
        <f t="shared" si="70"/>
        <v>0</v>
      </c>
      <c r="AA406" s="89">
        <f t="shared" si="71"/>
        <v>0</v>
      </c>
      <c r="AB406" s="90">
        <f t="shared" si="78"/>
        <v>0</v>
      </c>
      <c r="AC406" s="17"/>
      <c r="AD406" s="17"/>
    </row>
    <row r="407" spans="1:31" ht="14.5" customHeight="1">
      <c r="A407" s="45">
        <v>522419</v>
      </c>
      <c r="B407" s="46" t="s">
        <v>358</v>
      </c>
      <c r="C407" s="47" t="s">
        <v>515</v>
      </c>
      <c r="D407" s="76">
        <v>951720</v>
      </c>
      <c r="E407" s="77">
        <v>156123</v>
      </c>
      <c r="F407" s="77">
        <v>120405</v>
      </c>
      <c r="G407" s="82">
        <v>0</v>
      </c>
      <c r="H407" s="83">
        <v>0</v>
      </c>
      <c r="I407" s="55">
        <f t="shared" si="72"/>
        <v>1228248</v>
      </c>
      <c r="J407" s="56">
        <f>(D407+E407+G407)*Factors!$B$3 +(F407+H407)*Factors!$B$4</f>
        <v>1224192.030525736</v>
      </c>
      <c r="K407" s="56">
        <f>VLOOKUP(A407,'NECA 5 year Projections'!$A$3:$H$656,4,FALSE)</f>
        <v>458902.40088592499</v>
      </c>
      <c r="L407" s="57">
        <f t="shared" si="73"/>
        <v>458902.40088592499</v>
      </c>
      <c r="M407" s="57">
        <f t="shared" si="74"/>
        <v>1224192.030525736</v>
      </c>
      <c r="N407" s="58">
        <f t="shared" si="68"/>
        <v>4055.9694742639549</v>
      </c>
      <c r="O407" s="67">
        <f>IF(N407&gt;0,Factors!$B$6*(D407+E407+G407)+Factors!$B$7*(Main!F407+Main!H407),0)</f>
        <v>4055.9694742639172</v>
      </c>
      <c r="P407" s="72">
        <f>IF(O407&gt;0,(Factors!$B$6*Main!D407)/O407,0)</f>
        <v>0.85907479669953224</v>
      </c>
      <c r="Q407" s="70">
        <f>IF(O407&gt;0,(Factors!$B$6*Main!E407+Factors!$B411*Main!F407)/O407,0)</f>
        <v>0.14092520330046765</v>
      </c>
      <c r="R407" s="71">
        <f>IF(O407&gt;0,(Factors!$B$6*Main!G407+Factors!$B411*Main!H407)/O407,0)</f>
        <v>0</v>
      </c>
      <c r="S407" s="88">
        <f t="shared" si="75"/>
        <v>3484.3811515228158</v>
      </c>
      <c r="T407" s="89">
        <f t="shared" si="76"/>
        <v>571.58832274113877</v>
      </c>
      <c r="U407" s="89">
        <f t="shared" si="77"/>
        <v>0</v>
      </c>
      <c r="V407" s="88">
        <v>3484</v>
      </c>
      <c r="W407" s="89">
        <v>572</v>
      </c>
      <c r="X407" s="89">
        <v>0</v>
      </c>
      <c r="Y407" s="88">
        <f t="shared" si="69"/>
        <v>0</v>
      </c>
      <c r="Z407" s="89">
        <f t="shared" si="70"/>
        <v>0</v>
      </c>
      <c r="AA407" s="89">
        <f t="shared" si="71"/>
        <v>0</v>
      </c>
      <c r="AB407" s="90">
        <f t="shared" si="78"/>
        <v>0</v>
      </c>
      <c r="AC407" s="17"/>
      <c r="AD407" s="17"/>
      <c r="AE407" s="107"/>
    </row>
    <row r="408" spans="1:31" ht="14.5" customHeight="1">
      <c r="A408" s="45">
        <v>522426</v>
      </c>
      <c r="B408" s="46" t="s">
        <v>359</v>
      </c>
      <c r="C408" s="47" t="s">
        <v>515</v>
      </c>
      <c r="D408" s="76">
        <v>530544</v>
      </c>
      <c r="E408" s="77">
        <v>69399</v>
      </c>
      <c r="F408" s="77">
        <v>54387</v>
      </c>
      <c r="G408" s="82">
        <v>0</v>
      </c>
      <c r="H408" s="83">
        <v>0</v>
      </c>
      <c r="I408" s="55">
        <f t="shared" si="72"/>
        <v>654330</v>
      </c>
      <c r="J408" s="56">
        <f>(D408+E408+G408)*Factors!$B$3 +(F408+H408)*Factors!$B$4</f>
        <v>652133.52406045049</v>
      </c>
      <c r="K408" s="56">
        <f>VLOOKUP(A408,'NECA 5 year Projections'!$A$3:$H$656,4,FALSE)</f>
        <v>630865.57549677999</v>
      </c>
      <c r="L408" s="57">
        <f t="shared" si="73"/>
        <v>630865.57549677999</v>
      </c>
      <c r="M408" s="57">
        <f t="shared" si="74"/>
        <v>652133.52406045049</v>
      </c>
      <c r="N408" s="58">
        <f t="shared" si="68"/>
        <v>2196.4759395495057</v>
      </c>
      <c r="O408" s="67">
        <f>IF(N408&gt;0,Factors!$B$6*(D408+E408+G408)+Factors!$B$7*(Main!F408+Main!H408),0)</f>
        <v>2196.4759395494825</v>
      </c>
      <c r="P408" s="72">
        <f>IF(O408&gt;0,(Factors!$B$6*Main!D408)/O408,0)</f>
        <v>0.88432401078102407</v>
      </c>
      <c r="Q408" s="70">
        <f>IF(O408&gt;0,(Factors!$B$6*Main!E408+Factors!$B412*Main!F408)/O408,0)</f>
        <v>0.11567598921897579</v>
      </c>
      <c r="R408" s="71">
        <f>IF(O408&gt;0,(Factors!$B$6*Main!G408+Factors!$B412*Main!H408)/O408,0)</f>
        <v>0</v>
      </c>
      <c r="S408" s="88">
        <f t="shared" si="75"/>
        <v>1942.3964124464371</v>
      </c>
      <c r="T408" s="89">
        <f t="shared" si="76"/>
        <v>254.07952710306833</v>
      </c>
      <c r="U408" s="89">
        <f t="shared" si="77"/>
        <v>0</v>
      </c>
      <c r="V408" s="88">
        <v>1942</v>
      </c>
      <c r="W408" s="89">
        <v>254</v>
      </c>
      <c r="X408" s="89">
        <v>0</v>
      </c>
      <c r="Y408" s="88">
        <f t="shared" si="69"/>
        <v>0</v>
      </c>
      <c r="Z408" s="89">
        <f t="shared" si="70"/>
        <v>0</v>
      </c>
      <c r="AA408" s="89">
        <f t="shared" si="71"/>
        <v>0</v>
      </c>
      <c r="AB408" s="90">
        <f t="shared" si="78"/>
        <v>0</v>
      </c>
      <c r="AC408" s="17"/>
      <c r="AD408" s="17"/>
    </row>
    <row r="409" spans="1:31" ht="14.5" customHeight="1">
      <c r="A409" s="45">
        <v>522431</v>
      </c>
      <c r="B409" s="46" t="s">
        <v>360</v>
      </c>
      <c r="C409" s="47" t="s">
        <v>515</v>
      </c>
      <c r="D409" s="76">
        <v>2815128</v>
      </c>
      <c r="E409" s="77">
        <v>247797</v>
      </c>
      <c r="F409" s="77">
        <v>296805</v>
      </c>
      <c r="G409" s="82">
        <v>0</v>
      </c>
      <c r="H409" s="83">
        <v>0</v>
      </c>
      <c r="I409" s="55">
        <f t="shared" si="72"/>
        <v>3359730</v>
      </c>
      <c r="J409" s="56">
        <f>(D409+E409+G409)*Factors!$B$3 +(F409+H409)*Factors!$B$4</f>
        <v>3348516.1995770521</v>
      </c>
      <c r="K409" s="56">
        <f>VLOOKUP(A409,'NECA 5 year Projections'!$A$3:$H$656,4,FALSE)</f>
        <v>2492421.4050085102</v>
      </c>
      <c r="L409" s="57">
        <f t="shared" si="73"/>
        <v>2492421.4050085102</v>
      </c>
      <c r="M409" s="57">
        <f t="shared" si="74"/>
        <v>3348516.1995770521</v>
      </c>
      <c r="N409" s="58">
        <f t="shared" si="68"/>
        <v>11213.800422947854</v>
      </c>
      <c r="O409" s="67">
        <f>IF(N409&gt;0,Factors!$B$6*(D409+E409+G409)+Factors!$B$7*(Main!F409+Main!H409),0)</f>
        <v>11213.800422947845</v>
      </c>
      <c r="P409" s="72">
        <f>IF(O409&gt;0,(Factors!$B$6*Main!D409)/O409,0)</f>
        <v>0.91909792110482613</v>
      </c>
      <c r="Q409" s="70">
        <f>IF(O409&gt;0,(Factors!$B$6*Main!E409+Factors!$B413*Main!F409)/O409,0)</f>
        <v>8.0902078895173729E-2</v>
      </c>
      <c r="R409" s="71">
        <f>IF(O409&gt;0,(Factors!$B$6*Main!G409+Factors!$B413*Main!H409)/O409,0)</f>
        <v>0</v>
      </c>
      <c r="S409" s="88">
        <f t="shared" si="75"/>
        <v>10306.580656415792</v>
      </c>
      <c r="T409" s="89">
        <f t="shared" si="76"/>
        <v>907.21976653205979</v>
      </c>
      <c r="U409" s="89">
        <f t="shared" si="77"/>
        <v>0</v>
      </c>
      <c r="V409" s="88">
        <v>10307</v>
      </c>
      <c r="W409" s="89">
        <v>907</v>
      </c>
      <c r="X409" s="89">
        <v>0</v>
      </c>
      <c r="Y409" s="88">
        <f t="shared" si="69"/>
        <v>0</v>
      </c>
      <c r="Z409" s="89">
        <f t="shared" si="70"/>
        <v>0</v>
      </c>
      <c r="AA409" s="89">
        <f t="shared" si="71"/>
        <v>0</v>
      </c>
      <c r="AB409" s="90">
        <f t="shared" si="78"/>
        <v>0</v>
      </c>
      <c r="AC409" s="17"/>
      <c r="AD409" s="17"/>
      <c r="AE409" s="107"/>
    </row>
    <row r="410" spans="1:31" ht="14.5" customHeight="1">
      <c r="A410" s="45">
        <v>522442</v>
      </c>
      <c r="B410" s="46" t="s">
        <v>516</v>
      </c>
      <c r="C410" s="47" t="s">
        <v>515</v>
      </c>
      <c r="D410" s="76">
        <v>595032</v>
      </c>
      <c r="E410" s="77">
        <v>265179</v>
      </c>
      <c r="F410" s="77">
        <v>208968</v>
      </c>
      <c r="G410" s="82">
        <v>0</v>
      </c>
      <c r="H410" s="83">
        <v>0</v>
      </c>
      <c r="I410" s="55">
        <f t="shared" si="72"/>
        <v>1069179</v>
      </c>
      <c r="J410" s="56">
        <f>(D410+E410+G410)*Factors!$B$3 +(F410+H410)*Factors!$B$4</f>
        <v>1066029.6462039964</v>
      </c>
      <c r="K410" s="56">
        <f>VLOOKUP(A410,'NECA 5 year Projections'!$A$3:$H$656,4,FALSE)</f>
        <v>685083.25650248304</v>
      </c>
      <c r="L410" s="57">
        <f t="shared" si="73"/>
        <v>685083.25650248304</v>
      </c>
      <c r="M410" s="57">
        <f t="shared" si="74"/>
        <v>1066029.6462039964</v>
      </c>
      <c r="N410" s="58">
        <f t="shared" si="68"/>
        <v>3149.3537960036192</v>
      </c>
      <c r="O410" s="67">
        <f>IF(N410&gt;0,Factors!$B$6*(D410+E410+G410)+Factors!$B$7*(Main!F410+Main!H410),0)</f>
        <v>3149.3537960036201</v>
      </c>
      <c r="P410" s="72">
        <f>IF(O410&gt;0,(Factors!$B$6*Main!D410)/O410,0)</f>
        <v>0.69172795976801038</v>
      </c>
      <c r="Q410" s="70">
        <f>IF(O410&gt;0,(Factors!$B$6*Main!E410+Factors!$B414*Main!F410)/O410,0)</f>
        <v>0.30827204023198956</v>
      </c>
      <c r="R410" s="71">
        <f>IF(O410&gt;0,(Factors!$B$6*Main!G410+Factors!$B414*Main!H410)/O410,0)</f>
        <v>0</v>
      </c>
      <c r="S410" s="88">
        <f t="shared" si="75"/>
        <v>2178.4960758972225</v>
      </c>
      <c r="T410" s="89">
        <f t="shared" si="76"/>
        <v>970.85772010639675</v>
      </c>
      <c r="U410" s="89">
        <f t="shared" si="77"/>
        <v>0</v>
      </c>
      <c r="V410" s="88">
        <v>2178</v>
      </c>
      <c r="W410" s="89">
        <v>971</v>
      </c>
      <c r="X410" s="89">
        <v>0</v>
      </c>
      <c r="Y410" s="88">
        <f t="shared" si="69"/>
        <v>0</v>
      </c>
      <c r="Z410" s="89">
        <f t="shared" si="70"/>
        <v>0</v>
      </c>
      <c r="AA410" s="89">
        <f t="shared" si="71"/>
        <v>0</v>
      </c>
      <c r="AB410" s="90">
        <f t="shared" si="78"/>
        <v>0</v>
      </c>
      <c r="AC410" s="17"/>
      <c r="AD410" s="17"/>
      <c r="AE410" s="107"/>
    </row>
    <row r="411" spans="1:31" ht="14.5" customHeight="1">
      <c r="A411" s="45">
        <v>522446</v>
      </c>
      <c r="B411" s="46" t="s">
        <v>361</v>
      </c>
      <c r="C411" s="47" t="s">
        <v>515</v>
      </c>
      <c r="D411" s="76">
        <v>670248</v>
      </c>
      <c r="E411" s="77">
        <v>64902</v>
      </c>
      <c r="F411" s="77">
        <v>44055</v>
      </c>
      <c r="G411" s="82">
        <v>0</v>
      </c>
      <c r="H411" s="83">
        <v>0</v>
      </c>
      <c r="I411" s="55">
        <f t="shared" si="72"/>
        <v>779205</v>
      </c>
      <c r="J411" s="56">
        <f>(D411+E411+G411)*Factors!$B$3 +(F411+H411)*Factors!$B$4</f>
        <v>776513.51216372254</v>
      </c>
      <c r="K411" s="56">
        <f>VLOOKUP(A411,'NECA 5 year Projections'!$A$3:$H$656,4,FALSE)</f>
        <v>827710.50674776698</v>
      </c>
      <c r="L411" s="57">
        <f t="shared" si="73"/>
        <v>779205</v>
      </c>
      <c r="M411" s="57">
        <f t="shared" si="74"/>
        <v>779205</v>
      </c>
      <c r="N411" s="65">
        <f t="shared" si="68"/>
        <v>0</v>
      </c>
      <c r="O411" s="67">
        <f>IF(N411&gt;0,Factors!$B$6*(D411+E411+G411)+Factors!$B$7*(Main!F411+Main!H411),0)</f>
        <v>0</v>
      </c>
      <c r="P411" s="72">
        <f>IF(O411&gt;0,(Factors!$B$6*Main!D411)/O411,0)</f>
        <v>0</v>
      </c>
      <c r="Q411" s="70">
        <f>IF(O411&gt;0,(Factors!$B$6*Main!E411+Factors!$B415*Main!F411)/O411,0)</f>
        <v>0</v>
      </c>
      <c r="R411" s="71">
        <f>IF(O411&gt;0,(Factors!$B$6*Main!G411+Factors!$B415*Main!H411)/O411,0)</f>
        <v>0</v>
      </c>
      <c r="S411" s="88">
        <f t="shared" si="75"/>
        <v>0</v>
      </c>
      <c r="T411" s="89">
        <f t="shared" si="76"/>
        <v>0</v>
      </c>
      <c r="U411" s="89">
        <f t="shared" si="77"/>
        <v>0</v>
      </c>
      <c r="V411" s="88">
        <v>2448</v>
      </c>
      <c r="W411" s="89">
        <v>238</v>
      </c>
      <c r="X411" s="89">
        <v>0</v>
      </c>
      <c r="Y411" s="88">
        <f t="shared" si="69"/>
        <v>2448</v>
      </c>
      <c r="Z411" s="89">
        <f t="shared" si="70"/>
        <v>238</v>
      </c>
      <c r="AA411" s="89">
        <f t="shared" si="71"/>
        <v>0</v>
      </c>
      <c r="AB411" s="90">
        <f t="shared" si="78"/>
        <v>2686</v>
      </c>
      <c r="AC411" s="17"/>
      <c r="AD411" s="17"/>
      <c r="AE411" s="107"/>
    </row>
    <row r="412" spans="1:31" ht="14.5" customHeight="1">
      <c r="A412" s="45">
        <v>522447</v>
      </c>
      <c r="B412" s="46" t="s">
        <v>362</v>
      </c>
      <c r="C412" s="47" t="s">
        <v>515</v>
      </c>
      <c r="D412" s="76">
        <v>3598746</v>
      </c>
      <c r="E412" s="77">
        <v>256884</v>
      </c>
      <c r="F412" s="77">
        <v>153723</v>
      </c>
      <c r="G412" s="82">
        <v>0</v>
      </c>
      <c r="H412" s="83">
        <v>0</v>
      </c>
      <c r="I412" s="55">
        <f t="shared" si="72"/>
        <v>4009353</v>
      </c>
      <c r="J412" s="56">
        <f>(D412+E412+G412)*Factors!$B$3 +(F412+H412)*Factors!$B$4</f>
        <v>3995236.9947681609</v>
      </c>
      <c r="K412" s="56">
        <f>VLOOKUP(A412,'NECA 5 year Projections'!$A$3:$H$656,4,FALSE)</f>
        <v>3688989.1287330398</v>
      </c>
      <c r="L412" s="57">
        <f t="shared" si="73"/>
        <v>3688989.1287330398</v>
      </c>
      <c r="M412" s="57">
        <f t="shared" si="74"/>
        <v>3995236.9947681609</v>
      </c>
      <c r="N412" s="65">
        <f t="shared" si="68"/>
        <v>14116.005231839139</v>
      </c>
      <c r="O412" s="67">
        <f>IF(N412&gt;0,Factors!$B$6*(D412+E412+G412)+Factors!$B$7*(Main!F412+Main!H412),0)</f>
        <v>14116.005231838975</v>
      </c>
      <c r="P412" s="72">
        <f>IF(O412&gt;0,(Factors!$B$6*Main!D412)/O412,0)</f>
        <v>0.93337431236918489</v>
      </c>
      <c r="Q412" s="70">
        <f>IF(O412&gt;0,(Factors!$B$6*Main!E412+Factors!$B416*Main!F412)/O412,0)</f>
        <v>6.6625687630815209E-2</v>
      </c>
      <c r="R412" s="71">
        <f>IF(O412&gt;0,(Factors!$B$6*Main!G412+Factors!$B416*Main!H412)/O412,0)</f>
        <v>0</v>
      </c>
      <c r="S412" s="88">
        <f t="shared" si="75"/>
        <v>13175.516676667672</v>
      </c>
      <c r="T412" s="89">
        <f t="shared" si="76"/>
        <v>940.48855517146774</v>
      </c>
      <c r="U412" s="89">
        <f t="shared" si="77"/>
        <v>0</v>
      </c>
      <c r="V412" s="88">
        <v>0</v>
      </c>
      <c r="W412" s="89">
        <v>0</v>
      </c>
      <c r="X412" s="89">
        <v>0</v>
      </c>
      <c r="Y412" s="88">
        <f t="shared" si="69"/>
        <v>-13176</v>
      </c>
      <c r="Z412" s="89">
        <f t="shared" si="70"/>
        <v>-940</v>
      </c>
      <c r="AA412" s="89">
        <f t="shared" si="71"/>
        <v>0</v>
      </c>
      <c r="AB412" s="90">
        <f t="shared" si="78"/>
        <v>-14116</v>
      </c>
      <c r="AC412" s="17"/>
      <c r="AD412" s="17"/>
      <c r="AE412" s="107"/>
    </row>
    <row r="413" spans="1:31" ht="14.5" customHeight="1">
      <c r="A413" s="45">
        <v>522451</v>
      </c>
      <c r="B413" s="46" t="s">
        <v>363</v>
      </c>
      <c r="C413" s="47" t="s">
        <v>515</v>
      </c>
      <c r="D413" s="76">
        <v>881856</v>
      </c>
      <c r="E413" s="77">
        <v>617259</v>
      </c>
      <c r="F413" s="77">
        <v>581439</v>
      </c>
      <c r="G413" s="82">
        <v>0</v>
      </c>
      <c r="H413" s="83">
        <v>0</v>
      </c>
      <c r="I413" s="55">
        <f t="shared" si="72"/>
        <v>2080554</v>
      </c>
      <c r="J413" s="56">
        <f>(D413+E413+G413)*Factors!$B$3 +(F413+H413)*Factors!$B$4</f>
        <v>2075065.5285483492</v>
      </c>
      <c r="K413" s="56">
        <f>VLOOKUP(A413,'NECA 5 year Projections'!$A$3:$H$656,4,FALSE)</f>
        <v>972494.26086952805</v>
      </c>
      <c r="L413" s="57">
        <f t="shared" si="73"/>
        <v>972494.26086952805</v>
      </c>
      <c r="M413" s="57">
        <f t="shared" si="74"/>
        <v>2075065.5285483492</v>
      </c>
      <c r="N413" s="65">
        <f t="shared" si="68"/>
        <v>5488.4714516508393</v>
      </c>
      <c r="O413" s="67">
        <f>IF(N413&gt;0,Factors!$B$6*(D413+E413+G413)+Factors!$B$7*(Main!F413+Main!H413),0)</f>
        <v>5488.4714516507775</v>
      </c>
      <c r="P413" s="72">
        <f>IF(O413&gt;0,(Factors!$B$6*Main!D413)/O413,0)</f>
        <v>0.58825106813019679</v>
      </c>
      <c r="Q413" s="70">
        <f>IF(O413&gt;0,(Factors!$B$6*Main!E413+Factors!$B417*Main!F413)/O413,0)</f>
        <v>0.41174893186980316</v>
      </c>
      <c r="R413" s="71">
        <f>IF(O413&gt;0,(Factors!$B$6*Main!G413+Factors!$B417*Main!H413)/O413,0)</f>
        <v>0</v>
      </c>
      <c r="S413" s="88">
        <f t="shared" si="75"/>
        <v>3228.5991938356979</v>
      </c>
      <c r="T413" s="89">
        <f t="shared" si="76"/>
        <v>2259.872257815141</v>
      </c>
      <c r="U413" s="89">
        <f t="shared" si="77"/>
        <v>0</v>
      </c>
      <c r="V413" s="88">
        <v>3229</v>
      </c>
      <c r="W413" s="89">
        <v>2260</v>
      </c>
      <c r="X413" s="89">
        <v>0</v>
      </c>
      <c r="Y413" s="88">
        <f t="shared" si="69"/>
        <v>0</v>
      </c>
      <c r="Z413" s="89">
        <f t="shared" si="70"/>
        <v>0</v>
      </c>
      <c r="AA413" s="89">
        <f t="shared" si="71"/>
        <v>0</v>
      </c>
      <c r="AB413" s="90">
        <f t="shared" si="78"/>
        <v>0</v>
      </c>
      <c r="AC413" s="17"/>
      <c r="AD413" s="17"/>
      <c r="AE413" s="107"/>
    </row>
    <row r="414" spans="1:31" ht="14.5" customHeight="1">
      <c r="A414" s="45">
        <v>522452</v>
      </c>
      <c r="B414" s="46" t="s">
        <v>364</v>
      </c>
      <c r="C414" s="47" t="s">
        <v>515</v>
      </c>
      <c r="D414" s="76">
        <v>4128468</v>
      </c>
      <c r="E414" s="77">
        <v>0</v>
      </c>
      <c r="F414" s="77">
        <v>327651</v>
      </c>
      <c r="G414" s="82">
        <v>0</v>
      </c>
      <c r="H414" s="83">
        <v>0</v>
      </c>
      <c r="I414" s="55">
        <f t="shared" si="72"/>
        <v>4456119</v>
      </c>
      <c r="J414" s="56">
        <f>(D414+E414+G414)*Factors!$B$3 +(F414+H414)*Factors!$B$4</f>
        <v>4441004.0963688213</v>
      </c>
      <c r="K414" s="56">
        <f>VLOOKUP(A414,'NECA 5 year Projections'!$A$3:$H$656,4,FALSE)</f>
        <v>2444370.9956576098</v>
      </c>
      <c r="L414" s="57">
        <f t="shared" si="73"/>
        <v>2444370.9956576098</v>
      </c>
      <c r="M414" s="57">
        <f t="shared" si="74"/>
        <v>4441004.0963688213</v>
      </c>
      <c r="N414" s="65">
        <f t="shared" si="68"/>
        <v>15114.903631178662</v>
      </c>
      <c r="O414" s="67">
        <f>IF(N414&gt;0,Factors!$B$6*(D414+E414+G414)+Factors!$B$7*(Main!F414+Main!H414),0)</f>
        <v>15114.903631178249</v>
      </c>
      <c r="P414" s="72">
        <f>IF(O414&gt;0,(Factors!$B$6*Main!D414)/O414,0)</f>
        <v>1</v>
      </c>
      <c r="Q414" s="70">
        <f>IF(O414&gt;0,(Factors!$B$6*Main!E414+Factors!$B418*Main!F414)/O414,0)</f>
        <v>0</v>
      </c>
      <c r="R414" s="71">
        <f>IF(O414&gt;0,(Factors!$B$6*Main!G414+Factors!$B418*Main!H414)/O414,0)</f>
        <v>0</v>
      </c>
      <c r="S414" s="88">
        <f t="shared" si="75"/>
        <v>15114.903631178662</v>
      </c>
      <c r="T414" s="89">
        <f t="shared" si="76"/>
        <v>0</v>
      </c>
      <c r="U414" s="89">
        <f t="shared" si="77"/>
        <v>0</v>
      </c>
      <c r="V414" s="88">
        <v>15115</v>
      </c>
      <c r="W414" s="89">
        <v>0</v>
      </c>
      <c r="X414" s="89">
        <v>0</v>
      </c>
      <c r="Y414" s="88">
        <f t="shared" si="69"/>
        <v>0</v>
      </c>
      <c r="Z414" s="89">
        <f t="shared" si="70"/>
        <v>0</v>
      </c>
      <c r="AA414" s="89">
        <f t="shared" si="71"/>
        <v>0</v>
      </c>
      <c r="AB414" s="90">
        <f t="shared" si="78"/>
        <v>0</v>
      </c>
      <c r="AC414" s="17"/>
      <c r="AD414" s="17"/>
    </row>
    <row r="415" spans="1:31" ht="14.5" customHeight="1">
      <c r="A415" s="45">
        <v>532359</v>
      </c>
      <c r="B415" s="46" t="s">
        <v>365</v>
      </c>
      <c r="C415" s="47" t="s">
        <v>517</v>
      </c>
      <c r="D415" s="76">
        <v>1082532</v>
      </c>
      <c r="E415" s="77">
        <v>0</v>
      </c>
      <c r="F415" s="77">
        <v>9300</v>
      </c>
      <c r="G415" s="82">
        <v>0</v>
      </c>
      <c r="H415" s="83">
        <v>0</v>
      </c>
      <c r="I415" s="55">
        <f t="shared" si="72"/>
        <v>1091832</v>
      </c>
      <c r="J415" s="56">
        <f>(D415+E415+G415)*Factors!$B$3 +(F415+H415)*Factors!$B$4</f>
        <v>1087868.6976666243</v>
      </c>
      <c r="K415" s="56">
        <f>VLOOKUP(A415,'NECA 5 year Projections'!$A$3:$H$656,4,FALSE)</f>
        <v>644948.72637968499</v>
      </c>
      <c r="L415" s="57">
        <f t="shared" si="73"/>
        <v>644948.72637968499</v>
      </c>
      <c r="M415" s="57">
        <f t="shared" si="74"/>
        <v>1087868.6976666243</v>
      </c>
      <c r="N415" s="65">
        <f t="shared" si="68"/>
        <v>3963.3023333756719</v>
      </c>
      <c r="O415" s="67">
        <f>IF(N415&gt;0,Factors!$B$6*(D415+E415+G415)+Factors!$B$7*(Main!F415+Main!H415),0)</f>
        <v>3963.3023333756378</v>
      </c>
      <c r="P415" s="72">
        <f>IF(O415&gt;0,(Factors!$B$6*Main!D415)/O415,0)</f>
        <v>1</v>
      </c>
      <c r="Q415" s="70">
        <f>IF(O415&gt;0,(Factors!$B$6*Main!E415+Factors!$B419*Main!F415)/O415,0)</f>
        <v>0</v>
      </c>
      <c r="R415" s="71">
        <f>IF(O415&gt;0,(Factors!$B$6*Main!G415+Factors!$B419*Main!H415)/O415,0)</f>
        <v>0</v>
      </c>
      <c r="S415" s="88">
        <f t="shared" si="75"/>
        <v>3963.3023333756719</v>
      </c>
      <c r="T415" s="89">
        <f t="shared" si="76"/>
        <v>0</v>
      </c>
      <c r="U415" s="89">
        <f t="shared" si="77"/>
        <v>0</v>
      </c>
      <c r="V415" s="88">
        <v>3963</v>
      </c>
      <c r="W415" s="89">
        <v>0</v>
      </c>
      <c r="X415" s="89">
        <v>0</v>
      </c>
      <c r="Y415" s="88">
        <f t="shared" si="69"/>
        <v>0</v>
      </c>
      <c r="Z415" s="89">
        <f t="shared" si="70"/>
        <v>0</v>
      </c>
      <c r="AA415" s="89">
        <f t="shared" si="71"/>
        <v>0</v>
      </c>
      <c r="AB415" s="90">
        <f t="shared" si="78"/>
        <v>0</v>
      </c>
      <c r="AC415" s="17"/>
      <c r="AD415" s="17"/>
    </row>
    <row r="416" spans="1:31" ht="14.5" customHeight="1">
      <c r="A416" s="45">
        <v>532362</v>
      </c>
      <c r="B416" s="46" t="s">
        <v>366</v>
      </c>
      <c r="C416" s="47" t="s">
        <v>517</v>
      </c>
      <c r="D416" s="76">
        <v>3465888</v>
      </c>
      <c r="E416" s="77">
        <v>238953</v>
      </c>
      <c r="F416" s="77">
        <v>307968</v>
      </c>
      <c r="G416" s="82">
        <v>0</v>
      </c>
      <c r="H416" s="83">
        <v>0</v>
      </c>
      <c r="I416" s="55">
        <f t="shared" si="72"/>
        <v>4012809</v>
      </c>
      <c r="J416" s="56">
        <f>(D416+E416+G416)*Factors!$B$3 +(F416+H416)*Factors!$B$4</f>
        <v>3999245.0545645896</v>
      </c>
      <c r="K416" s="56">
        <f>VLOOKUP(A416,'NECA 5 year Projections'!$A$3:$H$656,4,FALSE)</f>
        <v>2703489.8585299398</v>
      </c>
      <c r="L416" s="57">
        <f t="shared" si="73"/>
        <v>2703489.8585299398</v>
      </c>
      <c r="M416" s="57">
        <f t="shared" si="74"/>
        <v>3999245.0545645896</v>
      </c>
      <c r="N416" s="65">
        <f t="shared" si="68"/>
        <v>13563.945435410365</v>
      </c>
      <c r="O416" s="67">
        <f>IF(N416&gt;0,Factors!$B$6*(D416+E416+G416)+Factors!$B$7*(Main!F416+Main!H416),0)</f>
        <v>13563.945435410436</v>
      </c>
      <c r="P416" s="72">
        <f>IF(O416&gt;0,(Factors!$B$6*Main!D416)/O416,0)</f>
        <v>0.93550249524878393</v>
      </c>
      <c r="Q416" s="70">
        <f>IF(O416&gt;0,(Factors!$B$6*Main!E416+Factors!$B420*Main!F416)/O416,0)</f>
        <v>6.4497504751216045E-2</v>
      </c>
      <c r="R416" s="71">
        <f>IF(O416&gt;0,(Factors!$B$6*Main!G416+Factors!$B420*Main!H416)/O416,0)</f>
        <v>0</v>
      </c>
      <c r="S416" s="88">
        <f t="shared" si="75"/>
        <v>12689.10480024475</v>
      </c>
      <c r="T416" s="89">
        <f t="shared" si="76"/>
        <v>874.84063516561525</v>
      </c>
      <c r="U416" s="89">
        <f t="shared" si="77"/>
        <v>0</v>
      </c>
      <c r="V416" s="88">
        <v>12689</v>
      </c>
      <c r="W416" s="89">
        <v>795</v>
      </c>
      <c r="X416" s="89">
        <v>0</v>
      </c>
      <c r="Y416" s="88">
        <f t="shared" si="69"/>
        <v>0</v>
      </c>
      <c r="Z416" s="89">
        <f t="shared" si="70"/>
        <v>-80</v>
      </c>
      <c r="AA416" s="89">
        <f t="shared" si="71"/>
        <v>0</v>
      </c>
      <c r="AB416" s="90">
        <f t="shared" si="78"/>
        <v>-80</v>
      </c>
      <c r="AC416" s="17"/>
      <c r="AD416" s="17"/>
      <c r="AE416" s="107"/>
    </row>
    <row r="417" spans="1:31" ht="14.5" customHeight="1">
      <c r="A417" s="45">
        <v>532363</v>
      </c>
      <c r="B417" s="46" t="s">
        <v>367</v>
      </c>
      <c r="C417" s="47" t="s">
        <v>517</v>
      </c>
      <c r="D417" s="76">
        <v>499488</v>
      </c>
      <c r="E417" s="77">
        <v>45321</v>
      </c>
      <c r="F417" s="77">
        <v>0</v>
      </c>
      <c r="G417" s="82">
        <v>0</v>
      </c>
      <c r="H417" s="83">
        <v>0</v>
      </c>
      <c r="I417" s="55">
        <f t="shared" si="72"/>
        <v>544809</v>
      </c>
      <c r="J417" s="56">
        <f>(D417+E417+G417)*Factors!$B$3 +(F417+H417)*Factors!$B$4</f>
        <v>542814.37741060404</v>
      </c>
      <c r="K417" s="56">
        <f>VLOOKUP(A417,'NECA 5 year Projections'!$A$3:$H$656,4,FALSE)</f>
        <v>548060.13988279598</v>
      </c>
      <c r="L417" s="57">
        <f t="shared" si="73"/>
        <v>544809</v>
      </c>
      <c r="M417" s="57">
        <f t="shared" si="74"/>
        <v>544809</v>
      </c>
      <c r="N417" s="65">
        <f t="shared" si="68"/>
        <v>0</v>
      </c>
      <c r="O417" s="67">
        <f>IF(N417&gt;0,Factors!$B$6*(D417+E417+G417)+Factors!$B$7*(Main!F417+Main!H417),0)</f>
        <v>0</v>
      </c>
      <c r="P417" s="72">
        <f>IF(O417&gt;0,(Factors!$B$6*Main!D417)/O417,0)</f>
        <v>0</v>
      </c>
      <c r="Q417" s="70">
        <f>IF(O417&gt;0,(Factors!$B$6*Main!E417+Factors!$B421*Main!F417)/O417,0)</f>
        <v>0</v>
      </c>
      <c r="R417" s="71">
        <f>IF(O417&gt;0,(Factors!$B$6*Main!G417+Factors!$B421*Main!H417)/O417,0)</f>
        <v>0</v>
      </c>
      <c r="S417" s="88">
        <f t="shared" si="75"/>
        <v>0</v>
      </c>
      <c r="T417" s="89">
        <f t="shared" si="76"/>
        <v>0</v>
      </c>
      <c r="U417" s="89">
        <f t="shared" si="77"/>
        <v>0</v>
      </c>
      <c r="V417" s="88">
        <v>1836</v>
      </c>
      <c r="W417" s="89">
        <v>166</v>
      </c>
      <c r="X417" s="89">
        <v>0</v>
      </c>
      <c r="Y417" s="88">
        <f t="shared" si="69"/>
        <v>1836</v>
      </c>
      <c r="Z417" s="89">
        <f t="shared" si="70"/>
        <v>166</v>
      </c>
      <c r="AA417" s="89">
        <f t="shared" si="71"/>
        <v>0</v>
      </c>
      <c r="AB417" s="90">
        <f t="shared" si="78"/>
        <v>2002</v>
      </c>
      <c r="AC417" s="17"/>
      <c r="AD417" s="17"/>
    </row>
    <row r="418" spans="1:31" ht="14.5" customHeight="1">
      <c r="A418" s="45">
        <v>532364</v>
      </c>
      <c r="B418" s="46" t="s">
        <v>368</v>
      </c>
      <c r="C418" s="47" t="s">
        <v>517</v>
      </c>
      <c r="D418" s="76">
        <v>1046316</v>
      </c>
      <c r="E418" s="77">
        <v>387798</v>
      </c>
      <c r="F418" s="77">
        <v>351216</v>
      </c>
      <c r="G418" s="82">
        <v>0</v>
      </c>
      <c r="H418" s="83">
        <v>0</v>
      </c>
      <c r="I418" s="55">
        <f t="shared" si="72"/>
        <v>1785330</v>
      </c>
      <c r="J418" s="56">
        <f>(D418+E418+G418)*Factors!$B$3 +(F418+H418)*Factors!$B$4</f>
        <v>1780079.506377154</v>
      </c>
      <c r="K418" s="56">
        <f>VLOOKUP(A418,'NECA 5 year Projections'!$A$3:$H$656,4,FALSE)</f>
        <v>1534033.33015053</v>
      </c>
      <c r="L418" s="57">
        <f t="shared" si="73"/>
        <v>1534033.33015053</v>
      </c>
      <c r="M418" s="57">
        <f t="shared" si="74"/>
        <v>1780079.506377154</v>
      </c>
      <c r="N418" s="65">
        <f t="shared" si="68"/>
        <v>5250.4936228459701</v>
      </c>
      <c r="O418" s="67">
        <f>IF(N418&gt;0,Factors!$B$6*(D418+E418+G418)+Factors!$B$7*(Main!F418+Main!H418),0)</f>
        <v>5250.4936228459474</v>
      </c>
      <c r="P418" s="72">
        <f>IF(O418&gt;0,(Factors!$B$6*Main!D418)/O418,0)</f>
        <v>0.72959053464368939</v>
      </c>
      <c r="Q418" s="70">
        <f>IF(O418&gt;0,(Factors!$B$6*Main!E418+Factors!$B422*Main!F418)/O418,0)</f>
        <v>0.27040946535631061</v>
      </c>
      <c r="R418" s="71">
        <f>IF(O418&gt;0,(Factors!$B$6*Main!G418+Factors!$B422*Main!H418)/O418,0)</f>
        <v>0</v>
      </c>
      <c r="S418" s="88">
        <f t="shared" si="75"/>
        <v>3830.710449435473</v>
      </c>
      <c r="T418" s="89">
        <f t="shared" si="76"/>
        <v>1419.7831734104971</v>
      </c>
      <c r="U418" s="89">
        <f t="shared" si="77"/>
        <v>0</v>
      </c>
      <c r="V418" s="88">
        <v>3831</v>
      </c>
      <c r="W418" s="89">
        <v>1420</v>
      </c>
      <c r="X418" s="89">
        <v>0</v>
      </c>
      <c r="Y418" s="88">
        <f t="shared" si="69"/>
        <v>0</v>
      </c>
      <c r="Z418" s="89">
        <f t="shared" si="70"/>
        <v>0</v>
      </c>
      <c r="AA418" s="89">
        <f t="shared" si="71"/>
        <v>0</v>
      </c>
      <c r="AB418" s="90">
        <f t="shared" si="78"/>
        <v>0</v>
      </c>
      <c r="AC418" s="17"/>
      <c r="AD418" s="17"/>
      <c r="AE418" s="107"/>
    </row>
    <row r="419" spans="1:31" ht="14.5" customHeight="1">
      <c r="A419" s="45">
        <v>532369</v>
      </c>
      <c r="B419" s="46" t="s">
        <v>369</v>
      </c>
      <c r="C419" s="47" t="s">
        <v>517</v>
      </c>
      <c r="D419" s="76">
        <v>384600</v>
      </c>
      <c r="E419" s="77">
        <v>207357</v>
      </c>
      <c r="F419" s="77">
        <v>121500</v>
      </c>
      <c r="G419" s="82">
        <v>0</v>
      </c>
      <c r="H419" s="83">
        <v>0</v>
      </c>
      <c r="I419" s="55">
        <f t="shared" si="72"/>
        <v>713457</v>
      </c>
      <c r="J419" s="56">
        <f>(D419+E419+G419)*Factors!$B$3 +(F419+H419)*Factors!$B$4</f>
        <v>711289.76193280378</v>
      </c>
      <c r="K419" s="56">
        <f>VLOOKUP(A419,'NECA 5 year Projections'!$A$3:$H$656,4,FALSE)</f>
        <v>407843.057761184</v>
      </c>
      <c r="L419" s="57">
        <f t="shared" si="73"/>
        <v>407843.057761184</v>
      </c>
      <c r="M419" s="57">
        <f t="shared" si="74"/>
        <v>711289.76193280378</v>
      </c>
      <c r="N419" s="65">
        <f t="shared" si="68"/>
        <v>2167.2380671962164</v>
      </c>
      <c r="O419" s="67">
        <f>IF(N419&gt;0,Factors!$B$6*(D419+E419+G419)+Factors!$B$7*(Main!F419+Main!H419),0)</f>
        <v>2167.2380671962051</v>
      </c>
      <c r="P419" s="72">
        <f>IF(O419&gt;0,(Factors!$B$6*Main!D419)/O419,0)</f>
        <v>0.64970935388888051</v>
      </c>
      <c r="Q419" s="70">
        <f>IF(O419&gt;0,(Factors!$B$6*Main!E419+Factors!$B423*Main!F419)/O419,0)</f>
        <v>0.3502906461111196</v>
      </c>
      <c r="R419" s="71">
        <f>IF(O419&gt;0,(Factors!$B$6*Main!G419+Factors!$B423*Main!H419)/O419,0)</f>
        <v>0</v>
      </c>
      <c r="S419" s="88">
        <f t="shared" si="75"/>
        <v>1408.07484436144</v>
      </c>
      <c r="T419" s="89">
        <f t="shared" si="76"/>
        <v>759.16322283477666</v>
      </c>
      <c r="U419" s="89">
        <f t="shared" si="77"/>
        <v>0</v>
      </c>
      <c r="V419" s="88">
        <v>1408</v>
      </c>
      <c r="W419" s="89">
        <v>759</v>
      </c>
      <c r="X419" s="89">
        <v>0</v>
      </c>
      <c r="Y419" s="88">
        <f t="shared" si="69"/>
        <v>0</v>
      </c>
      <c r="Z419" s="89">
        <f t="shared" si="70"/>
        <v>0</v>
      </c>
      <c r="AA419" s="89">
        <f t="shared" si="71"/>
        <v>0</v>
      </c>
      <c r="AB419" s="90">
        <f t="shared" si="78"/>
        <v>0</v>
      </c>
      <c r="AC419" s="17"/>
      <c r="AD419" s="17"/>
      <c r="AE419" s="107"/>
    </row>
    <row r="420" spans="1:31" ht="14.5" customHeight="1">
      <c r="A420" s="45">
        <v>532373</v>
      </c>
      <c r="B420" s="46" t="s">
        <v>518</v>
      </c>
      <c r="C420" s="47" t="s">
        <v>517</v>
      </c>
      <c r="D420" s="76">
        <v>606168</v>
      </c>
      <c r="E420" s="77">
        <v>162825</v>
      </c>
      <c r="F420" s="77">
        <v>130521</v>
      </c>
      <c r="G420" s="82">
        <v>0</v>
      </c>
      <c r="H420" s="83">
        <v>0</v>
      </c>
      <c r="I420" s="55">
        <f t="shared" si="72"/>
        <v>899514</v>
      </c>
      <c r="J420" s="56">
        <f>(D420+E420+G420)*Factors!$B$3 +(F420+H420)*Factors!$B$4</f>
        <v>896698.60816747264</v>
      </c>
      <c r="K420" s="56">
        <f>VLOOKUP(A420,'NECA 5 year Projections'!$A$3:$H$656,4,FALSE)</f>
        <v>518873.42417500098</v>
      </c>
      <c r="L420" s="57">
        <f t="shared" si="73"/>
        <v>518873.42417500098</v>
      </c>
      <c r="M420" s="57">
        <f t="shared" si="74"/>
        <v>896698.60816747264</v>
      </c>
      <c r="N420" s="65">
        <f t="shared" si="68"/>
        <v>2815.3918325273553</v>
      </c>
      <c r="O420" s="67">
        <f>IF(N420&gt;0,Factors!$B$6*(D420+E420+G420)+Factors!$B$7*(Main!F420+Main!H420),0)</f>
        <v>2815.3918325273821</v>
      </c>
      <c r="P420" s="72">
        <f>IF(O420&gt;0,(Factors!$B$6*Main!D420)/O420,0)</f>
        <v>0.78826205180021136</v>
      </c>
      <c r="Q420" s="70">
        <f>IF(O420&gt;0,(Factors!$B$6*Main!E420+Factors!$B424*Main!F420)/O420,0)</f>
        <v>0.21173794819978853</v>
      </c>
      <c r="R420" s="71">
        <f>IF(O420&gt;0,(Factors!$B$6*Main!G420+Factors!$B424*Main!H420)/O420,0)</f>
        <v>0</v>
      </c>
      <c r="S420" s="88">
        <f t="shared" si="75"/>
        <v>2219.26654252957</v>
      </c>
      <c r="T420" s="89">
        <f t="shared" si="76"/>
        <v>596.12528999778488</v>
      </c>
      <c r="U420" s="89">
        <f t="shared" si="77"/>
        <v>0</v>
      </c>
      <c r="V420" s="88">
        <v>2219</v>
      </c>
      <c r="W420" s="89">
        <v>596</v>
      </c>
      <c r="X420" s="89">
        <v>0</v>
      </c>
      <c r="Y420" s="88">
        <f t="shared" si="69"/>
        <v>0</v>
      </c>
      <c r="Z420" s="89">
        <f t="shared" si="70"/>
        <v>0</v>
      </c>
      <c r="AA420" s="89">
        <f t="shared" si="71"/>
        <v>0</v>
      </c>
      <c r="AB420" s="90">
        <f t="shared" si="78"/>
        <v>0</v>
      </c>
      <c r="AC420" s="17"/>
      <c r="AD420" s="17"/>
    </row>
    <row r="421" spans="1:31" ht="14.5" customHeight="1">
      <c r="A421" s="45">
        <v>532383</v>
      </c>
      <c r="B421" s="46" t="s">
        <v>370</v>
      </c>
      <c r="C421" s="47" t="s">
        <v>517</v>
      </c>
      <c r="D421" s="76">
        <v>3601056</v>
      </c>
      <c r="E421" s="77">
        <v>693135</v>
      </c>
      <c r="F421" s="77">
        <v>560778</v>
      </c>
      <c r="G421" s="82">
        <v>0</v>
      </c>
      <c r="H421" s="83">
        <v>0</v>
      </c>
      <c r="I421" s="55">
        <f t="shared" si="72"/>
        <v>4854969</v>
      </c>
      <c r="J421" s="56">
        <f>(D421+E421+G421)*Factors!$B$3 +(F421+H421)*Factors!$B$4</f>
        <v>4839247.3610920869</v>
      </c>
      <c r="K421" s="56">
        <f>VLOOKUP(A421,'NECA 5 year Projections'!$A$3:$H$656,4,FALSE)</f>
        <v>4720139.57863722</v>
      </c>
      <c r="L421" s="57">
        <f t="shared" si="73"/>
        <v>4720139.57863722</v>
      </c>
      <c r="M421" s="57">
        <f t="shared" si="74"/>
        <v>4839247.3610920869</v>
      </c>
      <c r="N421" s="65">
        <f t="shared" si="68"/>
        <v>15721.638907913119</v>
      </c>
      <c r="O421" s="67">
        <f>IF(N421&gt;0,Factors!$B$6*(D421+E421+G421)+Factors!$B$7*(Main!F421+Main!H421),0)</f>
        <v>15721.638907912804</v>
      </c>
      <c r="P421" s="72">
        <f>IF(O421&gt;0,(Factors!$B$6*Main!D421)/O421,0)</f>
        <v>0.83858775727488599</v>
      </c>
      <c r="Q421" s="70">
        <f>IF(O421&gt;0,(Factors!$B$6*Main!E421+Factors!$B425*Main!F421)/O421,0)</f>
        <v>0.16141224272511398</v>
      </c>
      <c r="R421" s="71">
        <f>IF(O421&gt;0,(Factors!$B$6*Main!G421+Factors!$B425*Main!H421)/O421,0)</f>
        <v>0</v>
      </c>
      <c r="S421" s="88">
        <f t="shared" si="75"/>
        <v>13183.973912472449</v>
      </c>
      <c r="T421" s="89">
        <f t="shared" si="76"/>
        <v>2537.664995440668</v>
      </c>
      <c r="U421" s="89">
        <f t="shared" si="77"/>
        <v>0</v>
      </c>
      <c r="V421" s="88">
        <v>13184</v>
      </c>
      <c r="W421" s="89">
        <v>2550</v>
      </c>
      <c r="X421" s="89">
        <v>0</v>
      </c>
      <c r="Y421" s="88">
        <f t="shared" si="69"/>
        <v>0</v>
      </c>
      <c r="Z421" s="89">
        <f t="shared" si="70"/>
        <v>12</v>
      </c>
      <c r="AA421" s="89">
        <f t="shared" si="71"/>
        <v>0</v>
      </c>
      <c r="AB421" s="90">
        <f t="shared" si="78"/>
        <v>12</v>
      </c>
      <c r="AC421" s="17"/>
      <c r="AD421" s="17"/>
    </row>
    <row r="422" spans="1:31" ht="14.5" customHeight="1">
      <c r="A422" s="45">
        <v>532384</v>
      </c>
      <c r="B422" s="46" t="s">
        <v>371</v>
      </c>
      <c r="C422" s="47" t="s">
        <v>517</v>
      </c>
      <c r="D422" s="76">
        <v>564192</v>
      </c>
      <c r="E422" s="77">
        <v>218292</v>
      </c>
      <c r="F422" s="77">
        <v>175905</v>
      </c>
      <c r="G422" s="82">
        <v>0</v>
      </c>
      <c r="H422" s="83">
        <v>0</v>
      </c>
      <c r="I422" s="55">
        <f t="shared" si="72"/>
        <v>958389</v>
      </c>
      <c r="J422" s="56">
        <f>(D422+E422+G422)*Factors!$B$3 +(F422+H422)*Factors!$B$4</f>
        <v>955524.21571368875</v>
      </c>
      <c r="K422" s="56">
        <f>VLOOKUP(A422,'NECA 5 year Projections'!$A$3:$H$656,4,FALSE)</f>
        <v>382582.70224287198</v>
      </c>
      <c r="L422" s="57">
        <f t="shared" si="73"/>
        <v>382582.70224287198</v>
      </c>
      <c r="M422" s="57">
        <f t="shared" si="74"/>
        <v>955524.21571368875</v>
      </c>
      <c r="N422" s="65">
        <f t="shared" si="68"/>
        <v>2864.7842863112455</v>
      </c>
      <c r="O422" s="67">
        <f>IF(N422&gt;0,Factors!$B$6*(D422+E422+G422)+Factors!$B$7*(Main!F422+Main!H422),0)</f>
        <v>2864.7842863112614</v>
      </c>
      <c r="P422" s="72">
        <f>IF(O422&gt;0,(Factors!$B$6*Main!D422)/O422,0)</f>
        <v>0.72102688361678968</v>
      </c>
      <c r="Q422" s="70">
        <f>IF(O422&gt;0,(Factors!$B$6*Main!E422+Factors!$B426*Main!F422)/O422,0)</f>
        <v>0.27897311638321037</v>
      </c>
      <c r="R422" s="71">
        <f>IF(O422&gt;0,(Factors!$B$6*Main!G422+Factors!$B426*Main!H422)/O422,0)</f>
        <v>0</v>
      </c>
      <c r="S422" s="88">
        <f t="shared" si="75"/>
        <v>2065.5864861933464</v>
      </c>
      <c r="T422" s="89">
        <f t="shared" si="76"/>
        <v>799.19780011789942</v>
      </c>
      <c r="U422" s="89">
        <f t="shared" si="77"/>
        <v>0</v>
      </c>
      <c r="V422" s="88">
        <v>2066</v>
      </c>
      <c r="W422" s="89">
        <v>799</v>
      </c>
      <c r="X422" s="89">
        <v>0</v>
      </c>
      <c r="Y422" s="88">
        <f t="shared" si="69"/>
        <v>0</v>
      </c>
      <c r="Z422" s="89">
        <f t="shared" si="70"/>
        <v>0</v>
      </c>
      <c r="AA422" s="89">
        <f t="shared" si="71"/>
        <v>0</v>
      </c>
      <c r="AB422" s="90">
        <f t="shared" si="78"/>
        <v>0</v>
      </c>
      <c r="AC422" s="17"/>
      <c r="AD422" s="17"/>
      <c r="AE422" s="107"/>
    </row>
    <row r="423" spans="1:31" ht="14.5" customHeight="1">
      <c r="A423" s="45">
        <v>532386</v>
      </c>
      <c r="B423" s="46" t="s">
        <v>519</v>
      </c>
      <c r="C423" s="47" t="s">
        <v>517</v>
      </c>
      <c r="D423" s="76">
        <v>382380</v>
      </c>
      <c r="E423" s="77">
        <v>0</v>
      </c>
      <c r="F423" s="77">
        <v>750</v>
      </c>
      <c r="G423" s="82">
        <v>0</v>
      </c>
      <c r="H423" s="83">
        <v>0</v>
      </c>
      <c r="I423" s="55">
        <f t="shared" si="72"/>
        <v>383130</v>
      </c>
      <c r="J423" s="56">
        <f>(D423+E423+G423)*Factors!$B$3 +(F423+H423)*Factors!$B$4</f>
        <v>381730.05288874957</v>
      </c>
      <c r="K423" s="56">
        <f>VLOOKUP(A423,'NECA 5 year Projections'!$A$3:$H$656,4,FALSE)</f>
        <v>310336.42659369501</v>
      </c>
      <c r="L423" s="57">
        <f t="shared" si="73"/>
        <v>310336.42659369501</v>
      </c>
      <c r="M423" s="57">
        <f t="shared" si="74"/>
        <v>381730.05288874957</v>
      </c>
      <c r="N423" s="65">
        <f t="shared" si="68"/>
        <v>1399.9471112504252</v>
      </c>
      <c r="O423" s="67">
        <f>IF(N423&gt;0,Factors!$B$6*(D423+E423+G423)+Factors!$B$7*(Main!F423+Main!H423),0)</f>
        <v>1399.9471112504539</v>
      </c>
      <c r="P423" s="72">
        <f>IF(O423&gt;0,(Factors!$B$6*Main!D423)/O423,0)</f>
        <v>1</v>
      </c>
      <c r="Q423" s="70">
        <f>IF(O423&gt;0,(Factors!$B$6*Main!E423+Factors!$B427*Main!F423)/O423,0)</f>
        <v>0</v>
      </c>
      <c r="R423" s="71">
        <f>IF(O423&gt;0,(Factors!$B$6*Main!G423+Factors!$B427*Main!H423)/O423,0)</f>
        <v>0</v>
      </c>
      <c r="S423" s="88">
        <f t="shared" si="75"/>
        <v>1399.9471112504252</v>
      </c>
      <c r="T423" s="89">
        <f t="shared" si="76"/>
        <v>0</v>
      </c>
      <c r="U423" s="89">
        <f t="shared" si="77"/>
        <v>0</v>
      </c>
      <c r="V423" s="88">
        <v>1400</v>
      </c>
      <c r="W423" s="89">
        <v>0</v>
      </c>
      <c r="X423" s="89">
        <v>0</v>
      </c>
      <c r="Y423" s="88">
        <f t="shared" si="69"/>
        <v>0</v>
      </c>
      <c r="Z423" s="89">
        <f t="shared" si="70"/>
        <v>0</v>
      </c>
      <c r="AA423" s="89">
        <f t="shared" si="71"/>
        <v>0</v>
      </c>
      <c r="AB423" s="90">
        <f t="shared" si="78"/>
        <v>0</v>
      </c>
      <c r="AC423" s="17"/>
      <c r="AD423" s="17"/>
    </row>
    <row r="424" spans="1:31" ht="14.5" customHeight="1">
      <c r="A424" s="45">
        <v>532387</v>
      </c>
      <c r="B424" s="46" t="s">
        <v>372</v>
      </c>
      <c r="C424" s="47" t="s">
        <v>517</v>
      </c>
      <c r="D424" s="76">
        <v>203724</v>
      </c>
      <c r="E424" s="77">
        <v>0</v>
      </c>
      <c r="F424" s="77">
        <v>0</v>
      </c>
      <c r="G424" s="82">
        <v>0</v>
      </c>
      <c r="H424" s="83">
        <v>0</v>
      </c>
      <c r="I424" s="55">
        <f t="shared" si="72"/>
        <v>203724</v>
      </c>
      <c r="J424" s="56">
        <f>(D424+E424+G424)*Factors!$B$3 +(F424+H424)*Factors!$B$4</f>
        <v>202978.13770256712</v>
      </c>
      <c r="K424" s="56">
        <f>VLOOKUP(A424,'NECA 5 year Projections'!$A$3:$H$656,4,FALSE)</f>
        <v>311461.45522091101</v>
      </c>
      <c r="L424" s="57">
        <f t="shared" si="73"/>
        <v>203724</v>
      </c>
      <c r="M424" s="57">
        <f t="shared" si="74"/>
        <v>203724</v>
      </c>
      <c r="N424" s="65">
        <f t="shared" si="68"/>
        <v>0</v>
      </c>
      <c r="O424" s="67">
        <f>IF(N424&gt;0,Factors!$B$6*(D424+E424+G424)+Factors!$B$7*(Main!F424+Main!H424),0)</f>
        <v>0</v>
      </c>
      <c r="P424" s="72">
        <f>IF(O424&gt;0,(Factors!$B$6*Main!D424)/O424,0)</f>
        <v>0</v>
      </c>
      <c r="Q424" s="70">
        <f>IF(O424&gt;0,(Factors!$B$6*Main!E424+Factors!$B428*Main!F424)/O424,0)</f>
        <v>0</v>
      </c>
      <c r="R424" s="71">
        <f>IF(O424&gt;0,(Factors!$B$6*Main!G424+Factors!$B428*Main!H424)/O424,0)</f>
        <v>0</v>
      </c>
      <c r="S424" s="88">
        <f t="shared" si="75"/>
        <v>0</v>
      </c>
      <c r="T424" s="89">
        <f t="shared" si="76"/>
        <v>0</v>
      </c>
      <c r="U424" s="89">
        <f t="shared" si="77"/>
        <v>0</v>
      </c>
      <c r="V424" s="88">
        <v>0</v>
      </c>
      <c r="W424" s="89">
        <v>0</v>
      </c>
      <c r="X424" s="89">
        <v>0</v>
      </c>
      <c r="Y424" s="88">
        <f t="shared" si="69"/>
        <v>0</v>
      </c>
      <c r="Z424" s="89">
        <f t="shared" si="70"/>
        <v>0</v>
      </c>
      <c r="AA424" s="89">
        <f t="shared" si="71"/>
        <v>0</v>
      </c>
      <c r="AB424" s="90">
        <f t="shared" si="78"/>
        <v>0</v>
      </c>
      <c r="AC424" s="17"/>
      <c r="AD424" s="17"/>
    </row>
    <row r="425" spans="1:31" ht="14.5" customHeight="1">
      <c r="A425" s="45">
        <v>532390</v>
      </c>
      <c r="B425" s="46" t="s">
        <v>373</v>
      </c>
      <c r="C425" s="47" t="s">
        <v>517</v>
      </c>
      <c r="D425" s="76">
        <v>548148</v>
      </c>
      <c r="E425" s="77">
        <v>393222</v>
      </c>
      <c r="F425" s="77">
        <v>374784</v>
      </c>
      <c r="G425" s="82">
        <v>0</v>
      </c>
      <c r="H425" s="83">
        <v>0</v>
      </c>
      <c r="I425" s="55">
        <f t="shared" si="72"/>
        <v>1316154</v>
      </c>
      <c r="J425" s="56">
        <f>(D425+E425+G425)*Factors!$B$3 +(F425+H425)*Factors!$B$4</f>
        <v>1312707.5116582513</v>
      </c>
      <c r="K425" s="56">
        <f>VLOOKUP(A425,'NECA 5 year Projections'!$A$3:$H$656,4,FALSE)</f>
        <v>644600.28546005697</v>
      </c>
      <c r="L425" s="57">
        <f t="shared" si="73"/>
        <v>644600.28546005697</v>
      </c>
      <c r="M425" s="57">
        <f t="shared" si="74"/>
        <v>1312707.5116582513</v>
      </c>
      <c r="N425" s="65">
        <f t="shared" si="68"/>
        <v>3446.4883417487144</v>
      </c>
      <c r="O425" s="67">
        <f>IF(N425&gt;0,Factors!$B$6*(D425+E425+G425)+Factors!$B$7*(Main!F425+Main!H425),0)</f>
        <v>3446.4883417486267</v>
      </c>
      <c r="P425" s="72">
        <f>IF(O425&gt;0,(Factors!$B$6*Main!D425)/O425,0)</f>
        <v>0.58228751712929028</v>
      </c>
      <c r="Q425" s="70">
        <f>IF(O425&gt;0,(Factors!$B$6*Main!E425+Factors!$B429*Main!F425)/O425,0)</f>
        <v>0.41771248287070972</v>
      </c>
      <c r="R425" s="71">
        <f>IF(O425&gt;0,(Factors!$B$6*Main!G425+Factors!$B429*Main!H425)/O425,0)</f>
        <v>0</v>
      </c>
      <c r="S425" s="88">
        <f t="shared" si="75"/>
        <v>2006.8471393319039</v>
      </c>
      <c r="T425" s="89">
        <f t="shared" si="76"/>
        <v>1439.6412024168105</v>
      </c>
      <c r="U425" s="89">
        <f t="shared" si="77"/>
        <v>0</v>
      </c>
      <c r="V425" s="88">
        <v>2007</v>
      </c>
      <c r="W425" s="89">
        <v>1439</v>
      </c>
      <c r="X425" s="89">
        <v>0</v>
      </c>
      <c r="Y425" s="88">
        <f t="shared" si="69"/>
        <v>0</v>
      </c>
      <c r="Z425" s="89">
        <f t="shared" si="70"/>
        <v>-1</v>
      </c>
      <c r="AA425" s="89">
        <f t="shared" si="71"/>
        <v>0</v>
      </c>
      <c r="AB425" s="90">
        <f t="shared" si="78"/>
        <v>-1</v>
      </c>
      <c r="AC425" s="17"/>
      <c r="AD425" s="17"/>
      <c r="AE425" s="107"/>
    </row>
    <row r="426" spans="1:31" ht="14.5" customHeight="1">
      <c r="A426" s="45">
        <v>532391</v>
      </c>
      <c r="B426" s="46" t="s">
        <v>374</v>
      </c>
      <c r="C426" s="47" t="s">
        <v>517</v>
      </c>
      <c r="D426" s="76">
        <v>827196</v>
      </c>
      <c r="E426" s="77">
        <v>375237</v>
      </c>
      <c r="F426" s="77">
        <v>315129</v>
      </c>
      <c r="G426" s="82">
        <v>0</v>
      </c>
      <c r="H426" s="83">
        <v>0</v>
      </c>
      <c r="I426" s="55">
        <f t="shared" si="72"/>
        <v>1517562</v>
      </c>
      <c r="J426" s="56">
        <f>(D426+E426+G426)*Factors!$B$3 +(F426+H426)*Factors!$B$4</f>
        <v>1513159.7231946697</v>
      </c>
      <c r="K426" s="56">
        <f>VLOOKUP(A426,'NECA 5 year Projections'!$A$3:$H$656,4,FALSE)</f>
        <v>757179.47944062902</v>
      </c>
      <c r="L426" s="57">
        <f t="shared" si="73"/>
        <v>757179.47944062902</v>
      </c>
      <c r="M426" s="57">
        <f t="shared" si="74"/>
        <v>1513159.7231946697</v>
      </c>
      <c r="N426" s="65">
        <f t="shared" si="68"/>
        <v>4402.2768053303007</v>
      </c>
      <c r="O426" s="67">
        <f>IF(N426&gt;0,Factors!$B$6*(D426+E426+G426)+Factors!$B$7*(Main!F426+Main!H426),0)</f>
        <v>4402.2768053303444</v>
      </c>
      <c r="P426" s="72">
        <f>IF(O426&gt;0,(Factors!$B$6*Main!D426)/O426,0)</f>
        <v>0.68793521135896962</v>
      </c>
      <c r="Q426" s="70">
        <f>IF(O426&gt;0,(Factors!$B$6*Main!E426+Factors!$B430*Main!F426)/O426,0)</f>
        <v>0.31206478864103027</v>
      </c>
      <c r="R426" s="71">
        <f>IF(O426&gt;0,(Factors!$B$6*Main!G426+Factors!$B430*Main!H426)/O426,0)</f>
        <v>0</v>
      </c>
      <c r="S426" s="88">
        <f t="shared" si="75"/>
        <v>3028.4812245355902</v>
      </c>
      <c r="T426" s="89">
        <f t="shared" si="76"/>
        <v>1373.7955807947103</v>
      </c>
      <c r="U426" s="89">
        <f t="shared" si="77"/>
        <v>0</v>
      </c>
      <c r="V426" s="88">
        <v>3028</v>
      </c>
      <c r="W426" s="89">
        <v>1373</v>
      </c>
      <c r="X426" s="89">
        <v>0</v>
      </c>
      <c r="Y426" s="88">
        <f t="shared" si="69"/>
        <v>0</v>
      </c>
      <c r="Z426" s="89">
        <f t="shared" si="70"/>
        <v>-1</v>
      </c>
      <c r="AA426" s="89">
        <f t="shared" si="71"/>
        <v>0</v>
      </c>
      <c r="AB426" s="90">
        <f t="shared" si="78"/>
        <v>-1</v>
      </c>
      <c r="AC426" s="17"/>
      <c r="AD426" s="17"/>
    </row>
    <row r="427" spans="1:31" ht="14.5" customHeight="1">
      <c r="A427" s="45">
        <v>532397</v>
      </c>
      <c r="B427" s="46" t="s">
        <v>375</v>
      </c>
      <c r="C427" s="47" t="s">
        <v>517</v>
      </c>
      <c r="D427" s="76">
        <v>2780976</v>
      </c>
      <c r="E427" s="77">
        <v>72105</v>
      </c>
      <c r="F427" s="77">
        <v>60675</v>
      </c>
      <c r="G427" s="82">
        <v>0</v>
      </c>
      <c r="H427" s="83">
        <v>0</v>
      </c>
      <c r="I427" s="55">
        <f t="shared" si="72"/>
        <v>2913756</v>
      </c>
      <c r="J427" s="56">
        <f>(D427+E427+G427)*Factors!$B$3 +(F427+H427)*Factors!$B$4</f>
        <v>2903310.4680576557</v>
      </c>
      <c r="K427" s="56">
        <f>VLOOKUP(A427,'NECA 5 year Projections'!$A$3:$H$656,4,FALSE)</f>
        <v>3343475.5315379002</v>
      </c>
      <c r="L427" s="57">
        <f t="shared" si="73"/>
        <v>2913756</v>
      </c>
      <c r="M427" s="57">
        <f t="shared" si="74"/>
        <v>2913756</v>
      </c>
      <c r="N427" s="65">
        <f t="shared" si="68"/>
        <v>0</v>
      </c>
      <c r="O427" s="67">
        <f>IF(N427&gt;0,Factors!$B$6*(D427+E427+G427)+Factors!$B$7*(Main!F427+Main!H427),0)</f>
        <v>0</v>
      </c>
      <c r="P427" s="72">
        <f>IF(O427&gt;0,(Factors!$B$6*Main!D427)/O427,0)</f>
        <v>0</v>
      </c>
      <c r="Q427" s="70">
        <f>IF(O427&gt;0,(Factors!$B$6*Main!E427+Factors!$B431*Main!F427)/O427,0)</f>
        <v>0</v>
      </c>
      <c r="R427" s="71">
        <f>IF(O427&gt;0,(Factors!$B$6*Main!G427+Factors!$B431*Main!H427)/O427,0)</f>
        <v>0</v>
      </c>
      <c r="S427" s="88">
        <f t="shared" si="75"/>
        <v>0</v>
      </c>
      <c r="T427" s="89">
        <f t="shared" si="76"/>
        <v>0</v>
      </c>
      <c r="U427" s="89">
        <f t="shared" si="77"/>
        <v>0</v>
      </c>
      <c r="V427" s="88">
        <v>0</v>
      </c>
      <c r="W427" s="89">
        <v>0</v>
      </c>
      <c r="X427" s="89">
        <v>0</v>
      </c>
      <c r="Y427" s="88">
        <f t="shared" si="69"/>
        <v>0</v>
      </c>
      <c r="Z427" s="89">
        <f t="shared" si="70"/>
        <v>0</v>
      </c>
      <c r="AA427" s="89">
        <f t="shared" si="71"/>
        <v>0</v>
      </c>
      <c r="AB427" s="90">
        <f t="shared" si="78"/>
        <v>0</v>
      </c>
      <c r="AC427" s="17"/>
      <c r="AD427" s="17"/>
    </row>
    <row r="428" spans="1:31" ht="14.5" customHeight="1">
      <c r="A428" s="45">
        <v>532399</v>
      </c>
      <c r="B428" s="46" t="s">
        <v>376</v>
      </c>
      <c r="C428" s="47" t="s">
        <v>517</v>
      </c>
      <c r="D428" s="76">
        <v>2195400</v>
      </c>
      <c r="E428" s="77">
        <v>623820</v>
      </c>
      <c r="F428" s="77">
        <v>569874</v>
      </c>
      <c r="G428" s="82">
        <v>0</v>
      </c>
      <c r="H428" s="83">
        <v>0</v>
      </c>
      <c r="I428" s="55">
        <f t="shared" si="72"/>
        <v>3389094</v>
      </c>
      <c r="J428" s="56">
        <f>(D428+E428+G428)*Factors!$B$3 +(F428+H428)*Factors!$B$4</f>
        <v>3378772.4379544444</v>
      </c>
      <c r="K428" s="56">
        <f>VLOOKUP(A428,'NECA 5 year Projections'!$A$3:$H$656,4,FALSE)</f>
        <v>1989007.4115553501</v>
      </c>
      <c r="L428" s="57">
        <f t="shared" si="73"/>
        <v>1989007.4115553501</v>
      </c>
      <c r="M428" s="57">
        <f t="shared" si="74"/>
        <v>3378772.4379544444</v>
      </c>
      <c r="N428" s="65">
        <f t="shared" si="68"/>
        <v>10321.562045555562</v>
      </c>
      <c r="O428" s="67">
        <f>IF(N428&gt;0,Factors!$B$6*(D428+E428+G428)+Factors!$B$7*(Main!F428+Main!H428),0)</f>
        <v>10321.56204555548</v>
      </c>
      <c r="P428" s="72">
        <f>IF(O428&gt;0,(Factors!$B$6*Main!D428)/O428,0)</f>
        <v>0.77872603060420975</v>
      </c>
      <c r="Q428" s="70">
        <f>IF(O428&gt;0,(Factors!$B$6*Main!E428+Factors!$B432*Main!F428)/O428,0)</f>
        <v>0.22127396939579033</v>
      </c>
      <c r="R428" s="71">
        <f>IF(O428&gt;0,(Factors!$B$6*Main!G428+Factors!$B432*Main!H428)/O428,0)</f>
        <v>0</v>
      </c>
      <c r="S428" s="88">
        <f t="shared" si="75"/>
        <v>8037.6690413705501</v>
      </c>
      <c r="T428" s="89">
        <f t="shared" si="76"/>
        <v>2283.8930041850126</v>
      </c>
      <c r="U428" s="89">
        <f t="shared" si="77"/>
        <v>0</v>
      </c>
      <c r="V428" s="88">
        <v>8038</v>
      </c>
      <c r="W428" s="89">
        <v>2243</v>
      </c>
      <c r="X428" s="89">
        <v>0</v>
      </c>
      <c r="Y428" s="88">
        <f t="shared" si="69"/>
        <v>0</v>
      </c>
      <c r="Z428" s="89">
        <f t="shared" si="70"/>
        <v>-41</v>
      </c>
      <c r="AA428" s="89">
        <f t="shared" si="71"/>
        <v>0</v>
      </c>
      <c r="AB428" s="90">
        <f t="shared" si="78"/>
        <v>-41</v>
      </c>
      <c r="AC428" s="17"/>
      <c r="AD428" s="17"/>
    </row>
    <row r="429" spans="1:31" ht="14.5" customHeight="1">
      <c r="A429" s="45">
        <v>542301</v>
      </c>
      <c r="B429" s="46" t="s">
        <v>377</v>
      </c>
      <c r="C429" s="47" t="s">
        <v>520</v>
      </c>
      <c r="D429" s="76">
        <v>1471416</v>
      </c>
      <c r="E429" s="77">
        <v>779502</v>
      </c>
      <c r="F429" s="77">
        <v>670995</v>
      </c>
      <c r="G429" s="82">
        <v>0</v>
      </c>
      <c r="H429" s="83">
        <v>0</v>
      </c>
      <c r="I429" s="55">
        <f t="shared" si="72"/>
        <v>2921913</v>
      </c>
      <c r="J429" s="56">
        <f>(D429+E429+G429)*Factors!$B$3 +(F429+H429)*Factors!$B$4</f>
        <v>2913672.0717303162</v>
      </c>
      <c r="K429" s="56">
        <f>VLOOKUP(A429,'NECA 5 year Projections'!$A$3:$H$656,4,FALSE)</f>
        <v>1802989.56866787</v>
      </c>
      <c r="L429" s="57">
        <f t="shared" si="73"/>
        <v>1802989.56866787</v>
      </c>
      <c r="M429" s="57">
        <f t="shared" si="74"/>
        <v>2913672.0717303162</v>
      </c>
      <c r="N429" s="65">
        <f t="shared" si="68"/>
        <v>8240.9282696838491</v>
      </c>
      <c r="O429" s="67">
        <f>IF(N429&gt;0,Factors!$B$6*(D429+E429+G429)+Factors!$B$7*(Main!F429+Main!H429),0)</f>
        <v>8240.928269683689</v>
      </c>
      <c r="P429" s="72">
        <f>IF(O429&gt;0,(Factors!$B$6*Main!D429)/O429,0)</f>
        <v>0.65369595871551078</v>
      </c>
      <c r="Q429" s="70">
        <f>IF(O429&gt;0,(Factors!$B$6*Main!E429+Factors!$B433*Main!F429)/O429,0)</f>
        <v>0.34630404128448927</v>
      </c>
      <c r="R429" s="71">
        <f>IF(O429&gt;0,(Factors!$B$6*Main!G429+Factors!$B433*Main!H429)/O429,0)</f>
        <v>0</v>
      </c>
      <c r="S429" s="88">
        <f t="shared" si="75"/>
        <v>5387.061505956739</v>
      </c>
      <c r="T429" s="89">
        <f t="shared" si="76"/>
        <v>2853.8667637271105</v>
      </c>
      <c r="U429" s="89">
        <f t="shared" si="77"/>
        <v>0</v>
      </c>
      <c r="V429" s="88">
        <v>5387</v>
      </c>
      <c r="W429" s="89">
        <v>2848</v>
      </c>
      <c r="X429" s="89">
        <v>0</v>
      </c>
      <c r="Y429" s="88">
        <f t="shared" si="69"/>
        <v>0</v>
      </c>
      <c r="Z429" s="89">
        <f t="shared" si="70"/>
        <v>-6</v>
      </c>
      <c r="AA429" s="89">
        <f t="shared" si="71"/>
        <v>0</v>
      </c>
      <c r="AB429" s="90">
        <f t="shared" si="78"/>
        <v>-6</v>
      </c>
      <c r="AC429" s="17"/>
      <c r="AD429" s="17"/>
      <c r="AE429" s="107"/>
    </row>
    <row r="430" spans="1:31" ht="14.5" customHeight="1">
      <c r="A430" s="45">
        <v>542318</v>
      </c>
      <c r="B430" s="46" t="s">
        <v>521</v>
      </c>
      <c r="C430" s="47" t="s">
        <v>520</v>
      </c>
      <c r="D430" s="76">
        <v>1141032</v>
      </c>
      <c r="E430" s="77">
        <v>891147</v>
      </c>
      <c r="F430" s="77">
        <v>750147</v>
      </c>
      <c r="G430" s="82">
        <v>0</v>
      </c>
      <c r="H430" s="83">
        <v>0</v>
      </c>
      <c r="I430" s="55">
        <f t="shared" si="72"/>
        <v>2782326</v>
      </c>
      <c r="J430" s="56">
        <f>(D430+E430+G430)*Factors!$B$3 +(F430+H430)*Factors!$B$4</f>
        <v>2774885.9060604796</v>
      </c>
      <c r="K430" s="56">
        <f>VLOOKUP(A430,'NECA 5 year Projections'!$A$3:$H$656,4,FALSE)</f>
        <v>1449265.8201309</v>
      </c>
      <c r="L430" s="57">
        <f t="shared" si="73"/>
        <v>1449265.8201309</v>
      </c>
      <c r="M430" s="57">
        <f t="shared" si="74"/>
        <v>2774885.9060604796</v>
      </c>
      <c r="N430" s="65">
        <f t="shared" si="68"/>
        <v>7440.0939395204186</v>
      </c>
      <c r="O430" s="67">
        <f>IF(N430&gt;0,Factors!$B$6*(D430+E430+G430)+Factors!$B$7*(Main!F430+Main!H430),0)</f>
        <v>7440.0939395204668</v>
      </c>
      <c r="P430" s="72">
        <f>IF(O430&gt;0,(Factors!$B$6*Main!D430)/O430,0)</f>
        <v>0.56148203480106817</v>
      </c>
      <c r="Q430" s="70">
        <f>IF(O430&gt;0,(Factors!$B$6*Main!E430+Factors!$B434*Main!F430)/O430,0)</f>
        <v>0.43851796519893183</v>
      </c>
      <c r="R430" s="71">
        <f>IF(O430&gt;0,(Factors!$B$6*Main!G430+Factors!$B434*Main!H430)/O430,0)</f>
        <v>0</v>
      </c>
      <c r="S430" s="88">
        <f t="shared" si="75"/>
        <v>4177.4790842730199</v>
      </c>
      <c r="T430" s="89">
        <f t="shared" si="76"/>
        <v>3262.6148552473987</v>
      </c>
      <c r="U430" s="89">
        <f t="shared" si="77"/>
        <v>0</v>
      </c>
      <c r="V430" s="88">
        <v>4177</v>
      </c>
      <c r="W430" s="89">
        <v>3263</v>
      </c>
      <c r="X430" s="89">
        <v>0</v>
      </c>
      <c r="Y430" s="88">
        <f t="shared" si="69"/>
        <v>0</v>
      </c>
      <c r="Z430" s="89">
        <f t="shared" si="70"/>
        <v>0</v>
      </c>
      <c r="AA430" s="89">
        <f t="shared" si="71"/>
        <v>0</v>
      </c>
      <c r="AB430" s="90">
        <f t="shared" si="78"/>
        <v>0</v>
      </c>
      <c r="AC430" s="17"/>
      <c r="AD430" s="17"/>
    </row>
    <row r="431" spans="1:31" ht="14.5" customHeight="1">
      <c r="A431" s="45">
        <v>542324</v>
      </c>
      <c r="B431" s="46" t="s">
        <v>522</v>
      </c>
      <c r="C431" s="47" t="s">
        <v>520</v>
      </c>
      <c r="D431" s="76">
        <v>2004696</v>
      </c>
      <c r="E431" s="77">
        <v>1117098</v>
      </c>
      <c r="F431" s="77">
        <v>1053294</v>
      </c>
      <c r="G431" s="82">
        <v>0</v>
      </c>
      <c r="H431" s="83">
        <v>0</v>
      </c>
      <c r="I431" s="55">
        <f t="shared" si="72"/>
        <v>4175088</v>
      </c>
      <c r="J431" s="56">
        <f>(D431+E431+G431)*Factors!$B$3 +(F431+H431)*Factors!$B$4</f>
        <v>4163658.6718651108</v>
      </c>
      <c r="K431" s="56">
        <f>VLOOKUP(A431,'NECA 5 year Projections'!$A$3:$H$656,4,FALSE)</f>
        <v>2393381.6008514999</v>
      </c>
      <c r="L431" s="57">
        <f t="shared" si="73"/>
        <v>2393381.6008514999</v>
      </c>
      <c r="M431" s="57">
        <f t="shared" si="74"/>
        <v>4163658.6718651108</v>
      </c>
      <c r="N431" s="65">
        <f t="shared" si="68"/>
        <v>11429.328134889249</v>
      </c>
      <c r="O431" s="67">
        <f>IF(N431&gt;0,Factors!$B$6*(D431+E431+G431)+Factors!$B$7*(Main!F431+Main!H431),0)</f>
        <v>11429.328134889376</v>
      </c>
      <c r="P431" s="72">
        <f>IF(O431&gt;0,(Factors!$B$6*Main!D431)/O431,0)</f>
        <v>0.64216152635311619</v>
      </c>
      <c r="Q431" s="70">
        <f>IF(O431&gt;0,(Factors!$B$6*Main!E431+Factors!$B435*Main!F431)/O431,0)</f>
        <v>0.35783847364688381</v>
      </c>
      <c r="R431" s="71">
        <f>IF(O431&gt;0,(Factors!$B$6*Main!G431+Factors!$B435*Main!H431)/O431,0)</f>
        <v>0</v>
      </c>
      <c r="S431" s="88">
        <f t="shared" si="75"/>
        <v>7339.4748002910947</v>
      </c>
      <c r="T431" s="89">
        <f t="shared" si="76"/>
        <v>4089.8533345981541</v>
      </c>
      <c r="U431" s="89">
        <f t="shared" si="77"/>
        <v>0</v>
      </c>
      <c r="V431" s="88">
        <v>7339</v>
      </c>
      <c r="W431" s="89">
        <v>4088</v>
      </c>
      <c r="X431" s="89">
        <v>0</v>
      </c>
      <c r="Y431" s="88">
        <f t="shared" si="69"/>
        <v>0</v>
      </c>
      <c r="Z431" s="89">
        <f t="shared" si="70"/>
        <v>-2</v>
      </c>
      <c r="AA431" s="89">
        <f t="shared" si="71"/>
        <v>0</v>
      </c>
      <c r="AB431" s="90">
        <f t="shared" si="78"/>
        <v>-2</v>
      </c>
      <c r="AC431" s="17"/>
      <c r="AD431" s="17"/>
      <c r="AE431" s="107"/>
    </row>
    <row r="432" spans="1:31" ht="14.5" customHeight="1">
      <c r="A432" s="45">
        <v>542332</v>
      </c>
      <c r="B432" s="46" t="s">
        <v>378</v>
      </c>
      <c r="C432" s="47" t="s">
        <v>520</v>
      </c>
      <c r="D432" s="76">
        <v>3358308</v>
      </c>
      <c r="E432" s="77">
        <v>1779249</v>
      </c>
      <c r="F432" s="77">
        <v>1525878</v>
      </c>
      <c r="G432" s="82">
        <v>0</v>
      </c>
      <c r="H432" s="83">
        <v>0</v>
      </c>
      <c r="I432" s="55">
        <f t="shared" si="72"/>
        <v>6663435</v>
      </c>
      <c r="J432" s="56">
        <f>(D432+E432+G432)*Factors!$B$3 +(F432+H432)*Factors!$B$4</f>
        <v>6644625.6792169185</v>
      </c>
      <c r="K432" s="56">
        <f>VLOOKUP(A432,'NECA 5 year Projections'!$A$3:$H$656,4,FALSE)</f>
        <v>4003188.9128573001</v>
      </c>
      <c r="L432" s="57">
        <f t="shared" si="73"/>
        <v>4003188.9128573001</v>
      </c>
      <c r="M432" s="57">
        <f t="shared" si="74"/>
        <v>6644625.6792169185</v>
      </c>
      <c r="N432" s="65">
        <f t="shared" si="68"/>
        <v>18809.320783081464</v>
      </c>
      <c r="O432" s="67">
        <f>IF(N432&gt;0,Factors!$B$6*(D432+E432+G432)+Factors!$B$7*(Main!F432+Main!H432),0)</f>
        <v>18809.320783081093</v>
      </c>
      <c r="P432" s="72">
        <f>IF(O432&gt;0,(Factors!$B$6*Main!D432)/O432,0)</f>
        <v>0.65367800298858003</v>
      </c>
      <c r="Q432" s="70">
        <f>IF(O432&gt;0,(Factors!$B$6*Main!E432+Factors!$B436*Main!F432)/O432,0)</f>
        <v>0.34632199701142002</v>
      </c>
      <c r="R432" s="71">
        <f>IF(O432&gt;0,(Factors!$B$6*Main!G432+Factors!$B436*Main!H432)/O432,0)</f>
        <v>0</v>
      </c>
      <c r="S432" s="88">
        <f t="shared" si="75"/>
        <v>12295.239247056286</v>
      </c>
      <c r="T432" s="89">
        <f t="shared" si="76"/>
        <v>6514.081536025179</v>
      </c>
      <c r="U432" s="89">
        <f t="shared" si="77"/>
        <v>0</v>
      </c>
      <c r="V432" s="88">
        <v>12295</v>
      </c>
      <c r="W432" s="89">
        <v>6508</v>
      </c>
      <c r="X432" s="89">
        <v>0</v>
      </c>
      <c r="Y432" s="88">
        <f t="shared" si="69"/>
        <v>0</v>
      </c>
      <c r="Z432" s="89">
        <f t="shared" si="70"/>
        <v>-6</v>
      </c>
      <c r="AA432" s="89">
        <f t="shared" si="71"/>
        <v>0</v>
      </c>
      <c r="AB432" s="90">
        <f t="shared" si="78"/>
        <v>-6</v>
      </c>
      <c r="AC432" s="17"/>
      <c r="AD432" s="17"/>
    </row>
    <row r="433" spans="1:31" ht="14.5" customHeight="1">
      <c r="A433" s="45">
        <v>542338</v>
      </c>
      <c r="B433" s="46" t="s">
        <v>379</v>
      </c>
      <c r="C433" s="47" t="s">
        <v>520</v>
      </c>
      <c r="D433" s="76">
        <v>4728624</v>
      </c>
      <c r="E433" s="77">
        <v>1234728</v>
      </c>
      <c r="F433" s="77">
        <v>865359</v>
      </c>
      <c r="G433" s="82">
        <v>0</v>
      </c>
      <c r="H433" s="83">
        <v>0</v>
      </c>
      <c r="I433" s="55">
        <f t="shared" si="72"/>
        <v>6828711</v>
      </c>
      <c r="J433" s="56">
        <f>(D433+E433+G433)*Factors!$B$3 +(F433+H433)*Factors!$B$4</f>
        <v>6806878.3272509817</v>
      </c>
      <c r="K433" s="56">
        <f>VLOOKUP(A433,'NECA 5 year Projections'!$A$3:$H$656,4,FALSE)</f>
        <v>4954365.2071785703</v>
      </c>
      <c r="L433" s="57">
        <f t="shared" si="73"/>
        <v>4954365.2071785703</v>
      </c>
      <c r="M433" s="57">
        <f t="shared" si="74"/>
        <v>6806878.3272509817</v>
      </c>
      <c r="N433" s="65">
        <f t="shared" si="68"/>
        <v>21832.672749018297</v>
      </c>
      <c r="O433" s="67">
        <f>IF(N433&gt;0,Factors!$B$6*(D433+E433+G433)+Factors!$B$7*(Main!F433+Main!H433),0)</f>
        <v>21832.672749018297</v>
      </c>
      <c r="P433" s="72">
        <f>IF(O433&gt;0,(Factors!$B$6*Main!D433)/O433,0)</f>
        <v>0.792947322244268</v>
      </c>
      <c r="Q433" s="70">
        <f>IF(O433&gt;0,(Factors!$B$6*Main!E433+Factors!$B437*Main!F433)/O433,0)</f>
        <v>0.20705267775573205</v>
      </c>
      <c r="R433" s="71">
        <f>IF(O433&gt;0,(Factors!$B$6*Main!G433+Factors!$B437*Main!H433)/O433,0)</f>
        <v>0</v>
      </c>
      <c r="S433" s="88">
        <f t="shared" si="75"/>
        <v>17312.15939376946</v>
      </c>
      <c r="T433" s="89">
        <f t="shared" si="76"/>
        <v>4520.5133552488378</v>
      </c>
      <c r="U433" s="89">
        <f t="shared" si="77"/>
        <v>0</v>
      </c>
      <c r="V433" s="88">
        <v>17312</v>
      </c>
      <c r="W433" s="89">
        <v>4515</v>
      </c>
      <c r="X433" s="89">
        <v>0</v>
      </c>
      <c r="Y433" s="88">
        <f t="shared" si="69"/>
        <v>0</v>
      </c>
      <c r="Z433" s="89">
        <f t="shared" si="70"/>
        <v>-6</v>
      </c>
      <c r="AA433" s="89">
        <f t="shared" si="71"/>
        <v>0</v>
      </c>
      <c r="AB433" s="90">
        <f t="shared" si="78"/>
        <v>-6</v>
      </c>
      <c r="AC433" s="17"/>
      <c r="AD433" s="17"/>
      <c r="AE433" s="107"/>
    </row>
    <row r="434" spans="1:31" ht="14.5" customHeight="1">
      <c r="A434" s="45">
        <v>542339</v>
      </c>
      <c r="B434" s="46" t="s">
        <v>380</v>
      </c>
      <c r="C434" s="47" t="s">
        <v>520</v>
      </c>
      <c r="D434" s="76">
        <v>4055592</v>
      </c>
      <c r="E434" s="77">
        <v>2779251</v>
      </c>
      <c r="F434" s="77">
        <v>2596878</v>
      </c>
      <c r="G434" s="82">
        <v>0</v>
      </c>
      <c r="H434" s="83">
        <v>0</v>
      </c>
      <c r="I434" s="55">
        <f t="shared" si="72"/>
        <v>9431721</v>
      </c>
      <c r="J434" s="56">
        <f>(D434+E434+G434)*Factors!$B$3 +(F434+H434)*Factors!$B$4</f>
        <v>9406697.6757840365</v>
      </c>
      <c r="K434" s="56">
        <f>VLOOKUP(A434,'NECA 5 year Projections'!$A$3:$H$656,4,FALSE)</f>
        <v>4157098.1395482402</v>
      </c>
      <c r="L434" s="57">
        <f t="shared" si="73"/>
        <v>4157098.1395482402</v>
      </c>
      <c r="M434" s="57">
        <f t="shared" si="74"/>
        <v>9406697.6757840365</v>
      </c>
      <c r="N434" s="65">
        <f t="shared" si="68"/>
        <v>25023.324215963483</v>
      </c>
      <c r="O434" s="67">
        <f>IF(N434&gt;0,Factors!$B$6*(D434+E434+G434)+Factors!$B$7*(Main!F434+Main!H434),0)</f>
        <v>25023.324215964189</v>
      </c>
      <c r="P434" s="72">
        <f>IF(O434&gt;0,(Factors!$B$6*Main!D434)/O434,0)</f>
        <v>0.59337017690091787</v>
      </c>
      <c r="Q434" s="70">
        <f>IF(O434&gt;0,(Factors!$B$6*Main!E434+Factors!$B438*Main!F434)/O434,0)</f>
        <v>0.40662982309908219</v>
      </c>
      <c r="R434" s="71">
        <f>IF(O434&gt;0,(Factors!$B$6*Main!G434+Factors!$B438*Main!H434)/O434,0)</f>
        <v>0</v>
      </c>
      <c r="S434" s="88">
        <f t="shared" si="75"/>
        <v>14848.094316675273</v>
      </c>
      <c r="T434" s="89">
        <f t="shared" si="76"/>
        <v>10175.22989928821</v>
      </c>
      <c r="U434" s="89">
        <f t="shared" si="77"/>
        <v>0</v>
      </c>
      <c r="V434" s="88">
        <v>14848</v>
      </c>
      <c r="W434" s="89">
        <v>10193</v>
      </c>
      <c r="X434" s="89">
        <v>0</v>
      </c>
      <c r="Y434" s="88">
        <f t="shared" si="69"/>
        <v>0</v>
      </c>
      <c r="Z434" s="89">
        <f t="shared" si="70"/>
        <v>18</v>
      </c>
      <c r="AA434" s="89">
        <f t="shared" si="71"/>
        <v>0</v>
      </c>
      <c r="AB434" s="90">
        <f t="shared" si="78"/>
        <v>18</v>
      </c>
      <c r="AC434" s="17"/>
      <c r="AD434" s="17"/>
      <c r="AE434" s="107"/>
    </row>
    <row r="435" spans="1:31" ht="14.5" customHeight="1">
      <c r="A435" s="45">
        <v>542343</v>
      </c>
      <c r="B435" s="46" t="s">
        <v>381</v>
      </c>
      <c r="C435" s="47" t="s">
        <v>520</v>
      </c>
      <c r="D435" s="76">
        <v>2591076</v>
      </c>
      <c r="E435" s="77">
        <v>723372</v>
      </c>
      <c r="F435" s="77">
        <v>771285</v>
      </c>
      <c r="G435" s="82">
        <v>0</v>
      </c>
      <c r="H435" s="83">
        <v>0</v>
      </c>
      <c r="I435" s="55">
        <f t="shared" si="72"/>
        <v>4085733</v>
      </c>
      <c r="J435" s="56">
        <f>(D435+E435+G435)*Factors!$B$3 +(F435+H435)*Factors!$B$4</f>
        <v>4073598.3383990014</v>
      </c>
      <c r="K435" s="56">
        <f>VLOOKUP(A435,'NECA 5 year Projections'!$A$3:$H$656,4,FALSE)</f>
        <v>2765287.3794855899</v>
      </c>
      <c r="L435" s="57">
        <f t="shared" si="73"/>
        <v>2765287.3794855899</v>
      </c>
      <c r="M435" s="57">
        <f t="shared" si="74"/>
        <v>4073598.3383990014</v>
      </c>
      <c r="N435" s="65">
        <f t="shared" si="68"/>
        <v>12134.661600998603</v>
      </c>
      <c r="O435" s="67">
        <f>IF(N435&gt;0,Factors!$B$6*(D435+E435+G435)+Factors!$B$7*(Main!F435+Main!H435),0)</f>
        <v>12134.661600998599</v>
      </c>
      <c r="P435" s="72">
        <f>IF(O435&gt;0,(Factors!$B$6*Main!D435)/O435,0)</f>
        <v>0.78175189352797203</v>
      </c>
      <c r="Q435" s="70">
        <f>IF(O435&gt;0,(Factors!$B$6*Main!E435+Factors!$B439*Main!F435)/O435,0)</f>
        <v>0.21824810647202791</v>
      </c>
      <c r="R435" s="71">
        <f>IF(O435&gt;0,(Factors!$B$6*Main!G435+Factors!$B439*Main!H435)/O435,0)</f>
        <v>0</v>
      </c>
      <c r="S435" s="88">
        <f t="shared" si="75"/>
        <v>9486.2946839018296</v>
      </c>
      <c r="T435" s="89">
        <f t="shared" si="76"/>
        <v>2648.3669170967719</v>
      </c>
      <c r="U435" s="89">
        <f t="shared" si="77"/>
        <v>0</v>
      </c>
      <c r="V435" s="88">
        <v>9486</v>
      </c>
      <c r="W435" s="89">
        <v>2408</v>
      </c>
      <c r="X435" s="89">
        <v>0</v>
      </c>
      <c r="Y435" s="88">
        <f t="shared" si="69"/>
        <v>0</v>
      </c>
      <c r="Z435" s="89">
        <f t="shared" si="70"/>
        <v>-240</v>
      </c>
      <c r="AA435" s="89">
        <f t="shared" si="71"/>
        <v>0</v>
      </c>
      <c r="AB435" s="90">
        <f t="shared" si="78"/>
        <v>-240</v>
      </c>
      <c r="AC435" s="17"/>
      <c r="AD435" s="17"/>
      <c r="AE435" s="107"/>
    </row>
    <row r="436" spans="1:31" ht="14.5" customHeight="1">
      <c r="A436" s="45">
        <v>552349</v>
      </c>
      <c r="B436" s="46" t="s">
        <v>382</v>
      </c>
      <c r="C436" s="47" t="s">
        <v>523</v>
      </c>
      <c r="D436" s="76">
        <v>3140220</v>
      </c>
      <c r="E436" s="77">
        <v>902853</v>
      </c>
      <c r="F436" s="77">
        <v>931695</v>
      </c>
      <c r="G436" s="82">
        <v>0</v>
      </c>
      <c r="H436" s="83">
        <v>0</v>
      </c>
      <c r="I436" s="55">
        <f t="shared" si="72"/>
        <v>4974768</v>
      </c>
      <c r="J436" s="56">
        <f>(D436+E436+G436)*Factors!$B$3 +(F436+H436)*Factors!$B$4</f>
        <v>4959965.739508016</v>
      </c>
      <c r="K436" s="56">
        <f>VLOOKUP(A436,'NECA 5 year Projections'!$A$3:$H$656,4,FALSE)</f>
        <v>2507695.2015370899</v>
      </c>
      <c r="L436" s="57">
        <f t="shared" si="73"/>
        <v>2507695.2015370899</v>
      </c>
      <c r="M436" s="57">
        <f t="shared" si="74"/>
        <v>4959965.739508016</v>
      </c>
      <c r="N436" s="65">
        <f t="shared" si="68"/>
        <v>14802.260491983965</v>
      </c>
      <c r="O436" s="67">
        <f>IF(N436&gt;0,Factors!$B$6*(D436+E436+G436)+Factors!$B$7*(Main!F436+Main!H436),0)</f>
        <v>14802.260491983645</v>
      </c>
      <c r="P436" s="72">
        <f>IF(O436&gt;0,(Factors!$B$6*Main!D436)/O436,0)</f>
        <v>0.77669139290831513</v>
      </c>
      <c r="Q436" s="70">
        <f>IF(O436&gt;0,(Factors!$B$6*Main!E436+Factors!$B440*Main!F436)/O436,0)</f>
        <v>0.22330860709168499</v>
      </c>
      <c r="R436" s="71">
        <f>IF(O436&gt;0,(Factors!$B$6*Main!G436+Factors!$B440*Main!H436)/O436,0)</f>
        <v>0</v>
      </c>
      <c r="S436" s="88">
        <f t="shared" si="75"/>
        <v>11496.788319710748</v>
      </c>
      <c r="T436" s="89">
        <f t="shared" si="76"/>
        <v>3305.4721722732188</v>
      </c>
      <c r="U436" s="89">
        <f t="shared" si="77"/>
        <v>0</v>
      </c>
      <c r="V436" s="88">
        <v>11497</v>
      </c>
      <c r="W436" s="89">
        <v>3305</v>
      </c>
      <c r="X436" s="89">
        <v>0</v>
      </c>
      <c r="Y436" s="88">
        <f t="shared" si="69"/>
        <v>0</v>
      </c>
      <c r="Z436" s="89">
        <f t="shared" si="70"/>
        <v>0</v>
      </c>
      <c r="AA436" s="89">
        <f t="shared" si="71"/>
        <v>0</v>
      </c>
      <c r="AB436" s="90">
        <f t="shared" si="78"/>
        <v>0</v>
      </c>
      <c r="AC436" s="17"/>
      <c r="AD436" s="17"/>
    </row>
    <row r="437" spans="1:31" ht="14.5" customHeight="1">
      <c r="A437" s="45">
        <v>553304</v>
      </c>
      <c r="B437" s="46" t="s">
        <v>383</v>
      </c>
      <c r="C437" s="47" t="s">
        <v>523</v>
      </c>
      <c r="D437" s="76">
        <v>497280</v>
      </c>
      <c r="E437" s="77">
        <v>356238</v>
      </c>
      <c r="F437" s="77">
        <v>336495</v>
      </c>
      <c r="G437" s="82">
        <v>0</v>
      </c>
      <c r="H437" s="83">
        <v>0</v>
      </c>
      <c r="I437" s="55">
        <f t="shared" si="72"/>
        <v>1190013</v>
      </c>
      <c r="J437" s="56">
        <f>(D437+E437+G437)*Factors!$B$3 +(F437+H437)*Factors!$B$4</f>
        <v>1186888.1502209837</v>
      </c>
      <c r="K437" s="56">
        <f>VLOOKUP(A437,'NECA 5 year Projections'!$A$3:$H$656,4,FALSE)</f>
        <v>624424.91436912003</v>
      </c>
      <c r="L437" s="57">
        <f t="shared" si="73"/>
        <v>624424.91436912003</v>
      </c>
      <c r="M437" s="57">
        <f t="shared" si="74"/>
        <v>1186888.1502209837</v>
      </c>
      <c r="N437" s="65">
        <f t="shared" si="68"/>
        <v>3124.8497790163383</v>
      </c>
      <c r="O437" s="67">
        <f>IF(N437&gt;0,Factors!$B$6*(D437+E437+G437)+Factors!$B$7*(Main!F437+Main!H437),0)</f>
        <v>3124.8497790163319</v>
      </c>
      <c r="P437" s="72">
        <f>IF(O437&gt;0,(Factors!$B$6*Main!D437)/O437,0)</f>
        <v>0.58262391654306056</v>
      </c>
      <c r="Q437" s="70">
        <f>IF(O437&gt;0,(Factors!$B$6*Main!E437+Factors!$B441*Main!F437)/O437,0)</f>
        <v>0.41737608345693938</v>
      </c>
      <c r="R437" s="71">
        <f>IF(O437&gt;0,(Factors!$B$6*Main!G437+Factors!$B441*Main!H437)/O437,0)</f>
        <v>0</v>
      </c>
      <c r="S437" s="88">
        <f t="shared" si="75"/>
        <v>1820.6122168592162</v>
      </c>
      <c r="T437" s="89">
        <f t="shared" si="76"/>
        <v>1304.2375621571218</v>
      </c>
      <c r="U437" s="89">
        <f t="shared" si="77"/>
        <v>0</v>
      </c>
      <c r="V437" s="88">
        <v>1821</v>
      </c>
      <c r="W437" s="89">
        <v>1303</v>
      </c>
      <c r="X437" s="89">
        <v>0</v>
      </c>
      <c r="Y437" s="88">
        <f t="shared" si="69"/>
        <v>0</v>
      </c>
      <c r="Z437" s="89">
        <f t="shared" si="70"/>
        <v>-1</v>
      </c>
      <c r="AA437" s="89">
        <f t="shared" si="71"/>
        <v>0</v>
      </c>
      <c r="AB437" s="90">
        <f t="shared" si="78"/>
        <v>-1</v>
      </c>
      <c r="AC437" s="17"/>
      <c r="AD437" s="17"/>
    </row>
    <row r="438" spans="1:31" ht="14.5" customHeight="1">
      <c r="A438" s="45">
        <v>663800</v>
      </c>
      <c r="B438" s="46" t="s">
        <v>524</v>
      </c>
      <c r="C438" s="47" t="s">
        <v>525</v>
      </c>
      <c r="D438" s="76">
        <v>6528120</v>
      </c>
      <c r="E438" s="77">
        <v>0</v>
      </c>
      <c r="F438" s="77">
        <v>0</v>
      </c>
      <c r="G438" s="82">
        <v>0</v>
      </c>
      <c r="H438" s="83">
        <v>0</v>
      </c>
      <c r="I438" s="55">
        <f t="shared" si="72"/>
        <v>6528120</v>
      </c>
      <c r="J438" s="56">
        <f>(D438+E438+G438)*Factors!$B$3 +(F438+H438)*Factors!$B$4</f>
        <v>6504219.6319475491</v>
      </c>
      <c r="K438" s="56">
        <f>VLOOKUP(A438,'NECA 5 year Projections'!$A$3:$H$656,4,FALSE)</f>
        <v>7268327.5305768903</v>
      </c>
      <c r="L438" s="57">
        <f t="shared" si="73"/>
        <v>6528120</v>
      </c>
      <c r="M438" s="57">
        <f t="shared" si="74"/>
        <v>6528120</v>
      </c>
      <c r="N438" s="65">
        <f t="shared" si="68"/>
        <v>0</v>
      </c>
      <c r="O438" s="67">
        <f>IF(N438&gt;0,Factors!$B$6*(D438+E438+G438)+Factors!$B$7*(Main!F438+Main!H438),0)</f>
        <v>0</v>
      </c>
      <c r="P438" s="72">
        <f>IF(O438&gt;0,(Factors!$B$6*Main!D438)/O438,0)</f>
        <v>0</v>
      </c>
      <c r="Q438" s="70">
        <f>IF(O438&gt;0,(Factors!$B$6*Main!E438+Factors!$B442*Main!F438)/O438,0)</f>
        <v>0</v>
      </c>
      <c r="R438" s="71">
        <f>IF(O438&gt;0,(Factors!$B$6*Main!G438+Factors!$B442*Main!H438)/O438,0)</f>
        <v>0</v>
      </c>
      <c r="S438" s="88">
        <f t="shared" ref="S438" si="79">P438*N438</f>
        <v>0</v>
      </c>
      <c r="T438" s="89">
        <f t="shared" ref="T438" si="80">Q438*N438</f>
        <v>0</v>
      </c>
      <c r="U438" s="89">
        <f t="shared" ref="U438" si="81">R438*N438</f>
        <v>0</v>
      </c>
      <c r="V438" s="88">
        <v>0</v>
      </c>
      <c r="W438" s="89">
        <v>0</v>
      </c>
      <c r="X438" s="89">
        <v>0</v>
      </c>
      <c r="Y438" s="88">
        <f t="shared" ref="Y438" si="82">ROUND(V438-S438,0)</f>
        <v>0</v>
      </c>
      <c r="Z438" s="89">
        <f t="shared" ref="Z438" si="83">ROUND(W438-T438,0)</f>
        <v>0</v>
      </c>
      <c r="AA438" s="89">
        <f t="shared" ref="AA438" si="84">ROUND(X438-U438,0)</f>
        <v>0</v>
      </c>
      <c r="AB438" s="90">
        <f t="shared" ref="AB438" si="85">ROUND(SUM(Y438:AA438),0)</f>
        <v>0</v>
      </c>
      <c r="AC438" s="17"/>
      <c r="AD438" s="17"/>
    </row>
    <row r="439" spans="1:31">
      <c r="A439" s="23"/>
      <c r="B439" s="23" t="s">
        <v>738</v>
      </c>
      <c r="C439" s="23"/>
      <c r="D439" s="80">
        <f>SUM(D3:D438)</f>
        <v>710252913</v>
      </c>
      <c r="E439" s="81">
        <f t="shared" ref="E439:AB439" si="86">SUM(E3:E438)</f>
        <v>207159672</v>
      </c>
      <c r="F439" s="81">
        <f t="shared" si="86"/>
        <v>196006035</v>
      </c>
      <c r="G439" s="86">
        <f t="shared" si="86"/>
        <v>815661</v>
      </c>
      <c r="H439" s="87">
        <f t="shared" si="86"/>
        <v>353278</v>
      </c>
      <c r="I439" s="63">
        <f t="shared" si="86"/>
        <v>1114587559</v>
      </c>
      <c r="J439" s="64">
        <f t="shared" si="86"/>
        <v>1111225795.8835807</v>
      </c>
      <c r="K439" s="64">
        <f t="shared" si="86"/>
        <v>691242236.7449851</v>
      </c>
      <c r="L439" s="64">
        <f t="shared" si="86"/>
        <v>666624251.31194377</v>
      </c>
      <c r="M439" s="64">
        <f t="shared" si="86"/>
        <v>1111545329.9304924</v>
      </c>
      <c r="N439" s="66">
        <f t="shared" si="86"/>
        <v>3042229.0695074797</v>
      </c>
      <c r="O439" s="69">
        <f t="shared" si="86"/>
        <v>3042283.2576340693</v>
      </c>
      <c r="P439" s="23"/>
      <c r="Q439" s="23"/>
      <c r="R439" s="24"/>
      <c r="S439" s="94">
        <f t="shared" si="86"/>
        <v>2290017.5956533314</v>
      </c>
      <c r="T439" s="95">
        <f t="shared" si="86"/>
        <v>749225.22389151878</v>
      </c>
      <c r="U439" s="96">
        <f t="shared" si="86"/>
        <v>2986.2499626278895</v>
      </c>
      <c r="V439" s="94">
        <v>2295407</v>
      </c>
      <c r="W439" s="95">
        <v>743590</v>
      </c>
      <c r="X439" s="95">
        <v>2986</v>
      </c>
      <c r="Y439" s="94">
        <f t="shared" si="86"/>
        <v>5388</v>
      </c>
      <c r="Z439" s="95">
        <f t="shared" si="86"/>
        <v>-5639</v>
      </c>
      <c r="AA439" s="95">
        <f t="shared" si="86"/>
        <v>0</v>
      </c>
      <c r="AB439" s="96">
        <f t="shared" si="86"/>
        <v>-251</v>
      </c>
      <c r="AC439" s="17"/>
      <c r="AD439" s="19"/>
    </row>
    <row r="440" spans="1:31" ht="33" customHeight="1">
      <c r="A440" s="111" t="s">
        <v>764</v>
      </c>
      <c r="B440" s="111"/>
      <c r="C440" s="111"/>
    </row>
    <row r="441" spans="1:31">
      <c r="AB441" s="38"/>
    </row>
    <row r="442" spans="1:31">
      <c r="AB442" s="38"/>
    </row>
  </sheetData>
  <mergeCells count="3">
    <mergeCell ref="S1:U1"/>
    <mergeCell ref="A440:C440"/>
    <mergeCell ref="Y1:AB1"/>
  </mergeCells>
  <pageMargins left="0.7" right="0.7" top="0.75" bottom="0.75" header="0.3" footer="0.3"/>
  <pageSetup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A3" sqref="A3"/>
    </sheetView>
  </sheetViews>
  <sheetFormatPr defaultRowHeight="14.5"/>
  <cols>
    <col min="1" max="1" width="51.453125" bestFit="1" customWidth="1"/>
  </cols>
  <sheetData>
    <row r="3" spans="1:2">
      <c r="A3" t="s">
        <v>759</v>
      </c>
      <c r="B3" s="15">
        <v>0.99633885895901864</v>
      </c>
    </row>
    <row r="4" spans="1:2">
      <c r="A4" t="s">
        <v>758</v>
      </c>
      <c r="B4" s="15">
        <v>1</v>
      </c>
    </row>
    <row r="6" spans="1:2">
      <c r="A6" s="1" t="s">
        <v>760</v>
      </c>
      <c r="B6" s="15">
        <f>1-B3</f>
        <v>3.6611410409813638E-3</v>
      </c>
    </row>
    <row r="7" spans="1:2">
      <c r="A7" s="1" t="s">
        <v>761</v>
      </c>
      <c r="B7" s="15">
        <f t="shared" ref="B7" si="0">1-B4</f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6"/>
  <sheetViews>
    <sheetView workbookViewId="0">
      <pane ySplit="2" topLeftCell="A3" activePane="bottomLeft" state="frozen"/>
      <selection pane="bottomLeft" activeCell="A3" sqref="A3"/>
    </sheetView>
  </sheetViews>
  <sheetFormatPr defaultRowHeight="14.5"/>
  <cols>
    <col min="1" max="1" width="9.1796875" style="5"/>
    <col min="2" max="2" width="30.54296875" style="2" customWidth="1"/>
    <col min="3" max="3" width="13.81640625" style="102" bestFit="1" customWidth="1"/>
    <col min="4" max="7" width="13.81640625" style="103" bestFit="1" customWidth="1"/>
    <col min="8" max="8" width="14" style="103" bestFit="1" customWidth="1"/>
    <col min="9" max="13" width="10.1796875" bestFit="1" customWidth="1"/>
  </cols>
  <sheetData>
    <row r="1" spans="1:8" ht="43.5">
      <c r="A1" s="3"/>
      <c r="B1" s="13"/>
      <c r="C1" s="115" t="s">
        <v>431</v>
      </c>
      <c r="D1" s="115"/>
      <c r="E1" s="115"/>
      <c r="F1" s="115"/>
      <c r="G1" s="115"/>
      <c r="H1" s="100" t="s">
        <v>429</v>
      </c>
    </row>
    <row r="2" spans="1:8">
      <c r="A2" s="11" t="s">
        <v>0</v>
      </c>
      <c r="B2" s="14" t="s">
        <v>1</v>
      </c>
      <c r="C2" s="104">
        <v>2019</v>
      </c>
      <c r="D2" s="105">
        <v>2020</v>
      </c>
      <c r="E2" s="105">
        <v>2021</v>
      </c>
      <c r="F2" s="105">
        <v>2022</v>
      </c>
      <c r="G2" s="105">
        <v>2023</v>
      </c>
      <c r="H2" s="101" t="s">
        <v>430</v>
      </c>
    </row>
    <row r="3" spans="1:8">
      <c r="A3" s="5">
        <v>100002</v>
      </c>
      <c r="B3" s="2" t="s">
        <v>2</v>
      </c>
      <c r="C3" s="102">
        <v>466180.93088590901</v>
      </c>
      <c r="D3" s="103">
        <v>496851.84016930999</v>
      </c>
      <c r="E3" s="103">
        <v>530881.98003968899</v>
      </c>
      <c r="F3" s="103">
        <v>568983.13907936402</v>
      </c>
      <c r="G3" s="103">
        <v>611419.11082427006</v>
      </c>
      <c r="H3" s="103">
        <v>2674317.0009985422</v>
      </c>
    </row>
    <row r="4" spans="1:8">
      <c r="A4" s="5">
        <v>100003</v>
      </c>
      <c r="B4" s="2" t="s">
        <v>527</v>
      </c>
      <c r="C4" s="102">
        <v>836000</v>
      </c>
      <c r="D4" s="103">
        <v>846362</v>
      </c>
      <c r="E4" s="103">
        <v>855936</v>
      </c>
      <c r="F4" s="103">
        <v>863431</v>
      </c>
      <c r="G4" s="103">
        <v>868930</v>
      </c>
      <c r="H4" s="103">
        <v>4270659</v>
      </c>
    </row>
    <row r="5" spans="1:8">
      <c r="A5" s="5">
        <v>100019</v>
      </c>
      <c r="B5" s="2" t="s">
        <v>3</v>
      </c>
      <c r="C5" s="102">
        <v>1551818.8435507</v>
      </c>
      <c r="D5" s="103">
        <v>1599254.7351862499</v>
      </c>
      <c r="E5" s="103">
        <v>1650483.47560912</v>
      </c>
      <c r="F5" s="103">
        <v>1700570.2371268501</v>
      </c>
      <c r="G5" s="103">
        <v>1745959.6747775399</v>
      </c>
      <c r="H5" s="103">
        <v>8248086.9662504587</v>
      </c>
    </row>
    <row r="6" spans="1:8">
      <c r="A6" s="5">
        <v>100027</v>
      </c>
      <c r="B6" s="2" t="s">
        <v>528</v>
      </c>
      <c r="C6" s="102">
        <v>457987.09269202698</v>
      </c>
      <c r="D6" s="103">
        <v>468570.36896270199</v>
      </c>
      <c r="E6" s="103">
        <v>478484.97210985998</v>
      </c>
      <c r="F6" s="103">
        <v>487242.00309659902</v>
      </c>
      <c r="G6" s="103">
        <v>495334.09780625498</v>
      </c>
      <c r="H6" s="103">
        <v>2387618.534667443</v>
      </c>
    </row>
    <row r="7" spans="1:8">
      <c r="A7" s="5">
        <v>100029</v>
      </c>
      <c r="B7" s="2" t="s">
        <v>385</v>
      </c>
      <c r="C7" s="102">
        <v>867657.03591775196</v>
      </c>
      <c r="D7" s="103">
        <v>908413.92610989802</v>
      </c>
      <c r="E7" s="103">
        <v>949981.67776895501</v>
      </c>
      <c r="F7" s="103">
        <v>991943.07152722904</v>
      </c>
      <c r="G7" s="103">
        <v>1034372.11389852</v>
      </c>
      <c r="H7" s="103">
        <v>4752367.8252223544</v>
      </c>
    </row>
    <row r="8" spans="1:8">
      <c r="A8" s="5">
        <v>120038</v>
      </c>
      <c r="B8" s="2" t="s">
        <v>529</v>
      </c>
      <c r="C8" s="102">
        <v>226980.153806141</v>
      </c>
      <c r="D8" s="103">
        <v>232366.59328847399</v>
      </c>
      <c r="E8" s="103">
        <v>238125.65586300401</v>
      </c>
      <c r="F8" s="103">
        <v>244051.02752803199</v>
      </c>
      <c r="G8" s="103">
        <v>250273.154599284</v>
      </c>
      <c r="H8" s="103">
        <v>1191796.585084935</v>
      </c>
    </row>
    <row r="9" spans="1:8">
      <c r="A9" s="5">
        <v>120039</v>
      </c>
      <c r="B9" s="2" t="s">
        <v>4</v>
      </c>
      <c r="C9" s="102">
        <v>892687.59704781102</v>
      </c>
      <c r="D9" s="103">
        <v>722916.98467260494</v>
      </c>
      <c r="E9" s="103">
        <v>730731.351188245</v>
      </c>
      <c r="F9" s="103">
        <v>742959.82723734097</v>
      </c>
      <c r="G9" s="103">
        <v>759382.52382088499</v>
      </c>
      <c r="H9" s="103">
        <v>3848678.2839668868</v>
      </c>
    </row>
    <row r="10" spans="1:8">
      <c r="A10" s="5">
        <v>120042</v>
      </c>
      <c r="B10" s="2" t="s">
        <v>530</v>
      </c>
      <c r="C10" s="102">
        <v>21778.823812103001</v>
      </c>
      <c r="D10" s="103">
        <v>22701.098694205401</v>
      </c>
      <c r="E10" s="103">
        <v>23677.5391065685</v>
      </c>
      <c r="F10" s="103">
        <v>24684.767702798199</v>
      </c>
      <c r="G10" s="103">
        <v>25592.725259063402</v>
      </c>
      <c r="H10" s="103">
        <v>118434.9545747385</v>
      </c>
    </row>
    <row r="11" spans="1:8">
      <c r="A11" s="5">
        <v>120043</v>
      </c>
      <c r="B11" s="2" t="s">
        <v>5</v>
      </c>
      <c r="C11" s="102">
        <v>331475.86252015003</v>
      </c>
      <c r="D11" s="103">
        <v>346470.92406036198</v>
      </c>
      <c r="E11" s="103">
        <v>361898.475563363</v>
      </c>
      <c r="F11" s="103">
        <v>377220.44085422199</v>
      </c>
      <c r="G11" s="103">
        <v>391707.65309028002</v>
      </c>
      <c r="H11" s="103">
        <v>1808773.3560883771</v>
      </c>
    </row>
    <row r="12" spans="1:8">
      <c r="A12" s="5">
        <v>140053</v>
      </c>
      <c r="B12" s="2" t="s">
        <v>6</v>
      </c>
      <c r="C12" s="102">
        <v>205304.784534128</v>
      </c>
      <c r="D12" s="103">
        <v>215489.009426534</v>
      </c>
      <c r="E12" s="103">
        <v>225938.201744714</v>
      </c>
      <c r="F12" s="103">
        <v>236290.918422952</v>
      </c>
      <c r="G12" s="103">
        <v>245761.91983609699</v>
      </c>
      <c r="H12" s="103">
        <v>1128784.8339644249</v>
      </c>
    </row>
    <row r="13" spans="1:8">
      <c r="A13" s="5">
        <v>140064</v>
      </c>
      <c r="B13" s="2" t="s">
        <v>531</v>
      </c>
      <c r="C13" s="102">
        <v>1276116.55176286</v>
      </c>
      <c r="D13" s="103">
        <v>1324863.14028081</v>
      </c>
      <c r="E13" s="103">
        <v>1376364.13958556</v>
      </c>
      <c r="F13" s="103">
        <v>1426673.8473720001</v>
      </c>
      <c r="G13" s="103">
        <v>1472768.6195125901</v>
      </c>
      <c r="H13" s="103">
        <v>6876786.2985138204</v>
      </c>
    </row>
    <row r="14" spans="1:8">
      <c r="A14" s="5">
        <v>140068</v>
      </c>
      <c r="B14" s="2" t="s">
        <v>7</v>
      </c>
      <c r="C14" s="102">
        <v>513471.73821711302</v>
      </c>
      <c r="D14" s="103">
        <v>547690.41682811501</v>
      </c>
      <c r="E14" s="103">
        <v>581296.033216557</v>
      </c>
      <c r="F14" s="103">
        <v>613641.22198298003</v>
      </c>
      <c r="G14" s="103">
        <v>518812.42530295899</v>
      </c>
      <c r="H14" s="103">
        <v>2774911.8355477243</v>
      </c>
    </row>
    <row r="15" spans="1:8">
      <c r="A15" s="5">
        <v>140069</v>
      </c>
      <c r="B15" s="2" t="s">
        <v>8</v>
      </c>
      <c r="C15" s="102">
        <v>2294437.8726816</v>
      </c>
      <c r="D15" s="103">
        <v>2384361.79019923</v>
      </c>
      <c r="E15" s="103">
        <v>2479814.5755620701</v>
      </c>
      <c r="F15" s="103">
        <v>2579091.50671606</v>
      </c>
      <c r="G15" s="103">
        <v>2682472.4062448698</v>
      </c>
      <c r="H15" s="103">
        <v>12420178.151403831</v>
      </c>
    </row>
    <row r="16" spans="1:8">
      <c r="A16" s="5">
        <v>147332</v>
      </c>
      <c r="B16" s="2" t="s">
        <v>9</v>
      </c>
      <c r="C16" s="102">
        <v>2519375.4515591501</v>
      </c>
      <c r="D16" s="103">
        <v>2653680.1774522001</v>
      </c>
      <c r="E16" s="103">
        <v>2801952.5432265899</v>
      </c>
      <c r="F16" s="103">
        <v>2960628.4757795702</v>
      </c>
      <c r="G16" s="103">
        <v>3131284.7432628302</v>
      </c>
      <c r="H16" s="103">
        <v>14066921.391280342</v>
      </c>
    </row>
    <row r="17" spans="1:8">
      <c r="A17" s="5">
        <v>150076</v>
      </c>
      <c r="B17" s="2" t="s">
        <v>10</v>
      </c>
      <c r="C17" s="102">
        <v>184980.32385761201</v>
      </c>
      <c r="D17" s="103">
        <v>194953.78473390799</v>
      </c>
      <c r="E17" s="103">
        <v>205282.62524121499</v>
      </c>
      <c r="F17" s="103">
        <v>215224.893125884</v>
      </c>
      <c r="G17" s="103">
        <v>224923.286642394</v>
      </c>
      <c r="H17" s="103">
        <v>1025364.913601013</v>
      </c>
    </row>
    <row r="18" spans="1:8">
      <c r="A18" s="5">
        <v>150077</v>
      </c>
      <c r="B18" s="2" t="s">
        <v>11</v>
      </c>
      <c r="C18" s="102">
        <v>533569.30837377498</v>
      </c>
      <c r="D18" s="103">
        <v>556276.40450910095</v>
      </c>
      <c r="E18" s="103">
        <v>582068.61733799696</v>
      </c>
      <c r="F18" s="103">
        <v>610530.95376506296</v>
      </c>
      <c r="G18" s="103">
        <v>641666.96538466495</v>
      </c>
      <c r="H18" s="103">
        <v>2924112.249370601</v>
      </c>
    </row>
    <row r="19" spans="1:8">
      <c r="A19" s="5">
        <v>150085</v>
      </c>
      <c r="B19" s="2" t="s">
        <v>12</v>
      </c>
      <c r="C19" s="102">
        <v>198634.35331728999</v>
      </c>
      <c r="D19" s="103">
        <v>213588.32562932899</v>
      </c>
      <c r="E19" s="103">
        <v>229315.900700253</v>
      </c>
      <c r="F19" s="103">
        <v>245852.220331135</v>
      </c>
      <c r="G19" s="103">
        <v>263406.83348296199</v>
      </c>
      <c r="H19" s="103">
        <v>1150797.633460969</v>
      </c>
    </row>
    <row r="20" spans="1:8">
      <c r="A20" s="5">
        <v>150091</v>
      </c>
      <c r="B20" s="2" t="s">
        <v>13</v>
      </c>
      <c r="C20" s="102">
        <v>516221.11819105601</v>
      </c>
      <c r="D20" s="103">
        <v>539541.71949638799</v>
      </c>
      <c r="E20" s="103">
        <v>565998.04636844795</v>
      </c>
      <c r="F20" s="103">
        <v>595520.03991337598</v>
      </c>
      <c r="G20" s="103">
        <v>628349.64583989303</v>
      </c>
      <c r="H20" s="103">
        <v>2845630.5698091611</v>
      </c>
    </row>
    <row r="21" spans="1:8">
      <c r="A21" s="5">
        <v>150097</v>
      </c>
      <c r="B21" s="2" t="s">
        <v>14</v>
      </c>
      <c r="C21" s="102">
        <v>472896.026103665</v>
      </c>
      <c r="D21" s="103">
        <v>493551.02166193997</v>
      </c>
      <c r="E21" s="103">
        <v>515934.39151919202</v>
      </c>
      <c r="F21" s="103">
        <v>539658.22771827399</v>
      </c>
      <c r="G21" s="103">
        <v>564767.80048777803</v>
      </c>
      <c r="H21" s="103">
        <v>2586807.4674908491</v>
      </c>
    </row>
    <row r="22" spans="1:8">
      <c r="A22" s="5">
        <v>150099</v>
      </c>
      <c r="B22" s="2" t="s">
        <v>532</v>
      </c>
      <c r="C22" s="102">
        <v>201321</v>
      </c>
      <c r="D22" s="103">
        <v>203028.76775107699</v>
      </c>
      <c r="E22" s="103">
        <v>206306.77377425201</v>
      </c>
      <c r="F22" s="103">
        <v>210603.24390446601</v>
      </c>
      <c r="G22" s="103">
        <v>215928.003523444</v>
      </c>
      <c r="H22" s="103">
        <v>1037187.7889532391</v>
      </c>
    </row>
    <row r="23" spans="1:8">
      <c r="A23" s="5">
        <v>150111</v>
      </c>
      <c r="B23" s="2" t="s">
        <v>15</v>
      </c>
      <c r="C23" s="102">
        <v>555969.94086731505</v>
      </c>
      <c r="D23" s="103">
        <v>571328.33380852605</v>
      </c>
      <c r="E23" s="103">
        <v>587575.80769672</v>
      </c>
      <c r="F23" s="103">
        <v>605003.01150223997</v>
      </c>
      <c r="G23" s="103">
        <v>624002.92860900203</v>
      </c>
      <c r="H23" s="103">
        <v>2943880.0224838029</v>
      </c>
    </row>
    <row r="24" spans="1:8">
      <c r="A24" s="5">
        <v>150112</v>
      </c>
      <c r="B24" s="2" t="s">
        <v>16</v>
      </c>
      <c r="C24" s="102">
        <v>773798.45107007795</v>
      </c>
      <c r="D24" s="103">
        <v>805530.89376266696</v>
      </c>
      <c r="E24" s="103">
        <v>837928.771145729</v>
      </c>
      <c r="F24" s="103">
        <v>870959.06942154805</v>
      </c>
      <c r="G24" s="103">
        <v>904893.31372902996</v>
      </c>
      <c r="H24" s="103">
        <v>4193110.4991290518</v>
      </c>
    </row>
    <row r="25" spans="1:8">
      <c r="A25" s="5">
        <v>150125</v>
      </c>
      <c r="B25" s="2" t="s">
        <v>17</v>
      </c>
      <c r="C25" s="102">
        <v>1328690.45492404</v>
      </c>
      <c r="D25" s="103">
        <v>1368921.19452423</v>
      </c>
      <c r="E25" s="103">
        <v>1414842.2536999399</v>
      </c>
      <c r="F25" s="103">
        <v>1460311.96854795</v>
      </c>
      <c r="G25" s="103">
        <v>1501732.7276288799</v>
      </c>
      <c r="H25" s="103">
        <v>7074498.5993250394</v>
      </c>
    </row>
    <row r="26" spans="1:8">
      <c r="A26" s="5">
        <v>150131</v>
      </c>
      <c r="B26" s="2" t="s">
        <v>18</v>
      </c>
      <c r="C26" s="102">
        <v>1136533.13735619</v>
      </c>
      <c r="D26" s="103">
        <v>1185351.6986281001</v>
      </c>
      <c r="E26" s="103">
        <v>1236042.89267952</v>
      </c>
      <c r="F26" s="103">
        <v>1287918.3014851001</v>
      </c>
      <c r="G26" s="103">
        <v>1341538.27204621</v>
      </c>
      <c r="H26" s="103">
        <v>6187384.3021951206</v>
      </c>
    </row>
    <row r="27" spans="1:8">
      <c r="A27" s="5">
        <v>160135</v>
      </c>
      <c r="B27" s="2" t="s">
        <v>386</v>
      </c>
      <c r="C27" s="102">
        <v>223240</v>
      </c>
      <c r="D27" s="103">
        <v>217316</v>
      </c>
      <c r="E27" s="103">
        <v>211908</v>
      </c>
      <c r="F27" s="103">
        <v>206487</v>
      </c>
      <c r="G27" s="103">
        <v>201148</v>
      </c>
      <c r="H27" s="103">
        <v>1060099</v>
      </c>
    </row>
    <row r="28" spans="1:8">
      <c r="A28" s="5">
        <v>170156</v>
      </c>
      <c r="B28" s="2" t="s">
        <v>19</v>
      </c>
      <c r="C28" s="102">
        <v>519204.94806391699</v>
      </c>
      <c r="D28" s="103">
        <v>538815.77008750895</v>
      </c>
      <c r="E28" s="103">
        <v>560534.96477450698</v>
      </c>
      <c r="F28" s="103">
        <v>582609.08774643706</v>
      </c>
      <c r="G28" s="103">
        <v>602875.27443831903</v>
      </c>
      <c r="H28" s="103">
        <v>2804040.0451106895</v>
      </c>
    </row>
    <row r="29" spans="1:8">
      <c r="A29" s="5">
        <v>170171</v>
      </c>
      <c r="B29" s="2" t="s">
        <v>20</v>
      </c>
      <c r="C29" s="102">
        <v>310207.41932857502</v>
      </c>
      <c r="D29" s="103">
        <v>321627.34085011901</v>
      </c>
      <c r="E29" s="103">
        <v>334047.61431691301</v>
      </c>
      <c r="F29" s="103">
        <v>346374.81872724701</v>
      </c>
      <c r="G29" s="103">
        <v>357668.49885257398</v>
      </c>
      <c r="H29" s="103">
        <v>1669925.6920754281</v>
      </c>
    </row>
    <row r="30" spans="1:8">
      <c r="A30" s="5">
        <v>170175</v>
      </c>
      <c r="B30" s="2" t="s">
        <v>21</v>
      </c>
      <c r="C30" s="102">
        <v>601712.40897446906</v>
      </c>
      <c r="D30" s="103">
        <v>622526.59680976497</v>
      </c>
      <c r="E30" s="103">
        <v>644992.76562812401</v>
      </c>
      <c r="F30" s="103">
        <v>667155.04552977905</v>
      </c>
      <c r="G30" s="103">
        <v>687768.79102982394</v>
      </c>
      <c r="H30" s="103">
        <v>3224155.6079719611</v>
      </c>
    </row>
    <row r="31" spans="1:8">
      <c r="A31" s="5">
        <v>170177</v>
      </c>
      <c r="B31" s="2" t="s">
        <v>22</v>
      </c>
      <c r="C31" s="102">
        <v>365640.25868533802</v>
      </c>
      <c r="D31" s="103">
        <v>384582.11738845601</v>
      </c>
      <c r="E31" s="103">
        <v>404910.56849778403</v>
      </c>
      <c r="F31" s="103">
        <v>426421.52876351</v>
      </c>
      <c r="G31" s="103">
        <v>449130.35477702197</v>
      </c>
      <c r="H31" s="103">
        <v>2030684.82811211</v>
      </c>
    </row>
    <row r="32" spans="1:8">
      <c r="A32" s="5">
        <v>170179</v>
      </c>
      <c r="B32" s="2" t="s">
        <v>23</v>
      </c>
      <c r="C32" s="102">
        <v>830353.20691227296</v>
      </c>
      <c r="D32" s="103">
        <v>831624.58172923594</v>
      </c>
      <c r="E32" s="103">
        <v>835954.853794617</v>
      </c>
      <c r="F32" s="103">
        <v>842978.56199702702</v>
      </c>
      <c r="G32" s="103">
        <v>852847.02945923095</v>
      </c>
      <c r="H32" s="103">
        <v>4193758.233892384</v>
      </c>
    </row>
    <row r="33" spans="1:8">
      <c r="A33" s="5">
        <v>170189</v>
      </c>
      <c r="B33" s="2" t="s">
        <v>24</v>
      </c>
      <c r="C33" s="102">
        <v>567580.59568663803</v>
      </c>
      <c r="D33" s="103">
        <v>597107.26435510197</v>
      </c>
      <c r="E33" s="103">
        <v>627439.39908559201</v>
      </c>
      <c r="F33" s="103">
        <v>658393.75400517101</v>
      </c>
      <c r="G33" s="103">
        <v>690390.373717546</v>
      </c>
      <c r="H33" s="103">
        <v>3140911.3868500488</v>
      </c>
    </row>
    <row r="34" spans="1:8">
      <c r="A34" s="5">
        <v>170195</v>
      </c>
      <c r="B34" s="2" t="s">
        <v>25</v>
      </c>
      <c r="C34" s="102">
        <v>139345.78330609301</v>
      </c>
      <c r="D34" s="103">
        <v>146666.11797712499</v>
      </c>
      <c r="E34" s="103">
        <v>154020.64530212901</v>
      </c>
      <c r="F34" s="103">
        <v>160986.13701792201</v>
      </c>
      <c r="G34" s="103">
        <v>167311.716136676</v>
      </c>
      <c r="H34" s="103">
        <v>768330.39973994507</v>
      </c>
    </row>
    <row r="35" spans="1:8">
      <c r="A35" s="5">
        <v>170196</v>
      </c>
      <c r="B35" s="2" t="s">
        <v>26</v>
      </c>
      <c r="C35" s="102">
        <v>1091504.8648431001</v>
      </c>
      <c r="D35" s="103">
        <v>1141182.6178749499</v>
      </c>
      <c r="E35" s="103">
        <v>1192825.6243811699</v>
      </c>
      <c r="F35" s="103">
        <v>1243358.7672444</v>
      </c>
      <c r="G35" s="103">
        <v>1290644.3812118501</v>
      </c>
      <c r="H35" s="103">
        <v>5959516.2555554705</v>
      </c>
    </row>
    <row r="36" spans="1:8">
      <c r="A36" s="5">
        <v>170197</v>
      </c>
      <c r="B36" s="2" t="s">
        <v>27</v>
      </c>
      <c r="C36" s="102">
        <v>284426.83668402798</v>
      </c>
      <c r="D36" s="103">
        <v>295222.55541456601</v>
      </c>
      <c r="E36" s="103">
        <v>306815.94005734997</v>
      </c>
      <c r="F36" s="103">
        <v>318309.129000163</v>
      </c>
      <c r="G36" s="103">
        <v>328791.19029643101</v>
      </c>
      <c r="H36" s="103">
        <v>1533565.6514525381</v>
      </c>
    </row>
    <row r="37" spans="1:8">
      <c r="A37" s="5">
        <v>170205</v>
      </c>
      <c r="B37" s="2" t="s">
        <v>28</v>
      </c>
      <c r="C37" s="102">
        <v>500417.05015585897</v>
      </c>
      <c r="D37" s="103">
        <v>520900.27420510398</v>
      </c>
      <c r="E37" s="103">
        <v>542345.892035253</v>
      </c>
      <c r="F37" s="103">
        <v>563883.77700554603</v>
      </c>
      <c r="G37" s="103">
        <v>583506.62344256497</v>
      </c>
      <c r="H37" s="103">
        <v>2711053.6168443272</v>
      </c>
    </row>
    <row r="38" spans="1:8">
      <c r="A38" s="5">
        <v>170210</v>
      </c>
      <c r="B38" s="2" t="s">
        <v>533</v>
      </c>
      <c r="C38" s="102">
        <v>310419.50655074301</v>
      </c>
      <c r="D38" s="103">
        <v>322566.42941259302</v>
      </c>
      <c r="E38" s="103">
        <v>335152.70156868303</v>
      </c>
      <c r="F38" s="103">
        <v>347759.90463302901</v>
      </c>
      <c r="G38" s="103">
        <v>359585.11883014702</v>
      </c>
      <c r="H38" s="103">
        <v>1675483.6609951949</v>
      </c>
    </row>
    <row r="39" spans="1:8">
      <c r="A39" s="5">
        <v>170215</v>
      </c>
      <c r="B39" s="2" t="s">
        <v>29</v>
      </c>
      <c r="C39" s="102">
        <v>166413.04652793601</v>
      </c>
      <c r="D39" s="103">
        <v>166167.65164073501</v>
      </c>
      <c r="E39" s="103">
        <v>166166.56407089799</v>
      </c>
      <c r="F39" s="103">
        <v>166397.51692099401</v>
      </c>
      <c r="G39" s="103">
        <v>167012.66714180601</v>
      </c>
      <c r="H39" s="103">
        <v>832157.446302369</v>
      </c>
    </row>
    <row r="40" spans="1:8">
      <c r="A40" s="5">
        <v>180216</v>
      </c>
      <c r="B40" s="2" t="s">
        <v>30</v>
      </c>
      <c r="C40" s="102">
        <v>1080885.2261600799</v>
      </c>
      <c r="D40" s="103">
        <v>1101013.9769238399</v>
      </c>
      <c r="E40" s="103">
        <v>808535.41922456701</v>
      </c>
      <c r="F40" s="103">
        <v>827239.02296535298</v>
      </c>
      <c r="G40" s="103">
        <v>851379.13861600403</v>
      </c>
      <c r="H40" s="103">
        <v>4669052.7838898441</v>
      </c>
    </row>
    <row r="41" spans="1:8">
      <c r="A41" s="5">
        <v>190219</v>
      </c>
      <c r="B41" s="2" t="s">
        <v>31</v>
      </c>
      <c r="C41" s="102">
        <v>231886.17250846201</v>
      </c>
      <c r="D41" s="103">
        <v>243568.61479895801</v>
      </c>
      <c r="E41" s="103">
        <v>258500.90035395499</v>
      </c>
      <c r="F41" s="103">
        <v>276279.29319642298</v>
      </c>
      <c r="G41" s="103">
        <v>297007.744515042</v>
      </c>
      <c r="H41" s="103">
        <v>1307242.72537284</v>
      </c>
    </row>
    <row r="42" spans="1:8">
      <c r="A42" s="5">
        <v>190220</v>
      </c>
      <c r="B42" s="2" t="s">
        <v>32</v>
      </c>
      <c r="C42" s="102">
        <v>68344.438344361202</v>
      </c>
      <c r="D42" s="103">
        <v>72488.444754151598</v>
      </c>
      <c r="E42" s="103">
        <v>75891.895812363902</v>
      </c>
      <c r="F42" s="103">
        <v>79755.729848014496</v>
      </c>
      <c r="G42" s="103">
        <v>83624.883470518995</v>
      </c>
      <c r="H42" s="103">
        <v>380105.39222941018</v>
      </c>
    </row>
    <row r="43" spans="1:8">
      <c r="A43" s="5">
        <v>190239</v>
      </c>
      <c r="B43" s="2" t="s">
        <v>33</v>
      </c>
      <c r="C43" s="102">
        <v>170090.39944342899</v>
      </c>
      <c r="D43" s="103">
        <v>178506.83509547001</v>
      </c>
      <c r="E43" s="103">
        <v>187577.02696172599</v>
      </c>
      <c r="F43" s="103">
        <v>196207.79742038401</v>
      </c>
      <c r="G43" s="103">
        <v>204672.41236403299</v>
      </c>
      <c r="H43" s="103">
        <v>937054.47128504212</v>
      </c>
    </row>
    <row r="44" spans="1:8">
      <c r="A44" s="5">
        <v>190243</v>
      </c>
      <c r="B44" s="2" t="s">
        <v>534</v>
      </c>
      <c r="C44" s="102">
        <v>510204.071376651</v>
      </c>
      <c r="D44" s="103">
        <v>536532.94050098502</v>
      </c>
      <c r="E44" s="103">
        <v>563721.45118869503</v>
      </c>
      <c r="F44" s="103">
        <v>590642.61016152799</v>
      </c>
      <c r="G44" s="103">
        <v>615849.67408640205</v>
      </c>
      <c r="H44" s="103">
        <v>2816950.7473142613</v>
      </c>
    </row>
    <row r="45" spans="1:8">
      <c r="A45" s="5">
        <v>190248</v>
      </c>
      <c r="B45" s="2" t="s">
        <v>535</v>
      </c>
      <c r="C45" s="102">
        <v>1052391.98415031</v>
      </c>
      <c r="D45" s="103">
        <v>1099269.8745693499</v>
      </c>
      <c r="E45" s="103">
        <v>1145397.55229354</v>
      </c>
      <c r="F45" s="103">
        <v>1189681.3565142001</v>
      </c>
      <c r="G45" s="103">
        <v>1232806.9601448199</v>
      </c>
      <c r="H45" s="103">
        <v>5719547.7276722193</v>
      </c>
    </row>
    <row r="46" spans="1:8">
      <c r="A46" s="5">
        <v>190250</v>
      </c>
      <c r="B46" s="2" t="s">
        <v>34</v>
      </c>
      <c r="C46" s="102">
        <v>4849654.7300679302</v>
      </c>
      <c r="D46" s="103">
        <v>5025864.9600474397</v>
      </c>
      <c r="E46" s="103">
        <v>5217782.9064561399</v>
      </c>
      <c r="F46" s="103">
        <v>5407955.6834665397</v>
      </c>
      <c r="G46" s="103">
        <v>5583813.0677530998</v>
      </c>
      <c r="H46" s="103">
        <v>26085071.347791146</v>
      </c>
    </row>
    <row r="47" spans="1:8">
      <c r="A47" s="5">
        <v>197251</v>
      </c>
      <c r="B47" s="2" t="s">
        <v>387</v>
      </c>
      <c r="C47" s="102">
        <v>250508.29592991201</v>
      </c>
      <c r="D47" s="103">
        <v>258886.26037094399</v>
      </c>
      <c r="E47" s="103">
        <v>268161.80627712602</v>
      </c>
      <c r="F47" s="103">
        <v>277575.246185178</v>
      </c>
      <c r="G47" s="103">
        <v>286243.810087552</v>
      </c>
      <c r="H47" s="103">
        <v>1341375.418850712</v>
      </c>
    </row>
    <row r="48" spans="1:8">
      <c r="A48" s="5">
        <v>200257</v>
      </c>
      <c r="B48" s="2" t="s">
        <v>536</v>
      </c>
      <c r="C48" s="102">
        <v>463031.15006868902</v>
      </c>
      <c r="D48" s="103">
        <v>492743.42146119202</v>
      </c>
      <c r="E48" s="103">
        <v>522512.99595073599</v>
      </c>
      <c r="F48" s="103">
        <v>551384.71431506495</v>
      </c>
      <c r="G48" s="103">
        <v>580133.10626743105</v>
      </c>
      <c r="H48" s="103">
        <v>2609805.3880631132</v>
      </c>
    </row>
    <row r="49" spans="1:8">
      <c r="A49" s="5">
        <v>200259</v>
      </c>
      <c r="B49" s="2" t="s">
        <v>537</v>
      </c>
      <c r="C49" s="102">
        <v>1688112.6427653199</v>
      </c>
      <c r="D49" s="103">
        <v>1773464.83217807</v>
      </c>
      <c r="E49" s="103">
        <v>1856060.01971505</v>
      </c>
      <c r="F49" s="103">
        <v>1934604.33266668</v>
      </c>
      <c r="G49" s="103">
        <v>2010376.7854398</v>
      </c>
      <c r="H49" s="103">
        <v>9262618.612764921</v>
      </c>
    </row>
    <row r="50" spans="1:8">
      <c r="A50" s="5">
        <v>210331</v>
      </c>
      <c r="B50" s="2" t="s">
        <v>35</v>
      </c>
      <c r="C50" s="102">
        <v>1029023.09718984</v>
      </c>
      <c r="D50" s="103">
        <v>1119735.65834906</v>
      </c>
      <c r="E50" s="103">
        <v>1211406.35236348</v>
      </c>
      <c r="F50" s="103">
        <v>1303016.21899462</v>
      </c>
      <c r="G50" s="103">
        <v>1395994.32714623</v>
      </c>
      <c r="H50" s="103">
        <v>6059175.6540432302</v>
      </c>
    </row>
    <row r="51" spans="1:8">
      <c r="A51" s="5">
        <v>210335</v>
      </c>
      <c r="B51" s="2" t="s">
        <v>538</v>
      </c>
      <c r="C51" s="102">
        <v>671157.60605262604</v>
      </c>
      <c r="D51" s="103">
        <v>715802.74564888701</v>
      </c>
      <c r="E51" s="103">
        <v>766924.87679008197</v>
      </c>
      <c r="F51" s="103">
        <v>823809.32659829501</v>
      </c>
      <c r="G51" s="103">
        <v>886758.30010054796</v>
      </c>
      <c r="H51" s="103">
        <v>3864452.8551904382</v>
      </c>
    </row>
    <row r="52" spans="1:8">
      <c r="A52" s="5">
        <v>220324</v>
      </c>
      <c r="B52" s="2" t="s">
        <v>36</v>
      </c>
      <c r="C52" s="102">
        <v>296797.33107886801</v>
      </c>
      <c r="D52" s="103">
        <v>310376.01351273898</v>
      </c>
      <c r="E52" s="103">
        <v>324162.93329637201</v>
      </c>
      <c r="F52" s="103">
        <v>337892.81025860901</v>
      </c>
      <c r="G52" s="103">
        <v>350906.03336022899</v>
      </c>
      <c r="H52" s="103">
        <v>1620135.1215068172</v>
      </c>
    </row>
    <row r="53" spans="1:8">
      <c r="A53" s="5">
        <v>220347</v>
      </c>
      <c r="B53" s="2" t="s">
        <v>37</v>
      </c>
      <c r="C53" s="102">
        <v>1877761.8804853701</v>
      </c>
      <c r="D53" s="103">
        <v>1973104.1988630199</v>
      </c>
      <c r="E53" s="103">
        <v>2065595.33932576</v>
      </c>
      <c r="F53" s="103">
        <v>2154002.2036800999</v>
      </c>
      <c r="G53" s="103">
        <v>2238714.6118587302</v>
      </c>
      <c r="H53" s="103">
        <v>10309178.23421298</v>
      </c>
    </row>
    <row r="54" spans="1:8">
      <c r="A54" s="5">
        <v>220348</v>
      </c>
      <c r="B54" s="2" t="s">
        <v>38</v>
      </c>
      <c r="C54" s="102">
        <v>1743631.6512293599</v>
      </c>
      <c r="D54" s="103">
        <v>1767033.5327494401</v>
      </c>
      <c r="E54" s="103">
        <v>1783951.3391706501</v>
      </c>
      <c r="F54" s="103">
        <v>1792050.28594923</v>
      </c>
      <c r="G54" s="103">
        <v>1792953.7701741001</v>
      </c>
      <c r="H54" s="103">
        <v>8879620.5792727806</v>
      </c>
    </row>
    <row r="55" spans="1:8">
      <c r="A55" s="5">
        <v>220358</v>
      </c>
      <c r="B55" s="2" t="s">
        <v>39</v>
      </c>
      <c r="C55" s="102">
        <v>1762361.49242153</v>
      </c>
      <c r="D55" s="103">
        <v>1872062.8378492801</v>
      </c>
      <c r="E55" s="103">
        <v>1984133.16850463</v>
      </c>
      <c r="F55" s="103">
        <v>2098476.4455549601</v>
      </c>
      <c r="G55" s="103">
        <v>2215848.0230910499</v>
      </c>
      <c r="H55" s="103">
        <v>9932881.9674214497</v>
      </c>
    </row>
    <row r="56" spans="1:8">
      <c r="A56" s="5">
        <v>220360</v>
      </c>
      <c r="B56" s="2" t="s">
        <v>40</v>
      </c>
      <c r="C56" s="102">
        <v>2684932.0662096702</v>
      </c>
      <c r="D56" s="103">
        <v>2845672.8829406099</v>
      </c>
      <c r="E56" s="103">
        <v>3011426.6642231299</v>
      </c>
      <c r="F56" s="103">
        <v>3183097.80040853</v>
      </c>
      <c r="G56" s="103">
        <v>3361264.6122619999</v>
      </c>
      <c r="H56" s="103">
        <v>15086394.02604394</v>
      </c>
    </row>
    <row r="57" spans="1:8">
      <c r="A57" s="5">
        <v>220365</v>
      </c>
      <c r="B57" s="2" t="s">
        <v>41</v>
      </c>
      <c r="C57" s="102">
        <v>220158.09349285101</v>
      </c>
      <c r="D57" s="103">
        <v>243539.110523804</v>
      </c>
      <c r="E57" s="103">
        <v>267798.90328486299</v>
      </c>
      <c r="F57" s="103">
        <v>292899.015751314</v>
      </c>
      <c r="G57" s="103">
        <v>318613.80251807999</v>
      </c>
      <c r="H57" s="103">
        <v>1343008.925570912</v>
      </c>
    </row>
    <row r="58" spans="1:8">
      <c r="A58" s="5">
        <v>220368</v>
      </c>
      <c r="B58" s="2" t="s">
        <v>42</v>
      </c>
      <c r="C58" s="102">
        <v>1062178.5676666901</v>
      </c>
      <c r="D58" s="103">
        <v>1137068.6467021899</v>
      </c>
      <c r="E58" s="103">
        <v>1217249.7843371599</v>
      </c>
      <c r="F58" s="103">
        <v>1302091.6501649399</v>
      </c>
      <c r="G58" s="103">
        <v>1391624.81492635</v>
      </c>
      <c r="H58" s="103">
        <v>6110213.4637973309</v>
      </c>
    </row>
    <row r="59" spans="1:8">
      <c r="A59" s="5">
        <v>220371</v>
      </c>
      <c r="B59" s="2" t="s">
        <v>388</v>
      </c>
      <c r="C59" s="102">
        <v>621403.74362886895</v>
      </c>
      <c r="D59" s="103">
        <v>633830.41840091301</v>
      </c>
      <c r="E59" s="103">
        <v>650233.24920948595</v>
      </c>
      <c r="F59" s="103">
        <v>670112.83396664006</v>
      </c>
      <c r="G59" s="103">
        <v>693513.94955063995</v>
      </c>
      <c r="H59" s="103">
        <v>3269094.1947565479</v>
      </c>
    </row>
    <row r="60" spans="1:8">
      <c r="A60" s="5">
        <v>220376</v>
      </c>
      <c r="B60" s="2" t="s">
        <v>43</v>
      </c>
      <c r="C60" s="102">
        <v>1011993.56846595</v>
      </c>
      <c r="D60" s="103">
        <v>1061152.9058969601</v>
      </c>
      <c r="E60" s="103">
        <v>1106812.45932209</v>
      </c>
      <c r="F60" s="103">
        <v>1148286.2529593201</v>
      </c>
      <c r="G60" s="103">
        <v>1186355.3766799001</v>
      </c>
      <c r="H60" s="103">
        <v>5514600.5633242205</v>
      </c>
    </row>
    <row r="61" spans="1:8">
      <c r="A61" s="5">
        <v>220378</v>
      </c>
      <c r="B61" s="2" t="s">
        <v>44</v>
      </c>
      <c r="C61" s="102">
        <v>2394097.80564307</v>
      </c>
      <c r="D61" s="103">
        <v>2514869.1514657401</v>
      </c>
      <c r="E61" s="103">
        <v>2622732.4990684302</v>
      </c>
      <c r="F61" s="103">
        <v>2714330.72263601</v>
      </c>
      <c r="G61" s="103">
        <v>2794339.9995661299</v>
      </c>
      <c r="H61" s="103">
        <v>13040370.178379381</v>
      </c>
    </row>
    <row r="62" spans="1:8">
      <c r="A62" s="5">
        <v>220380</v>
      </c>
      <c r="B62" s="2" t="s">
        <v>539</v>
      </c>
      <c r="C62" s="102">
        <v>1184064.7107428301</v>
      </c>
      <c r="D62" s="103">
        <v>1235882.92457359</v>
      </c>
      <c r="E62" s="103">
        <v>1290348.3404477299</v>
      </c>
      <c r="F62" s="103">
        <v>1343841.20641332</v>
      </c>
      <c r="G62" s="103">
        <v>1393606.6677073101</v>
      </c>
      <c r="H62" s="103">
        <v>6447743.8498847801</v>
      </c>
    </row>
    <row r="63" spans="1:8">
      <c r="A63" s="5">
        <v>220381</v>
      </c>
      <c r="B63" s="2" t="s">
        <v>45</v>
      </c>
      <c r="C63" s="102">
        <v>3051940.7051288998</v>
      </c>
      <c r="D63" s="103">
        <v>3303802.5842147102</v>
      </c>
      <c r="E63" s="103">
        <v>3560536.0194138</v>
      </c>
      <c r="F63" s="103">
        <v>3818748.03184572</v>
      </c>
      <c r="G63" s="103">
        <v>4081110.9472244401</v>
      </c>
      <c r="H63" s="103">
        <v>17816138.28782757</v>
      </c>
    </row>
    <row r="64" spans="1:8">
      <c r="A64" s="5">
        <v>220382</v>
      </c>
      <c r="B64" s="2" t="s">
        <v>46</v>
      </c>
      <c r="C64" s="102">
        <v>1892705.07005761</v>
      </c>
      <c r="D64" s="103">
        <v>1980207.35820047</v>
      </c>
      <c r="E64" s="103">
        <v>2071580.5615123899</v>
      </c>
      <c r="F64" s="103">
        <v>2164785.2189645902</v>
      </c>
      <c r="G64" s="103">
        <v>2260763.5076836902</v>
      </c>
      <c r="H64" s="103">
        <v>10370041.716418751</v>
      </c>
    </row>
    <row r="65" spans="1:8">
      <c r="A65" s="5">
        <v>220389</v>
      </c>
      <c r="B65" s="2" t="s">
        <v>47</v>
      </c>
      <c r="C65" s="102">
        <v>813204.52462020703</v>
      </c>
      <c r="D65" s="103">
        <v>849618.69574067404</v>
      </c>
      <c r="E65" s="103">
        <v>887878.00072225602</v>
      </c>
      <c r="F65" s="103">
        <v>925491.89817800198</v>
      </c>
      <c r="G65" s="103">
        <v>960423.54484858795</v>
      </c>
      <c r="H65" s="103">
        <v>4436616.6641097274</v>
      </c>
    </row>
    <row r="66" spans="1:8">
      <c r="A66" s="5">
        <v>220392</v>
      </c>
      <c r="B66" s="2" t="s">
        <v>48</v>
      </c>
      <c r="C66" s="102">
        <v>257862.78919646499</v>
      </c>
      <c r="D66" s="103">
        <v>282111.89346792299</v>
      </c>
      <c r="E66" s="103">
        <v>307259.55982990802</v>
      </c>
      <c r="F66" s="103">
        <v>332595.48911192501</v>
      </c>
      <c r="G66" s="103">
        <v>358674.83831392101</v>
      </c>
      <c r="H66" s="103">
        <v>1538504.5699201422</v>
      </c>
    </row>
    <row r="67" spans="1:8">
      <c r="A67" s="5">
        <v>220394</v>
      </c>
      <c r="B67" s="2" t="s">
        <v>540</v>
      </c>
      <c r="C67" s="102">
        <v>1611803.28528855</v>
      </c>
      <c r="D67" s="103">
        <v>1622860.8620023199</v>
      </c>
      <c r="E67" s="103">
        <v>1629530.77999778</v>
      </c>
      <c r="F67" s="103">
        <v>1630281.36245681</v>
      </c>
      <c r="G67" s="103">
        <v>1626412.8527625101</v>
      </c>
      <c r="H67" s="103">
        <v>8120889.1425079694</v>
      </c>
    </row>
    <row r="68" spans="1:8">
      <c r="A68" s="5">
        <v>230468</v>
      </c>
      <c r="B68" s="2" t="s">
        <v>49</v>
      </c>
      <c r="C68" s="102">
        <v>3352066.8276061099</v>
      </c>
      <c r="D68" s="103">
        <v>3532117.5752870701</v>
      </c>
      <c r="E68" s="103">
        <v>3727211.3136740201</v>
      </c>
      <c r="F68" s="103">
        <v>3949741.9367355299</v>
      </c>
      <c r="G68" s="103">
        <v>4204840.1315376004</v>
      </c>
      <c r="H68" s="103">
        <v>18765977.78484033</v>
      </c>
    </row>
    <row r="69" spans="1:8">
      <c r="A69" s="5">
        <v>230469</v>
      </c>
      <c r="B69" s="2" t="s">
        <v>50</v>
      </c>
      <c r="C69" s="102">
        <v>244576.229029679</v>
      </c>
      <c r="D69" s="103">
        <v>260736.61685215301</v>
      </c>
      <c r="E69" s="103">
        <v>277150.40202571702</v>
      </c>
      <c r="F69" s="103">
        <v>293167.57686364697</v>
      </c>
      <c r="G69" s="103">
        <v>231817.043983757</v>
      </c>
      <c r="H69" s="103">
        <v>1307447.8687549531</v>
      </c>
    </row>
    <row r="70" spans="1:8">
      <c r="A70" s="5">
        <v>230473</v>
      </c>
      <c r="B70" s="2" t="s">
        <v>51</v>
      </c>
      <c r="C70" s="102">
        <v>1815684.5309560399</v>
      </c>
      <c r="D70" s="103">
        <v>1866522.4775434399</v>
      </c>
      <c r="E70" s="103">
        <v>1924485.2883107699</v>
      </c>
      <c r="F70" s="103">
        <v>1987285.1786586</v>
      </c>
      <c r="G70" s="103">
        <v>2056128.50595666</v>
      </c>
      <c r="H70" s="103">
        <v>9650105.9814255089</v>
      </c>
    </row>
    <row r="71" spans="1:8">
      <c r="A71" s="5">
        <v>230478</v>
      </c>
      <c r="B71" s="2" t="s">
        <v>52</v>
      </c>
      <c r="C71" s="102">
        <v>290718.32747236802</v>
      </c>
      <c r="D71" s="103">
        <v>305264.035875756</v>
      </c>
      <c r="E71" s="103">
        <v>320102.97710945498</v>
      </c>
      <c r="F71" s="103">
        <v>334678.81214984902</v>
      </c>
      <c r="G71" s="103">
        <v>348602.16299543501</v>
      </c>
      <c r="H71" s="103">
        <v>1599366.3156028632</v>
      </c>
    </row>
    <row r="72" spans="1:8">
      <c r="A72" s="5">
        <v>230491</v>
      </c>
      <c r="B72" s="2" t="s">
        <v>541</v>
      </c>
      <c r="C72" s="102">
        <v>10767066.8197191</v>
      </c>
      <c r="D72" s="103">
        <v>11070817.208206</v>
      </c>
      <c r="E72" s="103">
        <v>11427039.377644001</v>
      </c>
      <c r="F72" s="103">
        <v>11783038.9801073</v>
      </c>
      <c r="G72" s="103">
        <v>12104997.0446236</v>
      </c>
      <c r="H72" s="103">
        <v>57152959.430299997</v>
      </c>
    </row>
    <row r="73" spans="1:8">
      <c r="A73" s="5">
        <v>230496</v>
      </c>
      <c r="B73" s="2" t="s">
        <v>53</v>
      </c>
      <c r="C73" s="102">
        <v>2451367.8606829802</v>
      </c>
      <c r="D73" s="103">
        <v>2570412.3408586802</v>
      </c>
      <c r="E73" s="103">
        <v>2695211.6455323701</v>
      </c>
      <c r="F73" s="103">
        <v>2818571.28007016</v>
      </c>
      <c r="G73" s="103">
        <v>2935205.68883029</v>
      </c>
      <c r="H73" s="103">
        <v>13470768.81597448</v>
      </c>
    </row>
    <row r="74" spans="1:8">
      <c r="A74" s="5">
        <v>230497</v>
      </c>
      <c r="B74" s="2" t="s">
        <v>58</v>
      </c>
      <c r="C74" s="102">
        <v>448074.11651626503</v>
      </c>
      <c r="D74" s="103">
        <v>471599.70912509499</v>
      </c>
      <c r="E74" s="103">
        <v>495930.78407700302</v>
      </c>
      <c r="F74" s="103">
        <v>519404.05994995701</v>
      </c>
      <c r="G74" s="103">
        <v>541681.64201316203</v>
      </c>
      <c r="H74" s="103">
        <v>2476690.311681482</v>
      </c>
    </row>
    <row r="75" spans="1:8">
      <c r="A75" s="5">
        <v>230498</v>
      </c>
      <c r="B75" s="2" t="s">
        <v>54</v>
      </c>
      <c r="C75" s="102">
        <v>463073.846160752</v>
      </c>
      <c r="D75" s="103">
        <v>472679.60101500299</v>
      </c>
      <c r="E75" s="103">
        <v>483061.55091780302</v>
      </c>
      <c r="F75" s="103">
        <v>493876.15684457001</v>
      </c>
      <c r="G75" s="103">
        <v>505074.25517941703</v>
      </c>
      <c r="H75" s="103">
        <v>2417765.4101175452</v>
      </c>
    </row>
    <row r="76" spans="1:8">
      <c r="A76" s="5">
        <v>230500</v>
      </c>
      <c r="B76" s="2" t="s">
        <v>55</v>
      </c>
      <c r="C76" s="102">
        <v>145563.89375134601</v>
      </c>
      <c r="D76" s="103">
        <v>154504.828281739</v>
      </c>
      <c r="E76" s="103">
        <v>163723.48704274301</v>
      </c>
      <c r="F76" s="103">
        <v>173413.063567701</v>
      </c>
      <c r="G76" s="103">
        <v>183427.85088501099</v>
      </c>
      <c r="H76" s="103">
        <v>820633.12352854002</v>
      </c>
    </row>
    <row r="77" spans="1:8">
      <c r="A77" s="5">
        <v>230501</v>
      </c>
      <c r="B77" s="2" t="s">
        <v>56</v>
      </c>
      <c r="C77" s="102">
        <v>6021767.00147474</v>
      </c>
      <c r="D77" s="103">
        <v>6249832.8849178199</v>
      </c>
      <c r="E77" s="103">
        <v>6499411.3223710395</v>
      </c>
      <c r="F77" s="103">
        <v>6747821.4917251403</v>
      </c>
      <c r="G77" s="103">
        <v>6978392.2273477903</v>
      </c>
      <c r="H77" s="103">
        <v>32497224.92783653</v>
      </c>
    </row>
    <row r="78" spans="1:8">
      <c r="A78" s="5">
        <v>230502</v>
      </c>
      <c r="B78" s="2" t="s">
        <v>57</v>
      </c>
      <c r="C78" s="102">
        <v>1979671.45828344</v>
      </c>
      <c r="D78" s="103">
        <v>2098281.7648445498</v>
      </c>
      <c r="E78" s="103">
        <v>2218889.9126950302</v>
      </c>
      <c r="F78" s="103">
        <v>2338464.24080612</v>
      </c>
      <c r="G78" s="103">
        <v>2459875.1629610802</v>
      </c>
      <c r="H78" s="103">
        <v>11095182.539590221</v>
      </c>
    </row>
    <row r="79" spans="1:8">
      <c r="A79" s="5">
        <v>230503</v>
      </c>
      <c r="B79" s="2" t="s">
        <v>58</v>
      </c>
      <c r="C79" s="102">
        <v>2134873.7377829999</v>
      </c>
      <c r="D79" s="103">
        <v>2238646.4753924301</v>
      </c>
      <c r="E79" s="103">
        <v>2347905.6120848702</v>
      </c>
      <c r="F79" s="103">
        <v>2456202.7039258298</v>
      </c>
      <c r="G79" s="103">
        <v>2558426.3219963401</v>
      </c>
      <c r="H79" s="103">
        <v>11736054.85118247</v>
      </c>
    </row>
    <row r="80" spans="1:8">
      <c r="A80" s="5">
        <v>230505</v>
      </c>
      <c r="B80" s="2" t="s">
        <v>59</v>
      </c>
      <c r="C80" s="102">
        <v>593196.84107410104</v>
      </c>
      <c r="D80" s="103">
        <v>622876.09509975906</v>
      </c>
      <c r="E80" s="103">
        <v>654417.63689971401</v>
      </c>
      <c r="F80" s="103">
        <v>685208.14283741405</v>
      </c>
      <c r="G80" s="103">
        <v>714168.24373874697</v>
      </c>
      <c r="H80" s="103">
        <v>3269866.9596497351</v>
      </c>
    </row>
    <row r="81" spans="1:8">
      <c r="A81" s="5">
        <v>230510</v>
      </c>
      <c r="B81" s="2" t="s">
        <v>60</v>
      </c>
      <c r="C81" s="102">
        <v>2938820.3477509501</v>
      </c>
      <c r="D81" s="103">
        <v>3040101.5787370601</v>
      </c>
      <c r="E81" s="103">
        <v>3131314.31860543</v>
      </c>
      <c r="F81" s="103">
        <v>3210889.1063834801</v>
      </c>
      <c r="G81" s="103">
        <v>3282254.20884259</v>
      </c>
      <c r="H81" s="103">
        <v>15603379.560319511</v>
      </c>
    </row>
    <row r="82" spans="1:8">
      <c r="A82" s="5">
        <v>230511</v>
      </c>
      <c r="B82" s="2" t="s">
        <v>61</v>
      </c>
      <c r="C82" s="102">
        <v>4725012.6995373098</v>
      </c>
      <c r="D82" s="103">
        <v>4897924.0903886296</v>
      </c>
      <c r="E82" s="103">
        <v>5085586.1518522501</v>
      </c>
      <c r="F82" s="103">
        <v>5271099.2195612304</v>
      </c>
      <c r="G82" s="103">
        <v>5442380.5943353605</v>
      </c>
      <c r="H82" s="103">
        <v>25422002.755674779</v>
      </c>
    </row>
    <row r="83" spans="1:8">
      <c r="A83" s="5">
        <v>240512</v>
      </c>
      <c r="B83" s="2" t="s">
        <v>62</v>
      </c>
      <c r="C83" s="102">
        <v>5976043.3635547999</v>
      </c>
      <c r="D83" s="103">
        <v>6458031.8504421897</v>
      </c>
      <c r="E83" s="103">
        <v>6923420.0039967</v>
      </c>
      <c r="F83" s="103">
        <v>7372487.8796280604</v>
      </c>
      <c r="G83" s="103">
        <v>7807503.2272755196</v>
      </c>
      <c r="H83" s="103">
        <v>34537486.324897274</v>
      </c>
    </row>
    <row r="84" spans="1:8">
      <c r="A84" s="5">
        <v>240515</v>
      </c>
      <c r="B84" s="2" t="s">
        <v>63</v>
      </c>
      <c r="C84" s="102">
        <v>601772.18276271701</v>
      </c>
      <c r="D84" s="103">
        <v>622069.66704195703</v>
      </c>
      <c r="E84" s="103">
        <v>644502.41953125305</v>
      </c>
      <c r="F84" s="103">
        <v>666763.62131082895</v>
      </c>
      <c r="G84" s="103">
        <v>687694.30497174303</v>
      </c>
      <c r="H84" s="103">
        <v>3222802.1956184986</v>
      </c>
    </row>
    <row r="85" spans="1:8">
      <c r="A85" s="5">
        <v>240516</v>
      </c>
      <c r="B85" s="2" t="s">
        <v>64</v>
      </c>
      <c r="C85" s="102">
        <v>1747777.26424262</v>
      </c>
      <c r="D85" s="103">
        <v>1809104.1725288399</v>
      </c>
      <c r="E85" s="103">
        <v>1877220.1390774201</v>
      </c>
      <c r="F85" s="103">
        <v>1946223.2807245499</v>
      </c>
      <c r="G85" s="103">
        <v>2011575.9260764199</v>
      </c>
      <c r="H85" s="103">
        <v>9391900.7826498505</v>
      </c>
    </row>
    <row r="86" spans="1:8">
      <c r="A86" s="5">
        <v>240520</v>
      </c>
      <c r="B86" s="2" t="s">
        <v>65</v>
      </c>
      <c r="C86" s="102">
        <v>7842049.22623403</v>
      </c>
      <c r="D86" s="103">
        <v>8312856.17653157</v>
      </c>
      <c r="E86" s="103">
        <v>8760191.8585547395</v>
      </c>
      <c r="F86" s="103">
        <v>9179102.7582256608</v>
      </c>
      <c r="G86" s="103">
        <v>9574469.9655549396</v>
      </c>
      <c r="H86" s="103">
        <v>43668669.98510094</v>
      </c>
    </row>
    <row r="87" spans="1:8">
      <c r="A87" s="5">
        <v>240521</v>
      </c>
      <c r="B87" s="2" t="s">
        <v>66</v>
      </c>
      <c r="C87" s="102">
        <v>3200389.7718498702</v>
      </c>
      <c r="D87" s="103">
        <v>3327954.6767869801</v>
      </c>
      <c r="E87" s="103">
        <v>3468831.5536259701</v>
      </c>
      <c r="F87" s="103">
        <v>3633073.4069789499</v>
      </c>
      <c r="G87" s="103">
        <v>3817962.3569110301</v>
      </c>
      <c r="H87" s="103">
        <v>17448211.766152799</v>
      </c>
    </row>
    <row r="88" spans="1:8">
      <c r="A88" s="5">
        <v>240523</v>
      </c>
      <c r="B88" s="2" t="s">
        <v>67</v>
      </c>
      <c r="C88" s="102">
        <v>8936852.0259890109</v>
      </c>
      <c r="D88" s="103">
        <v>9422118.6637092102</v>
      </c>
      <c r="E88" s="103">
        <v>9914151.3589536995</v>
      </c>
      <c r="F88" s="103">
        <v>10414624.4823185</v>
      </c>
      <c r="G88" s="103">
        <v>10925116.207404099</v>
      </c>
      <c r="H88" s="103">
        <v>49612862.738374516</v>
      </c>
    </row>
    <row r="89" spans="1:8">
      <c r="A89" s="5">
        <v>240528</v>
      </c>
      <c r="B89" s="2" t="s">
        <v>69</v>
      </c>
      <c r="C89" s="102">
        <v>9179232.60374742</v>
      </c>
      <c r="D89" s="103">
        <v>9577178.1054577306</v>
      </c>
      <c r="E89" s="103">
        <v>10002860.7881469</v>
      </c>
      <c r="F89" s="103">
        <v>10467027.946861001</v>
      </c>
      <c r="G89" s="103">
        <v>10974173.041595399</v>
      </c>
      <c r="H89" s="103">
        <v>50200472.485808447</v>
      </c>
    </row>
    <row r="90" spans="1:8">
      <c r="A90" s="5">
        <v>240531</v>
      </c>
      <c r="B90" s="2" t="s">
        <v>70</v>
      </c>
      <c r="C90" s="102">
        <v>1628518.13515777</v>
      </c>
      <c r="D90" s="103">
        <v>1749320.5763372399</v>
      </c>
      <c r="E90" s="103">
        <v>1880054.20641842</v>
      </c>
      <c r="F90" s="103">
        <v>2020698.77284635</v>
      </c>
      <c r="G90" s="103">
        <v>2172145.3706095801</v>
      </c>
      <c r="H90" s="103">
        <v>9450737.0613693595</v>
      </c>
    </row>
    <row r="91" spans="1:8">
      <c r="A91" s="5">
        <v>240532</v>
      </c>
      <c r="B91" s="2" t="s">
        <v>71</v>
      </c>
      <c r="C91" s="102">
        <v>102119.16851265301</v>
      </c>
      <c r="D91" s="103">
        <v>107850.521386925</v>
      </c>
      <c r="E91" s="103">
        <v>113353.462214393</v>
      </c>
      <c r="F91" s="103">
        <v>119042.549090154</v>
      </c>
      <c r="G91" s="103">
        <v>124004.517347097</v>
      </c>
      <c r="H91" s="103">
        <v>566370.218551222</v>
      </c>
    </row>
    <row r="92" spans="1:8">
      <c r="A92" s="5">
        <v>240536</v>
      </c>
      <c r="B92" s="2" t="s">
        <v>72</v>
      </c>
      <c r="C92" s="102">
        <v>3208016.7031114898</v>
      </c>
      <c r="D92" s="103">
        <v>3316940.1838978599</v>
      </c>
      <c r="E92" s="103">
        <v>3423974.11297847</v>
      </c>
      <c r="F92" s="103">
        <v>3523937.5885030199</v>
      </c>
      <c r="G92" s="103">
        <v>3620481.9835114302</v>
      </c>
      <c r="H92" s="103">
        <v>17093350.572002269</v>
      </c>
    </row>
    <row r="93" spans="1:8">
      <c r="A93" s="5">
        <v>240538</v>
      </c>
      <c r="B93" s="2" t="s">
        <v>73</v>
      </c>
      <c r="C93" s="102">
        <v>1711510.58862452</v>
      </c>
      <c r="D93" s="103">
        <v>1858270.6190452401</v>
      </c>
      <c r="E93" s="103">
        <v>2014843.05294072</v>
      </c>
      <c r="F93" s="103">
        <v>2178654.1927334499</v>
      </c>
      <c r="G93" s="103">
        <v>2352164.3417032999</v>
      </c>
      <c r="H93" s="103">
        <v>10115442.795047229</v>
      </c>
    </row>
    <row r="94" spans="1:8">
      <c r="A94" s="5">
        <v>240539</v>
      </c>
      <c r="B94" s="2" t="s">
        <v>74</v>
      </c>
      <c r="C94" s="102">
        <v>2701840.2677408</v>
      </c>
      <c r="D94" s="103">
        <v>1573694.05999756</v>
      </c>
      <c r="E94" s="103">
        <v>1428446.30345337</v>
      </c>
      <c r="F94" s="103">
        <v>1520138.78565915</v>
      </c>
      <c r="G94" s="103">
        <v>1619024.99759238</v>
      </c>
      <c r="H94" s="103">
        <v>8843144.4144432601</v>
      </c>
    </row>
    <row r="95" spans="1:8">
      <c r="A95" s="5">
        <v>240541</v>
      </c>
      <c r="B95" s="2" t="s">
        <v>75</v>
      </c>
      <c r="C95" s="102">
        <v>391484.37036449701</v>
      </c>
      <c r="D95" s="103">
        <v>408570.41049627401</v>
      </c>
      <c r="E95" s="103">
        <v>426172.86444051203</v>
      </c>
      <c r="F95" s="103">
        <v>443620.07702251599</v>
      </c>
      <c r="G95" s="103">
        <v>459964.08263577701</v>
      </c>
      <c r="H95" s="103">
        <v>2129811.8049595756</v>
      </c>
    </row>
    <row r="96" spans="1:8">
      <c r="A96" s="5">
        <v>240542</v>
      </c>
      <c r="B96" s="2" t="s">
        <v>389</v>
      </c>
      <c r="C96" s="102">
        <v>2743892</v>
      </c>
      <c r="D96" s="103">
        <v>2712010</v>
      </c>
      <c r="E96" s="103">
        <v>2684280</v>
      </c>
      <c r="F96" s="103">
        <v>2698810.1166944499</v>
      </c>
      <c r="G96" s="103">
        <v>2790968.06937506</v>
      </c>
      <c r="H96" s="103">
        <v>13629960.186069511</v>
      </c>
    </row>
    <row r="97" spans="1:8">
      <c r="A97" s="5">
        <v>240546</v>
      </c>
      <c r="B97" s="2" t="s">
        <v>76</v>
      </c>
      <c r="C97" s="102">
        <v>2557703.72917799</v>
      </c>
      <c r="D97" s="103">
        <v>2684964.0256936098</v>
      </c>
      <c r="E97" s="103">
        <v>2819408.8137526601</v>
      </c>
      <c r="F97" s="103">
        <v>2952979.90143531</v>
      </c>
      <c r="G97" s="103">
        <v>3078833.1621594098</v>
      </c>
      <c r="H97" s="103">
        <v>14093889.632218979</v>
      </c>
    </row>
    <row r="98" spans="1:8">
      <c r="A98" s="5">
        <v>250285</v>
      </c>
      <c r="B98" s="2" t="s">
        <v>77</v>
      </c>
      <c r="C98" s="102">
        <v>187889.068714744</v>
      </c>
      <c r="D98" s="103">
        <v>196434.50137583399</v>
      </c>
      <c r="E98" s="103">
        <v>205606.58647737099</v>
      </c>
      <c r="F98" s="103">
        <v>214301.86896013701</v>
      </c>
      <c r="G98" s="103">
        <v>222546.516402732</v>
      </c>
      <c r="H98" s="103">
        <v>1026778.541930818</v>
      </c>
    </row>
    <row r="99" spans="1:8">
      <c r="A99" s="5">
        <v>250290</v>
      </c>
      <c r="B99" s="2" t="s">
        <v>78</v>
      </c>
      <c r="C99" s="102">
        <v>3491890.2074391898</v>
      </c>
      <c r="D99" s="103">
        <v>3638629.48387942</v>
      </c>
      <c r="E99" s="103">
        <v>3774273.0117278998</v>
      </c>
      <c r="F99" s="103">
        <v>3893770.3526377599</v>
      </c>
      <c r="G99" s="103">
        <v>4002313.9347905</v>
      </c>
      <c r="H99" s="103">
        <v>18800876.990474772</v>
      </c>
    </row>
    <row r="100" spans="1:8">
      <c r="A100" s="5">
        <v>250295</v>
      </c>
      <c r="B100" s="2" t="s">
        <v>390</v>
      </c>
      <c r="C100" s="102">
        <v>861715.50437433505</v>
      </c>
      <c r="D100" s="103">
        <v>923882.03608761996</v>
      </c>
      <c r="E100" s="103">
        <v>988057.41684055305</v>
      </c>
      <c r="F100" s="103">
        <v>1055279.53462214</v>
      </c>
      <c r="G100" s="103">
        <v>1125297.7959423901</v>
      </c>
      <c r="H100" s="103">
        <v>4954232.2878670385</v>
      </c>
    </row>
    <row r="101" spans="1:8">
      <c r="A101" s="5">
        <v>250299</v>
      </c>
      <c r="B101" s="2" t="s">
        <v>79</v>
      </c>
      <c r="C101" s="102">
        <v>332510.08638630802</v>
      </c>
      <c r="D101" s="103">
        <v>356111.42858275498</v>
      </c>
      <c r="E101" s="103">
        <v>381276.64798239898</v>
      </c>
      <c r="F101" s="103">
        <v>408139.92468562198</v>
      </c>
      <c r="G101" s="103">
        <v>437154.601161136</v>
      </c>
      <c r="H101" s="103">
        <v>1915192.6887982201</v>
      </c>
    </row>
    <row r="102" spans="1:8">
      <c r="A102" s="5">
        <v>250305</v>
      </c>
      <c r="B102" s="2" t="s">
        <v>80</v>
      </c>
      <c r="C102" s="102">
        <v>1196055.16733275</v>
      </c>
      <c r="D102" s="103">
        <v>1284225.3285081701</v>
      </c>
      <c r="E102" s="103">
        <v>1367207.7938182</v>
      </c>
      <c r="F102" s="103">
        <v>1443937.1736908499</v>
      </c>
      <c r="G102" s="103">
        <v>1517163.7301774099</v>
      </c>
      <c r="H102" s="103">
        <v>6808589.19352738</v>
      </c>
    </row>
    <row r="103" spans="1:8">
      <c r="A103" s="5">
        <v>250307</v>
      </c>
      <c r="B103" s="2" t="s">
        <v>81</v>
      </c>
      <c r="C103" s="102">
        <v>457746.644916046</v>
      </c>
      <c r="D103" s="103">
        <v>472201.145418228</v>
      </c>
      <c r="E103" s="103">
        <v>486862.512383561</v>
      </c>
      <c r="F103" s="103">
        <v>501144.50300353899</v>
      </c>
      <c r="G103" s="103">
        <v>515359.49125983397</v>
      </c>
      <c r="H103" s="103">
        <v>2433314.296981208</v>
      </c>
    </row>
    <row r="104" spans="1:8">
      <c r="A104" s="5">
        <v>250308</v>
      </c>
      <c r="B104" s="2" t="s">
        <v>33</v>
      </c>
      <c r="C104" s="102">
        <v>1911425.82638501</v>
      </c>
      <c r="D104" s="103">
        <v>2024186.8627085199</v>
      </c>
      <c r="E104" s="103">
        <v>2128194.0246553398</v>
      </c>
      <c r="F104" s="103">
        <v>2220823.0659210202</v>
      </c>
      <c r="G104" s="103">
        <v>2305617.6063417601</v>
      </c>
      <c r="H104" s="103">
        <v>10590247.386011651</v>
      </c>
    </row>
    <row r="105" spans="1:8">
      <c r="A105" s="5">
        <v>250315</v>
      </c>
      <c r="B105" s="2" t="s">
        <v>82</v>
      </c>
      <c r="C105" s="102">
        <v>649237.37986934301</v>
      </c>
      <c r="D105" s="103">
        <v>687053.28891398699</v>
      </c>
      <c r="E105" s="103">
        <v>723875.85280109197</v>
      </c>
      <c r="F105" s="103">
        <v>759991.67179470905</v>
      </c>
      <c r="G105" s="103">
        <v>795078.45613069204</v>
      </c>
      <c r="H105" s="103">
        <v>3615236.6495098229</v>
      </c>
    </row>
    <row r="106" spans="1:8">
      <c r="A106" s="5">
        <v>250316</v>
      </c>
      <c r="B106" s="2" t="s">
        <v>83</v>
      </c>
      <c r="C106" s="102">
        <v>474357.03025338898</v>
      </c>
      <c r="D106" s="103">
        <v>514248.312293583</v>
      </c>
      <c r="E106" s="103">
        <v>553996.46474963799</v>
      </c>
      <c r="F106" s="103">
        <v>593311.86271132401</v>
      </c>
      <c r="G106" s="103">
        <v>632994.59375364496</v>
      </c>
      <c r="H106" s="103">
        <v>2768908.2637615791</v>
      </c>
    </row>
    <row r="107" spans="1:8">
      <c r="A107" s="5">
        <v>250322</v>
      </c>
      <c r="B107" s="2" t="s">
        <v>542</v>
      </c>
      <c r="C107" s="102">
        <v>1341798.50011488</v>
      </c>
      <c r="D107" s="103">
        <v>1398946.94946178</v>
      </c>
      <c r="E107" s="103">
        <v>1456747.12558938</v>
      </c>
      <c r="F107" s="103">
        <v>1516811.79648836</v>
      </c>
      <c r="G107" s="103">
        <v>1579093.59647063</v>
      </c>
      <c r="H107" s="103">
        <v>7293397.9681250304</v>
      </c>
    </row>
    <row r="108" spans="1:8">
      <c r="A108" s="5">
        <v>260396</v>
      </c>
      <c r="B108" s="2" t="s">
        <v>84</v>
      </c>
      <c r="C108" s="102">
        <v>1840280.5723800501</v>
      </c>
      <c r="D108" s="103">
        <v>1954042.5187188201</v>
      </c>
      <c r="E108" s="103">
        <v>2060587.44713772</v>
      </c>
      <c r="F108" s="103">
        <v>2157611.1012968002</v>
      </c>
      <c r="G108" s="103">
        <v>2248341.4973204201</v>
      </c>
      <c r="H108" s="103">
        <v>10260863.13685381</v>
      </c>
    </row>
    <row r="109" spans="1:8">
      <c r="A109" s="5">
        <v>260398</v>
      </c>
      <c r="B109" s="2" t="s">
        <v>85</v>
      </c>
      <c r="C109" s="102">
        <v>3453866.7754234402</v>
      </c>
      <c r="D109" s="103">
        <v>3604927.49062094</v>
      </c>
      <c r="E109" s="103">
        <v>3765159.1646738201</v>
      </c>
      <c r="F109" s="103">
        <v>3923603.65771916</v>
      </c>
      <c r="G109" s="103">
        <v>4072169.9445974999</v>
      </c>
      <c r="H109" s="103">
        <v>18819727.033034861</v>
      </c>
    </row>
    <row r="110" spans="1:8">
      <c r="A110" s="5">
        <v>260401</v>
      </c>
      <c r="B110" s="2" t="s">
        <v>86</v>
      </c>
      <c r="C110" s="102">
        <v>4074816.4460146301</v>
      </c>
      <c r="D110" s="103">
        <v>4228936.1759226704</v>
      </c>
      <c r="E110" s="103">
        <v>4375589.6393389404</v>
      </c>
      <c r="F110" s="103">
        <v>4515260.4589551697</v>
      </c>
      <c r="G110" s="103">
        <v>4648863.1645723702</v>
      </c>
      <c r="H110" s="103">
        <v>21843465.884803779</v>
      </c>
    </row>
    <row r="111" spans="1:8">
      <c r="A111" s="5">
        <v>260406</v>
      </c>
      <c r="B111" s="2" t="s">
        <v>87</v>
      </c>
      <c r="C111" s="102">
        <v>4694174.9265564801</v>
      </c>
      <c r="D111" s="102">
        <v>4920959.0294072703</v>
      </c>
      <c r="E111" s="102">
        <v>5144793.01329407</v>
      </c>
      <c r="F111" s="102">
        <v>5364567.2706583599</v>
      </c>
      <c r="G111" s="102">
        <v>5583613.3828420201</v>
      </c>
      <c r="H111" s="103">
        <v>25708107.622758199</v>
      </c>
    </row>
    <row r="112" spans="1:8">
      <c r="A112" s="5">
        <v>260408</v>
      </c>
      <c r="B112" s="2" t="s">
        <v>88</v>
      </c>
      <c r="C112" s="102">
        <v>1080921.65607596</v>
      </c>
      <c r="D112" s="103">
        <v>1128578.36550414</v>
      </c>
      <c r="E112" s="103">
        <v>1178588.2102045801</v>
      </c>
      <c r="F112" s="103">
        <v>1228099.8230065999</v>
      </c>
      <c r="G112" s="103">
        <v>1274471.13476154</v>
      </c>
      <c r="H112" s="103">
        <v>5890659.1895528203</v>
      </c>
    </row>
    <row r="113" spans="1:8">
      <c r="A113" s="5">
        <v>260413</v>
      </c>
      <c r="B113" s="2" t="s">
        <v>89</v>
      </c>
      <c r="C113" s="102">
        <v>2064427.81141211</v>
      </c>
      <c r="D113" s="103">
        <v>2177274.44842835</v>
      </c>
      <c r="E113" s="103">
        <v>2278971.00417704</v>
      </c>
      <c r="F113" s="103">
        <v>2367908.2182197399</v>
      </c>
      <c r="G113" s="103">
        <v>2446959.4909778298</v>
      </c>
      <c r="H113" s="103">
        <v>11335540.97321507</v>
      </c>
    </row>
    <row r="114" spans="1:8">
      <c r="A114" s="5">
        <v>260414</v>
      </c>
      <c r="B114" s="2" t="s">
        <v>90</v>
      </c>
      <c r="C114" s="102">
        <v>3779481.38477587</v>
      </c>
      <c r="D114" s="103">
        <v>3987880.6583976699</v>
      </c>
      <c r="E114" s="103">
        <v>4191422.33314576</v>
      </c>
      <c r="F114" s="103">
        <v>4385001.5552059896</v>
      </c>
      <c r="G114" s="103">
        <v>4572615.7991890097</v>
      </c>
      <c r="H114" s="103">
        <v>20916401.730714299</v>
      </c>
    </row>
    <row r="115" spans="1:8">
      <c r="A115" s="5">
        <v>260415</v>
      </c>
      <c r="B115" s="2" t="s">
        <v>91</v>
      </c>
      <c r="C115" s="102">
        <v>2707292.2504698201</v>
      </c>
      <c r="D115" s="103">
        <v>2847665.0106323399</v>
      </c>
      <c r="E115" s="103">
        <v>2976824.7667529299</v>
      </c>
      <c r="F115" s="103">
        <v>3092908.0475161802</v>
      </c>
      <c r="G115" s="103">
        <v>3198135.2772119101</v>
      </c>
      <c r="H115" s="103">
        <v>14822825.352583181</v>
      </c>
    </row>
    <row r="116" spans="1:8">
      <c r="A116" s="5">
        <v>260418</v>
      </c>
      <c r="B116" s="2" t="s">
        <v>92</v>
      </c>
      <c r="C116" s="102">
        <v>4345021.89259555</v>
      </c>
      <c r="D116" s="103">
        <v>4641781.8285407899</v>
      </c>
      <c r="E116" s="103">
        <v>4931272.7036249498</v>
      </c>
      <c r="F116" s="103">
        <v>5209918.8483326901</v>
      </c>
      <c r="G116" s="103">
        <v>5481282.14139935</v>
      </c>
      <c r="H116" s="103">
        <v>24609277.414493326</v>
      </c>
    </row>
    <row r="117" spans="1:8">
      <c r="A117" s="5">
        <v>260419</v>
      </c>
      <c r="B117" s="2" t="s">
        <v>93</v>
      </c>
      <c r="C117" s="102">
        <v>1263296.4068601001</v>
      </c>
      <c r="D117" s="103">
        <v>1316512.1439154299</v>
      </c>
      <c r="E117" s="103">
        <v>1365838.73575402</v>
      </c>
      <c r="F117" s="103">
        <v>1410925.2846119499</v>
      </c>
      <c r="G117" s="103">
        <v>1453373.6985907999</v>
      </c>
      <c r="H117" s="103">
        <v>6809946.2697323002</v>
      </c>
    </row>
    <row r="118" spans="1:8">
      <c r="A118" s="5">
        <v>260421</v>
      </c>
      <c r="B118" s="2" t="s">
        <v>94</v>
      </c>
      <c r="C118" s="102">
        <v>3932470.1603278001</v>
      </c>
      <c r="D118" s="103">
        <v>4071415.8854744099</v>
      </c>
      <c r="E118" s="103">
        <v>4198259.7230358701</v>
      </c>
      <c r="F118" s="103">
        <v>4307755.2690669298</v>
      </c>
      <c r="G118" s="103">
        <v>4405083.1428075302</v>
      </c>
      <c r="H118" s="103">
        <v>20914984.18071254</v>
      </c>
    </row>
    <row r="119" spans="1:8">
      <c r="A119" s="5">
        <v>270425</v>
      </c>
      <c r="B119" s="2" t="s">
        <v>543</v>
      </c>
      <c r="C119" s="102">
        <v>1487245.65209139</v>
      </c>
      <c r="D119" s="103">
        <v>1580342.4081470601</v>
      </c>
      <c r="E119" s="103">
        <v>1673577.16038891</v>
      </c>
      <c r="F119" s="103">
        <v>1766314.35428346</v>
      </c>
      <c r="G119" s="103">
        <v>1858555.02679576</v>
      </c>
      <c r="H119" s="103">
        <v>8366034.6017065793</v>
      </c>
    </row>
    <row r="120" spans="1:8">
      <c r="A120" s="5">
        <v>270428</v>
      </c>
      <c r="B120" s="2" t="s">
        <v>95</v>
      </c>
      <c r="C120" s="102">
        <v>220564.03540831801</v>
      </c>
      <c r="D120" s="103">
        <v>232418.257197392</v>
      </c>
      <c r="E120" s="103">
        <v>244933.128282344</v>
      </c>
      <c r="F120" s="103">
        <v>256768.65848468599</v>
      </c>
      <c r="G120" s="103">
        <v>267778.67645012098</v>
      </c>
      <c r="H120" s="103">
        <v>1222462.7558228609</v>
      </c>
    </row>
    <row r="121" spans="1:8">
      <c r="A121" s="5">
        <v>270429</v>
      </c>
      <c r="B121" s="2" t="s">
        <v>96</v>
      </c>
      <c r="C121" s="102">
        <v>13123775.5769384</v>
      </c>
      <c r="D121" s="103">
        <v>13929889.335597999</v>
      </c>
      <c r="E121" s="103">
        <v>14767443.9324129</v>
      </c>
      <c r="F121" s="103">
        <v>15649989.3808257</v>
      </c>
      <c r="G121" s="103">
        <v>16578910.7234874</v>
      </c>
      <c r="H121" s="103">
        <v>74050008.949262396</v>
      </c>
    </row>
    <row r="122" spans="1:8">
      <c r="A122" s="5">
        <v>270430</v>
      </c>
      <c r="B122" s="2" t="s">
        <v>544</v>
      </c>
      <c r="C122" s="102">
        <v>848785.33131714596</v>
      </c>
      <c r="D122" s="103">
        <v>888098.82511394704</v>
      </c>
      <c r="E122" s="103">
        <v>925321.421735454</v>
      </c>
      <c r="F122" s="103">
        <v>959903.30439257296</v>
      </c>
      <c r="G122" s="103">
        <v>991943.34634371998</v>
      </c>
      <c r="H122" s="103">
        <v>4614052.2289028401</v>
      </c>
    </row>
    <row r="123" spans="1:8">
      <c r="A123" s="5">
        <v>270432</v>
      </c>
      <c r="B123" s="2" t="s">
        <v>97</v>
      </c>
      <c r="C123" s="102">
        <v>1445165.6863406801</v>
      </c>
      <c r="D123" s="103">
        <v>1522010.5305057</v>
      </c>
      <c r="E123" s="103">
        <v>1600802.9401507699</v>
      </c>
      <c r="F123" s="103">
        <v>1682984.5520516699</v>
      </c>
      <c r="G123" s="103">
        <v>1768722.7727193099</v>
      </c>
      <c r="H123" s="103">
        <v>8019686.4817681294</v>
      </c>
    </row>
    <row r="124" spans="1:8">
      <c r="A124" s="5">
        <v>270433</v>
      </c>
      <c r="B124" s="2" t="s">
        <v>98</v>
      </c>
      <c r="C124" s="102">
        <v>1016236.24939544</v>
      </c>
      <c r="D124" s="103">
        <v>1163832.4308048701</v>
      </c>
      <c r="E124" s="103">
        <v>1320053.93684989</v>
      </c>
      <c r="F124" s="103">
        <v>1483618.2001597099</v>
      </c>
      <c r="G124" s="103">
        <v>1654986.81233842</v>
      </c>
      <c r="H124" s="103">
        <v>6638727.6295483299</v>
      </c>
    </row>
    <row r="125" spans="1:8">
      <c r="A125" s="5">
        <v>270435</v>
      </c>
      <c r="B125" s="2" t="s">
        <v>99</v>
      </c>
      <c r="C125" s="102">
        <v>1158782.49807144</v>
      </c>
      <c r="D125" s="103">
        <v>1191697.8475551901</v>
      </c>
      <c r="E125" s="103">
        <v>1224355.2198391601</v>
      </c>
      <c r="F125" s="103">
        <v>1242805.77296043</v>
      </c>
      <c r="G125" s="103">
        <v>1250421.62836895</v>
      </c>
      <c r="H125" s="103">
        <v>6068062.9667951707</v>
      </c>
    </row>
    <row r="126" spans="1:8">
      <c r="A126" s="5">
        <v>270438</v>
      </c>
      <c r="B126" s="2" t="s">
        <v>100</v>
      </c>
      <c r="C126" s="102">
        <v>545506.033232035</v>
      </c>
      <c r="D126" s="103">
        <v>570345.29367564002</v>
      </c>
      <c r="E126" s="103">
        <v>596668.29678156704</v>
      </c>
      <c r="F126" s="103">
        <v>624393.98774622497</v>
      </c>
      <c r="G126" s="103">
        <v>653346.58201113704</v>
      </c>
      <c r="H126" s="103">
        <v>2990260.1934466045</v>
      </c>
    </row>
    <row r="127" spans="1:8">
      <c r="A127" s="5">
        <v>270441</v>
      </c>
      <c r="B127" s="2" t="s">
        <v>101</v>
      </c>
      <c r="C127" s="102">
        <v>888630.29455050302</v>
      </c>
      <c r="D127" s="103">
        <v>984319.47465349501</v>
      </c>
      <c r="E127" s="103">
        <v>1083387.1907095001</v>
      </c>
      <c r="F127" s="103">
        <v>1184310.6037514701</v>
      </c>
      <c r="G127" s="103">
        <v>1288007.0901855901</v>
      </c>
      <c r="H127" s="103">
        <v>5428654.6538505582</v>
      </c>
    </row>
    <row r="128" spans="1:8">
      <c r="A128" s="5">
        <v>280451</v>
      </c>
      <c r="B128" s="2" t="s">
        <v>545</v>
      </c>
      <c r="C128" s="102">
        <v>331520.85517986998</v>
      </c>
      <c r="D128" s="103">
        <v>347490.602830377</v>
      </c>
      <c r="E128" s="103">
        <v>364517.88886584499</v>
      </c>
      <c r="F128" s="103">
        <v>381611.316085378</v>
      </c>
      <c r="G128" s="103">
        <v>397577.49889066798</v>
      </c>
      <c r="H128" s="103">
        <v>1822718.1618521379</v>
      </c>
    </row>
    <row r="129" spans="1:8">
      <c r="A129" s="5">
        <v>280457</v>
      </c>
      <c r="B129" s="2" t="s">
        <v>457</v>
      </c>
      <c r="C129" s="102">
        <v>260978.88920003301</v>
      </c>
      <c r="D129" s="103">
        <v>254637.413062682</v>
      </c>
      <c r="E129" s="103">
        <v>250941.42013427999</v>
      </c>
      <c r="F129" s="103">
        <v>245084.86871606199</v>
      </c>
      <c r="G129" s="103">
        <v>253722.38282959399</v>
      </c>
      <c r="H129" s="103">
        <v>1265364.9739426509</v>
      </c>
    </row>
    <row r="130" spans="1:8">
      <c r="A130" s="5">
        <v>280461</v>
      </c>
      <c r="B130" s="2" t="s">
        <v>102</v>
      </c>
      <c r="C130" s="102">
        <v>414940.93001371698</v>
      </c>
      <c r="D130" s="103">
        <v>445779.39647894999</v>
      </c>
      <c r="E130" s="103">
        <v>476511.90013165597</v>
      </c>
      <c r="F130" s="103">
        <v>507885.47532138502</v>
      </c>
      <c r="G130" s="103">
        <v>539655.81320418499</v>
      </c>
      <c r="H130" s="103">
        <v>2384773.5151498932</v>
      </c>
    </row>
    <row r="131" spans="1:8">
      <c r="A131" s="5">
        <v>280466</v>
      </c>
      <c r="B131" s="2" t="s">
        <v>103</v>
      </c>
      <c r="C131" s="102">
        <v>293262.16937168798</v>
      </c>
      <c r="D131" s="103">
        <v>302606.62599162298</v>
      </c>
      <c r="E131" s="103">
        <v>311416.76602884597</v>
      </c>
      <c r="F131" s="103">
        <v>319368.71029002802</v>
      </c>
      <c r="G131" s="103">
        <v>327367.03303397697</v>
      </c>
      <c r="H131" s="103">
        <v>1554021.3047161619</v>
      </c>
    </row>
    <row r="132" spans="1:8">
      <c r="A132" s="5">
        <v>290280</v>
      </c>
      <c r="B132" s="2" t="s">
        <v>104</v>
      </c>
      <c r="C132" s="102">
        <v>738138.88240457501</v>
      </c>
      <c r="D132" s="103">
        <v>768372.29220786598</v>
      </c>
      <c r="E132" s="103">
        <v>805897.50995725999</v>
      </c>
      <c r="F132" s="103">
        <v>848941.863570277</v>
      </c>
      <c r="G132" s="103">
        <v>898543.81857069803</v>
      </c>
      <c r="H132" s="103">
        <v>4059894.3667106763</v>
      </c>
    </row>
    <row r="133" spans="1:8">
      <c r="A133" s="5">
        <v>290553</v>
      </c>
      <c r="B133" s="2" t="s">
        <v>105</v>
      </c>
      <c r="C133" s="102">
        <v>4405266.1602066597</v>
      </c>
      <c r="D133" s="103">
        <v>4606384.7526601097</v>
      </c>
      <c r="E133" s="103">
        <v>4800574.1201352999</v>
      </c>
      <c r="F133" s="103">
        <v>4982044.9488904001</v>
      </c>
      <c r="G133" s="103">
        <v>5155475.6174885398</v>
      </c>
      <c r="H133" s="103">
        <v>23949745.599381011</v>
      </c>
    </row>
    <row r="134" spans="1:8">
      <c r="A134" s="5">
        <v>290554</v>
      </c>
      <c r="B134" s="2" t="s">
        <v>106</v>
      </c>
      <c r="C134" s="102">
        <v>2062871.9931987301</v>
      </c>
      <c r="D134" s="103">
        <v>2154411.8222158402</v>
      </c>
      <c r="E134" s="103">
        <v>2251209.4956482099</v>
      </c>
      <c r="F134" s="103">
        <v>2347657.7449936499</v>
      </c>
      <c r="G134" s="103">
        <v>2438907.2217361801</v>
      </c>
      <c r="H134" s="103">
        <v>11255058.27779261</v>
      </c>
    </row>
    <row r="135" spans="1:8">
      <c r="A135" s="5">
        <v>290565</v>
      </c>
      <c r="B135" s="2" t="s">
        <v>546</v>
      </c>
      <c r="C135" s="102">
        <v>3665793.6144743501</v>
      </c>
      <c r="D135" s="103">
        <v>3832997.6679631802</v>
      </c>
      <c r="E135" s="103">
        <v>4010522.3841550201</v>
      </c>
      <c r="F135" s="103">
        <v>4186122.0991784902</v>
      </c>
      <c r="G135" s="103">
        <v>4350787.4192273403</v>
      </c>
      <c r="H135" s="103">
        <v>20046223.184998378</v>
      </c>
    </row>
    <row r="136" spans="1:8">
      <c r="A136" s="5">
        <v>290570</v>
      </c>
      <c r="B136" s="2" t="s">
        <v>107</v>
      </c>
      <c r="C136" s="102">
        <v>962980.88136309199</v>
      </c>
      <c r="D136" s="103">
        <v>1010604.62375053</v>
      </c>
      <c r="E136" s="103">
        <v>1060334.39143433</v>
      </c>
      <c r="F136" s="103">
        <v>1108760.24132438</v>
      </c>
      <c r="G136" s="103">
        <v>1154784.26035567</v>
      </c>
      <c r="H136" s="103">
        <v>5297464.3982280018</v>
      </c>
    </row>
    <row r="137" spans="1:8">
      <c r="A137" s="5">
        <v>290571</v>
      </c>
      <c r="B137" s="2" t="s">
        <v>547</v>
      </c>
      <c r="C137" s="102">
        <v>1881981.8175067999</v>
      </c>
      <c r="D137" s="103">
        <v>1963626.8626886201</v>
      </c>
      <c r="E137" s="103">
        <v>2054368.24364714</v>
      </c>
      <c r="F137" s="103">
        <v>2152603.66274773</v>
      </c>
      <c r="G137" s="103">
        <v>2258307.52790369</v>
      </c>
      <c r="H137" s="103">
        <v>10310888.114493981</v>
      </c>
    </row>
    <row r="138" spans="1:8">
      <c r="A138" s="5">
        <v>290573</v>
      </c>
      <c r="B138" s="2" t="s">
        <v>108</v>
      </c>
      <c r="C138" s="102">
        <v>5145171.5191823002</v>
      </c>
      <c r="D138" s="103">
        <v>5435940.3822980197</v>
      </c>
      <c r="E138" s="103">
        <v>5716909.3264584597</v>
      </c>
      <c r="F138" s="103">
        <v>5985173.3867165102</v>
      </c>
      <c r="G138" s="103">
        <v>6245187.7039387198</v>
      </c>
      <c r="H138" s="103">
        <v>28528382.318594009</v>
      </c>
    </row>
    <row r="139" spans="1:8">
      <c r="A139" s="5">
        <v>290579</v>
      </c>
      <c r="B139" s="2" t="s">
        <v>109</v>
      </c>
      <c r="C139" s="102">
        <v>6553577.4396829596</v>
      </c>
      <c r="D139" s="103">
        <v>6862634.3286761101</v>
      </c>
      <c r="E139" s="103">
        <v>7159298.0345807197</v>
      </c>
      <c r="F139" s="103">
        <v>7434758.2357205404</v>
      </c>
      <c r="G139" s="103">
        <v>7695618.6191930203</v>
      </c>
      <c r="H139" s="103">
        <v>35705886.65785335</v>
      </c>
    </row>
    <row r="140" spans="1:8">
      <c r="A140" s="5">
        <v>290581</v>
      </c>
      <c r="B140" s="2" t="s">
        <v>391</v>
      </c>
      <c r="C140" s="102">
        <v>2556650.8723653401</v>
      </c>
      <c r="D140" s="103">
        <v>2615580.5278609102</v>
      </c>
      <c r="E140" s="103">
        <v>2670924.2043996402</v>
      </c>
      <c r="F140" s="103">
        <v>2718991.56108109</v>
      </c>
      <c r="G140" s="103">
        <v>2761126.3651342299</v>
      </c>
      <c r="H140" s="103">
        <v>13323273.530841211</v>
      </c>
    </row>
    <row r="141" spans="1:8">
      <c r="A141" s="5">
        <v>290598</v>
      </c>
      <c r="B141" s="2" t="s">
        <v>392</v>
      </c>
      <c r="C141" s="102">
        <v>378631.052751093</v>
      </c>
      <c r="D141" s="103">
        <v>399609.42332849198</v>
      </c>
      <c r="E141" s="103">
        <v>421677.65444946702</v>
      </c>
      <c r="F141" s="103">
        <v>443523.82431538601</v>
      </c>
      <c r="G141" s="103">
        <v>463363.97369688499</v>
      </c>
      <c r="H141" s="103">
        <v>2106805.9285413232</v>
      </c>
    </row>
    <row r="142" spans="1:8">
      <c r="A142" s="5">
        <v>300586</v>
      </c>
      <c r="B142" s="2" t="s">
        <v>110</v>
      </c>
      <c r="C142" s="102">
        <v>271162.600467482</v>
      </c>
      <c r="D142" s="103">
        <v>282316.23849000799</v>
      </c>
      <c r="E142" s="103">
        <v>293859.31907075201</v>
      </c>
      <c r="F142" s="103">
        <v>305567.564296567</v>
      </c>
      <c r="G142" s="103">
        <v>317942.99891343102</v>
      </c>
      <c r="H142" s="103">
        <v>1470848.7212382401</v>
      </c>
    </row>
    <row r="143" spans="1:8">
      <c r="A143" s="5">
        <v>300588</v>
      </c>
      <c r="B143" s="2" t="s">
        <v>111</v>
      </c>
      <c r="C143" s="102">
        <v>263275.02374853397</v>
      </c>
      <c r="D143" s="103">
        <v>272123.44174771302</v>
      </c>
      <c r="E143" s="103">
        <v>281365.37666842202</v>
      </c>
      <c r="F143" s="103">
        <v>290762.97059977101</v>
      </c>
      <c r="G143" s="103">
        <v>299199.32227433001</v>
      </c>
      <c r="H143" s="103">
        <v>1406726.13503877</v>
      </c>
    </row>
    <row r="144" spans="1:8">
      <c r="A144" s="5">
        <v>300589</v>
      </c>
      <c r="B144" s="2" t="s">
        <v>112</v>
      </c>
      <c r="C144" s="102">
        <v>256606.21418878401</v>
      </c>
      <c r="D144" s="103">
        <v>264119.04841665103</v>
      </c>
      <c r="E144" s="103">
        <v>272407.01110259298</v>
      </c>
      <c r="F144" s="103">
        <v>280385.460411412</v>
      </c>
      <c r="G144" s="103">
        <v>287579.64618173201</v>
      </c>
      <c r="H144" s="103">
        <v>1361097.3803011719</v>
      </c>
    </row>
    <row r="145" spans="1:8">
      <c r="A145" s="5">
        <v>300590</v>
      </c>
      <c r="B145" s="2" t="s">
        <v>113</v>
      </c>
      <c r="C145" s="102">
        <v>368975.84242804197</v>
      </c>
      <c r="D145" s="103">
        <v>387837.93755150301</v>
      </c>
      <c r="E145" s="103">
        <v>407441.30926122301</v>
      </c>
      <c r="F145" s="103">
        <v>427180.80194943701</v>
      </c>
      <c r="G145" s="103">
        <v>447098.23242828401</v>
      </c>
      <c r="H145" s="103">
        <v>2038534.1236184891</v>
      </c>
    </row>
    <row r="146" spans="1:8">
      <c r="A146" s="5">
        <v>300591</v>
      </c>
      <c r="B146" s="2" t="s">
        <v>548</v>
      </c>
      <c r="C146" s="102">
        <v>163194.50166910701</v>
      </c>
      <c r="D146" s="103">
        <v>170254.30000597201</v>
      </c>
      <c r="E146" s="103">
        <v>177544.84395292599</v>
      </c>
      <c r="F146" s="103">
        <v>184591.55794158901</v>
      </c>
      <c r="G146" s="103">
        <v>191333.458493574</v>
      </c>
      <c r="H146" s="103">
        <v>886918.66206316813</v>
      </c>
    </row>
    <row r="147" spans="1:8">
      <c r="A147" s="5">
        <v>300594</v>
      </c>
      <c r="B147" s="2" t="s">
        <v>114</v>
      </c>
      <c r="C147" s="102">
        <v>543023.14437408396</v>
      </c>
      <c r="D147" s="103">
        <v>571177.58834293101</v>
      </c>
      <c r="E147" s="103">
        <v>603701.23938916996</v>
      </c>
      <c r="F147" s="103">
        <v>640199.06511780794</v>
      </c>
      <c r="G147" s="103">
        <v>680863.11015084502</v>
      </c>
      <c r="H147" s="103">
        <v>3038964.1473748377</v>
      </c>
    </row>
    <row r="148" spans="1:8">
      <c r="A148" s="5">
        <v>300598</v>
      </c>
      <c r="B148" s="2" t="s">
        <v>115</v>
      </c>
      <c r="C148" s="102">
        <v>414912.48403714801</v>
      </c>
      <c r="D148" s="103">
        <v>432485.69956067501</v>
      </c>
      <c r="E148" s="103">
        <v>450256.42295719299</v>
      </c>
      <c r="F148" s="103">
        <v>467560.31122002099</v>
      </c>
      <c r="G148" s="103">
        <v>484888.60674871597</v>
      </c>
      <c r="H148" s="103">
        <v>2250103.5245237527</v>
      </c>
    </row>
    <row r="149" spans="1:8">
      <c r="A149" s="5">
        <v>300606</v>
      </c>
      <c r="B149" s="2" t="s">
        <v>116</v>
      </c>
      <c r="C149" s="102">
        <v>675263.69455347199</v>
      </c>
      <c r="D149" s="103">
        <v>696413.71010647295</v>
      </c>
      <c r="E149" s="103">
        <v>714630.12279556296</v>
      </c>
      <c r="F149" s="103">
        <v>729039.78254277201</v>
      </c>
      <c r="G149" s="103">
        <v>740436.46964859206</v>
      </c>
      <c r="H149" s="103">
        <v>3555783.7796468721</v>
      </c>
    </row>
    <row r="150" spans="1:8">
      <c r="A150" s="5">
        <v>300609</v>
      </c>
      <c r="B150" s="2" t="s">
        <v>117</v>
      </c>
      <c r="C150" s="102">
        <v>527120.31354168698</v>
      </c>
      <c r="D150" s="103">
        <v>543098.47817761602</v>
      </c>
      <c r="E150" s="103">
        <v>560352.52885920799</v>
      </c>
      <c r="F150" s="103">
        <v>577832.66359043296</v>
      </c>
      <c r="G150" s="103">
        <v>593454.96639410895</v>
      </c>
      <c r="H150" s="103">
        <v>2801858.9505630527</v>
      </c>
    </row>
    <row r="151" spans="1:8">
      <c r="A151" s="5">
        <v>300612</v>
      </c>
      <c r="B151" s="2" t="s">
        <v>118</v>
      </c>
      <c r="C151" s="102">
        <v>165491.076616459</v>
      </c>
      <c r="D151" s="103">
        <v>173895.35962850999</v>
      </c>
      <c r="E151" s="103">
        <v>182046.29549067901</v>
      </c>
      <c r="F151" s="103">
        <v>189711.92362813401</v>
      </c>
      <c r="G151" s="103">
        <v>197140.67356093999</v>
      </c>
      <c r="H151" s="103">
        <v>908285.32892472204</v>
      </c>
    </row>
    <row r="152" spans="1:8">
      <c r="A152" s="5">
        <v>300614</v>
      </c>
      <c r="B152" s="2" t="s">
        <v>119</v>
      </c>
      <c r="C152" s="102">
        <v>299609.72960110899</v>
      </c>
      <c r="D152" s="103">
        <v>308932.72465853899</v>
      </c>
      <c r="E152" s="103">
        <v>318744.18972000602</v>
      </c>
      <c r="F152" s="103">
        <v>328433.05043634999</v>
      </c>
      <c r="G152" s="103">
        <v>337547.59019429598</v>
      </c>
      <c r="H152" s="103">
        <v>1593267.2846102999</v>
      </c>
    </row>
    <row r="153" spans="1:8">
      <c r="A153" s="5">
        <v>300619</v>
      </c>
      <c r="B153" s="2" t="s">
        <v>120</v>
      </c>
      <c r="C153" s="102">
        <v>233446.248319445</v>
      </c>
      <c r="D153" s="103">
        <v>245047.100837559</v>
      </c>
      <c r="E153" s="103">
        <v>257192.06614813299</v>
      </c>
      <c r="F153" s="103">
        <v>269356.68173563702</v>
      </c>
      <c r="G153" s="103">
        <v>280477.78729429399</v>
      </c>
      <c r="H153" s="103">
        <v>1285519.8843350681</v>
      </c>
    </row>
    <row r="154" spans="1:8">
      <c r="A154" s="5">
        <v>300625</v>
      </c>
      <c r="B154" s="2" t="s">
        <v>121</v>
      </c>
      <c r="C154" s="102">
        <v>382229.50366877002</v>
      </c>
      <c r="D154" s="103">
        <v>397199.39524798898</v>
      </c>
      <c r="E154" s="103">
        <v>412888.715879436</v>
      </c>
      <c r="F154" s="103">
        <v>428466.11531360098</v>
      </c>
      <c r="G154" s="103">
        <v>442902.63409087999</v>
      </c>
      <c r="H154" s="103">
        <v>2063686.3642006761</v>
      </c>
    </row>
    <row r="155" spans="1:8">
      <c r="A155" s="5">
        <v>300634</v>
      </c>
      <c r="B155" s="2" t="s">
        <v>122</v>
      </c>
      <c r="C155" s="102">
        <v>640720.71410793602</v>
      </c>
      <c r="D155" s="103">
        <v>667440.54448232299</v>
      </c>
      <c r="E155" s="103">
        <v>692682.87964320695</v>
      </c>
      <c r="F155" s="103">
        <v>715366.22080180305</v>
      </c>
      <c r="G155" s="103">
        <v>736453.02830214298</v>
      </c>
      <c r="H155" s="103">
        <v>3452663.3873374122</v>
      </c>
    </row>
    <row r="156" spans="1:8">
      <c r="A156" s="5">
        <v>300639</v>
      </c>
      <c r="B156" s="2" t="s">
        <v>549</v>
      </c>
      <c r="C156" s="102">
        <v>310488.58064210502</v>
      </c>
      <c r="D156" s="103">
        <v>322650.35013575002</v>
      </c>
      <c r="E156" s="103">
        <v>335557.45458221401</v>
      </c>
      <c r="F156" s="103">
        <v>348690.69371612603</v>
      </c>
      <c r="G156" s="103">
        <v>360629.56448163302</v>
      </c>
      <c r="H156" s="103">
        <v>1678016.6435578282</v>
      </c>
    </row>
    <row r="157" spans="1:8">
      <c r="A157" s="5">
        <v>300650</v>
      </c>
      <c r="B157" s="2" t="s">
        <v>123</v>
      </c>
      <c r="C157" s="102">
        <v>346302.82087832899</v>
      </c>
      <c r="D157" s="103">
        <v>363280.39273674198</v>
      </c>
      <c r="E157" s="103">
        <v>381065.74586751597</v>
      </c>
      <c r="F157" s="103">
        <v>398304.901629097</v>
      </c>
      <c r="G157" s="103">
        <v>414389.78691166901</v>
      </c>
      <c r="H157" s="103">
        <v>1903343.648023353</v>
      </c>
    </row>
    <row r="158" spans="1:8">
      <c r="A158" s="5">
        <v>300656</v>
      </c>
      <c r="B158" s="2" t="s">
        <v>124</v>
      </c>
      <c r="C158" s="102">
        <v>318390.785562362</v>
      </c>
      <c r="D158" s="103">
        <v>328407.585947485</v>
      </c>
      <c r="E158" s="103">
        <v>339052.19473194203</v>
      </c>
      <c r="F158" s="103">
        <v>349858.98053875001</v>
      </c>
      <c r="G158" s="103">
        <v>359477.78999172302</v>
      </c>
      <c r="H158" s="103">
        <v>1695187.3367722621</v>
      </c>
    </row>
    <row r="159" spans="1:8">
      <c r="A159" s="5">
        <v>300663</v>
      </c>
      <c r="B159" s="2" t="s">
        <v>125</v>
      </c>
      <c r="C159" s="102">
        <v>126253.315806131</v>
      </c>
      <c r="D159" s="103">
        <v>130933.497468152</v>
      </c>
      <c r="E159" s="103">
        <v>134981.98989234501</v>
      </c>
      <c r="F159" s="103">
        <v>139494.27882199001</v>
      </c>
      <c r="G159" s="103">
        <v>143941.352275157</v>
      </c>
      <c r="H159" s="103">
        <v>675604.43426377501</v>
      </c>
    </row>
    <row r="160" spans="1:8">
      <c r="A160" s="5">
        <v>300664</v>
      </c>
      <c r="B160" s="2" t="s">
        <v>550</v>
      </c>
      <c r="C160" s="102">
        <v>208261.969382293</v>
      </c>
      <c r="D160" s="103">
        <v>218657.45285755399</v>
      </c>
      <c r="E160" s="103">
        <v>229611.42288459299</v>
      </c>
      <c r="F160" s="103">
        <v>240548.61043625401</v>
      </c>
      <c r="G160" s="103">
        <v>250678.19284497699</v>
      </c>
      <c r="H160" s="103">
        <v>1147757.6484056709</v>
      </c>
    </row>
    <row r="161" spans="1:8">
      <c r="A161" s="5">
        <v>310542</v>
      </c>
      <c r="B161" s="2" t="s">
        <v>551</v>
      </c>
      <c r="C161" s="102">
        <v>149826.50567903</v>
      </c>
      <c r="D161" s="103">
        <v>145516.24497129401</v>
      </c>
      <c r="E161" s="103">
        <v>144788.553764393</v>
      </c>
      <c r="F161" s="103">
        <v>140569.18075943299</v>
      </c>
      <c r="G161" s="103">
        <v>146143.71518376001</v>
      </c>
      <c r="H161" s="103">
        <v>726844.20035791001</v>
      </c>
    </row>
    <row r="162" spans="1:8">
      <c r="A162" s="5">
        <v>310669</v>
      </c>
      <c r="B162" s="2" t="s">
        <v>393</v>
      </c>
      <c r="C162" s="102">
        <v>2951639.27989701</v>
      </c>
      <c r="D162" s="103">
        <v>3051280.7945451499</v>
      </c>
      <c r="E162" s="103">
        <v>3152320.2599891098</v>
      </c>
      <c r="F162" s="103">
        <v>3261362.2426630598</v>
      </c>
      <c r="G162" s="103">
        <v>3380593.7921512001</v>
      </c>
      <c r="H162" s="103">
        <v>15797196.369245527</v>
      </c>
    </row>
    <row r="163" spans="1:8">
      <c r="A163" s="5">
        <v>310675</v>
      </c>
      <c r="B163" s="2" t="s">
        <v>552</v>
      </c>
      <c r="C163" s="102">
        <v>1131831.05420248</v>
      </c>
      <c r="D163" s="103">
        <v>1175560.8513781501</v>
      </c>
      <c r="E163" s="103">
        <v>1221819.5662517201</v>
      </c>
      <c r="F163" s="103">
        <v>1267559.5831523901</v>
      </c>
      <c r="G163" s="103">
        <v>1310214.5217816301</v>
      </c>
      <c r="H163" s="103">
        <v>6106985.5767663699</v>
      </c>
    </row>
    <row r="164" spans="1:8">
      <c r="A164" s="5">
        <v>310676</v>
      </c>
      <c r="B164" s="2" t="s">
        <v>553</v>
      </c>
      <c r="C164" s="102">
        <v>1153555.24498578</v>
      </c>
      <c r="D164" s="103">
        <v>1213394.87583152</v>
      </c>
      <c r="E164" s="103">
        <v>1276172.47903434</v>
      </c>
      <c r="F164" s="103">
        <v>1337880.6657709801</v>
      </c>
      <c r="G164" s="103">
        <v>1396433.3453397001</v>
      </c>
      <c r="H164" s="103">
        <v>6377436.6109623201</v>
      </c>
    </row>
    <row r="165" spans="1:8">
      <c r="A165" s="5">
        <v>310678</v>
      </c>
      <c r="B165" s="2" t="s">
        <v>394</v>
      </c>
      <c r="C165" s="102">
        <v>224032.773184716</v>
      </c>
      <c r="D165" s="103">
        <v>234804.81274416801</v>
      </c>
      <c r="E165" s="103">
        <v>245423.60834081101</v>
      </c>
      <c r="F165" s="103">
        <v>255961.07520008399</v>
      </c>
      <c r="G165" s="103">
        <v>265976.96440067899</v>
      </c>
      <c r="H165" s="103">
        <v>1226199.2338704579</v>
      </c>
    </row>
    <row r="166" spans="1:8">
      <c r="A166" s="5">
        <v>310679</v>
      </c>
      <c r="B166" s="2" t="s">
        <v>126</v>
      </c>
      <c r="C166" s="102">
        <v>362502.66468711401</v>
      </c>
      <c r="D166" s="103">
        <v>382854.451030867</v>
      </c>
      <c r="E166" s="103">
        <v>404165.81267900002</v>
      </c>
      <c r="F166" s="103">
        <v>426851.23522868898</v>
      </c>
      <c r="G166" s="103">
        <v>450957.84883512702</v>
      </c>
      <c r="H166" s="103">
        <v>2027332.0124607969</v>
      </c>
    </row>
    <row r="167" spans="1:8">
      <c r="A167" s="5">
        <v>310688</v>
      </c>
      <c r="B167" s="2" t="s">
        <v>127</v>
      </c>
      <c r="C167" s="102">
        <v>430655.84897862503</v>
      </c>
      <c r="D167" s="103">
        <v>440599.35399305198</v>
      </c>
      <c r="E167" s="103">
        <v>452093.18998071301</v>
      </c>
      <c r="F167" s="103">
        <v>463006.97433988098</v>
      </c>
      <c r="G167" s="103">
        <v>473018.71206357097</v>
      </c>
      <c r="H167" s="103">
        <v>2259374.079355842</v>
      </c>
    </row>
    <row r="168" spans="1:8">
      <c r="A168" s="5">
        <v>310691</v>
      </c>
      <c r="B168" s="2" t="s">
        <v>128</v>
      </c>
      <c r="C168" s="102">
        <v>793754.39754807297</v>
      </c>
      <c r="D168" s="103">
        <v>840440.48143630498</v>
      </c>
      <c r="E168" s="103">
        <v>887634.87952458905</v>
      </c>
      <c r="F168" s="103">
        <v>935381.15550521004</v>
      </c>
      <c r="G168" s="103">
        <v>983620.84908994904</v>
      </c>
      <c r="H168" s="103">
        <v>4440831.7631041268</v>
      </c>
    </row>
    <row r="169" spans="1:8">
      <c r="A169" s="5">
        <v>310692</v>
      </c>
      <c r="B169" s="2" t="s">
        <v>395</v>
      </c>
      <c r="C169" s="102">
        <v>187232.619385228</v>
      </c>
      <c r="D169" s="103">
        <v>191232.28884286201</v>
      </c>
      <c r="E169" s="103">
        <v>194734.854193065</v>
      </c>
      <c r="F169" s="103">
        <v>198962.317497679</v>
      </c>
      <c r="G169" s="103">
        <v>203652.64421895199</v>
      </c>
      <c r="H169" s="103">
        <v>975814.72413778608</v>
      </c>
    </row>
    <row r="170" spans="1:8">
      <c r="A170" s="5">
        <v>310694</v>
      </c>
      <c r="B170" s="2" t="s">
        <v>554</v>
      </c>
      <c r="C170" s="102">
        <v>144729.21712253999</v>
      </c>
      <c r="D170" s="103">
        <v>152034.90169770501</v>
      </c>
      <c r="E170" s="103">
        <v>159542.41747003701</v>
      </c>
      <c r="F170" s="103">
        <v>167064.32172771101</v>
      </c>
      <c r="G170" s="103">
        <v>174095.48261396901</v>
      </c>
      <c r="H170" s="103">
        <v>797466.34063196206</v>
      </c>
    </row>
    <row r="171" spans="1:8">
      <c r="A171" s="5">
        <v>310703</v>
      </c>
      <c r="B171" s="2" t="s">
        <v>555</v>
      </c>
      <c r="C171" s="102">
        <v>317792.08485984203</v>
      </c>
      <c r="D171" s="103">
        <v>332199.58129750303</v>
      </c>
      <c r="E171" s="103">
        <v>346755.44199972</v>
      </c>
      <c r="F171" s="103">
        <v>361359.54824533098</v>
      </c>
      <c r="G171" s="103">
        <v>374661.92580351798</v>
      </c>
      <c r="H171" s="103">
        <v>1732768.582205914</v>
      </c>
    </row>
    <row r="172" spans="1:8">
      <c r="A172" s="5">
        <v>310704</v>
      </c>
      <c r="B172" s="2" t="s">
        <v>129</v>
      </c>
      <c r="C172" s="102">
        <v>1992885.48111317</v>
      </c>
      <c r="D172" s="103">
        <v>2099166.85169221</v>
      </c>
      <c r="E172" s="103">
        <v>2208500.80365986</v>
      </c>
      <c r="F172" s="103">
        <v>2323380.16186551</v>
      </c>
      <c r="G172" s="103">
        <v>2443521.2377418</v>
      </c>
      <c r="H172" s="103">
        <v>11067454.53607255</v>
      </c>
    </row>
    <row r="173" spans="1:8">
      <c r="A173" s="5">
        <v>310708</v>
      </c>
      <c r="B173" s="2" t="s">
        <v>130</v>
      </c>
      <c r="C173" s="102">
        <v>252519.820468216</v>
      </c>
      <c r="D173" s="103">
        <v>273429.05381066003</v>
      </c>
      <c r="E173" s="103">
        <v>294885.54015431099</v>
      </c>
      <c r="F173" s="103">
        <v>316743.75398104702</v>
      </c>
      <c r="G173" s="103">
        <v>339168.92010043102</v>
      </c>
      <c r="H173" s="103">
        <v>1476747.0885146649</v>
      </c>
    </row>
    <row r="174" spans="1:8">
      <c r="A174" s="5">
        <v>310714</v>
      </c>
      <c r="B174" s="2" t="s">
        <v>131</v>
      </c>
      <c r="C174" s="102">
        <v>494150.53224267898</v>
      </c>
      <c r="D174" s="103">
        <v>502177.67613912403</v>
      </c>
      <c r="E174" s="103">
        <v>511262.58591273101</v>
      </c>
      <c r="F174" s="103">
        <v>497936.15428134799</v>
      </c>
      <c r="G174" s="103">
        <v>499160.77475156501</v>
      </c>
      <c r="H174" s="103">
        <v>2504687.7233274472</v>
      </c>
    </row>
    <row r="175" spans="1:8">
      <c r="A175" s="5">
        <v>310721</v>
      </c>
      <c r="B175" s="2" t="s">
        <v>132</v>
      </c>
      <c r="C175" s="102">
        <v>806248.15643311001</v>
      </c>
      <c r="D175" s="103">
        <v>868462.30433588603</v>
      </c>
      <c r="E175" s="103">
        <v>931956.90594647406</v>
      </c>
      <c r="F175" s="103">
        <v>995956.27709612099</v>
      </c>
      <c r="G175" s="103">
        <v>1061243.58515963</v>
      </c>
      <c r="H175" s="103">
        <v>4663867.2289712215</v>
      </c>
    </row>
    <row r="176" spans="1:8">
      <c r="A176" s="5">
        <v>310728</v>
      </c>
      <c r="B176" s="2" t="s">
        <v>133</v>
      </c>
      <c r="C176" s="102">
        <v>244879.149115245</v>
      </c>
      <c r="D176" s="103">
        <v>256581.02729007401</v>
      </c>
      <c r="E176" s="103">
        <v>268934.848264592</v>
      </c>
      <c r="F176" s="103">
        <v>281868.59212729603</v>
      </c>
      <c r="G176" s="103">
        <v>295472.57902856002</v>
      </c>
      <c r="H176" s="103">
        <v>1347736.195825767</v>
      </c>
    </row>
    <row r="177" spans="1:8">
      <c r="A177" s="5">
        <v>310734</v>
      </c>
      <c r="B177" s="2" t="s">
        <v>134</v>
      </c>
      <c r="C177" s="102">
        <v>163130.016311463</v>
      </c>
      <c r="D177" s="103">
        <v>174358.31134015101</v>
      </c>
      <c r="E177" s="103">
        <v>185793.332295903</v>
      </c>
      <c r="F177" s="103">
        <v>197376.005542208</v>
      </c>
      <c r="G177" s="103">
        <v>209163.159786904</v>
      </c>
      <c r="H177" s="103">
        <v>929820.82527662895</v>
      </c>
    </row>
    <row r="178" spans="1:8">
      <c r="A178" s="5">
        <v>310737</v>
      </c>
      <c r="B178" s="2" t="s">
        <v>135</v>
      </c>
      <c r="C178" s="102">
        <v>139895.280071235</v>
      </c>
      <c r="D178" s="103">
        <v>146812.96390995901</v>
      </c>
      <c r="E178" s="103">
        <v>154196.032374459</v>
      </c>
      <c r="F178" s="103">
        <v>161900.68507850901</v>
      </c>
      <c r="G178" s="103">
        <v>169868.59535709501</v>
      </c>
      <c r="H178" s="103">
        <v>772673.556791257</v>
      </c>
    </row>
    <row r="179" spans="1:8">
      <c r="A179" s="5">
        <v>310777</v>
      </c>
      <c r="B179" s="2" t="s">
        <v>396</v>
      </c>
      <c r="C179" s="102">
        <v>218706.08548167301</v>
      </c>
      <c r="D179" s="102">
        <v>239471.726499549</v>
      </c>
      <c r="E179" s="102">
        <v>260727.133011219</v>
      </c>
      <c r="F179" s="102">
        <v>282801.46876057301</v>
      </c>
      <c r="G179" s="102">
        <v>305432.070465133</v>
      </c>
      <c r="H179" s="103">
        <v>1307138.4842181471</v>
      </c>
    </row>
    <row r="180" spans="1:8">
      <c r="A180" s="5">
        <v>320751</v>
      </c>
      <c r="B180" s="2" t="s">
        <v>136</v>
      </c>
      <c r="C180" s="102">
        <v>667349.75443961704</v>
      </c>
      <c r="D180" s="103">
        <v>687996.50174251501</v>
      </c>
      <c r="E180" s="103">
        <v>710090.27360987302</v>
      </c>
      <c r="F180" s="103">
        <v>732161.83146842604</v>
      </c>
      <c r="G180" s="103">
        <v>752378.17927351</v>
      </c>
      <c r="H180" s="103">
        <v>3549976.5405339412</v>
      </c>
    </row>
    <row r="181" spans="1:8">
      <c r="A181" s="5">
        <v>320753</v>
      </c>
      <c r="B181" s="2" t="s">
        <v>397</v>
      </c>
      <c r="C181" s="102">
        <v>3086100.1644084598</v>
      </c>
      <c r="D181" s="103">
        <v>3203807.6452252101</v>
      </c>
      <c r="E181" s="103">
        <v>3307305.64954051</v>
      </c>
      <c r="F181" s="103">
        <v>3393256.64765285</v>
      </c>
      <c r="G181" s="103">
        <v>3465489.3675870099</v>
      </c>
      <c r="H181" s="103">
        <v>16455959.474414039</v>
      </c>
    </row>
    <row r="182" spans="1:8">
      <c r="A182" s="5">
        <v>320756</v>
      </c>
      <c r="B182" s="2" t="s">
        <v>137</v>
      </c>
      <c r="C182" s="102">
        <v>383258.59373362601</v>
      </c>
      <c r="D182" s="103">
        <v>392682.42132597498</v>
      </c>
      <c r="E182" s="103">
        <v>402867.52509804402</v>
      </c>
      <c r="F182" s="103">
        <v>412862.942540169</v>
      </c>
      <c r="G182" s="103">
        <v>422044.71243634599</v>
      </c>
      <c r="H182" s="103">
        <v>2013716.1951341601</v>
      </c>
    </row>
    <row r="183" spans="1:8">
      <c r="A183" s="5">
        <v>320759</v>
      </c>
      <c r="B183" s="2" t="s">
        <v>138</v>
      </c>
      <c r="C183" s="102">
        <v>1310613.6471269501</v>
      </c>
      <c r="D183" s="103">
        <v>1383073.42038375</v>
      </c>
      <c r="E183" s="103">
        <v>1450621.12067689</v>
      </c>
      <c r="F183" s="103">
        <v>1512737.6362065601</v>
      </c>
      <c r="G183" s="103">
        <v>1570319.49153158</v>
      </c>
      <c r="H183" s="103">
        <v>7227365.3159257295</v>
      </c>
    </row>
    <row r="184" spans="1:8">
      <c r="A184" s="5">
        <v>320771</v>
      </c>
      <c r="B184" s="2" t="s">
        <v>139</v>
      </c>
      <c r="C184" s="102">
        <v>264795.93753727898</v>
      </c>
      <c r="D184" s="103">
        <v>271431.33566117001</v>
      </c>
      <c r="E184" s="103">
        <v>278527.60734422802</v>
      </c>
      <c r="F184" s="103">
        <v>285174.41102319403</v>
      </c>
      <c r="G184" s="103">
        <v>290850.57553603803</v>
      </c>
      <c r="H184" s="103">
        <v>1390779.8671019091</v>
      </c>
    </row>
    <row r="185" spans="1:8">
      <c r="A185" s="5">
        <v>320775</v>
      </c>
      <c r="B185" s="2" t="s">
        <v>398</v>
      </c>
      <c r="C185" s="102">
        <v>2562324.6906033498</v>
      </c>
      <c r="D185" s="103">
        <v>2671036.3202453102</v>
      </c>
      <c r="E185" s="103">
        <v>2767984.7138290801</v>
      </c>
      <c r="F185" s="103">
        <v>2851787.2057219702</v>
      </c>
      <c r="G185" s="103">
        <v>2924917.5751580498</v>
      </c>
      <c r="H185" s="103">
        <v>13778050.505557761</v>
      </c>
    </row>
    <row r="186" spans="1:8">
      <c r="A186" s="5">
        <v>320783</v>
      </c>
      <c r="B186" s="2" t="s">
        <v>140</v>
      </c>
      <c r="C186" s="102">
        <v>1967367.9104762101</v>
      </c>
      <c r="D186" s="103">
        <v>2050598.38936902</v>
      </c>
      <c r="E186" s="103">
        <v>2135511.3275613999</v>
      </c>
      <c r="F186" s="103">
        <v>2224741.1965525402</v>
      </c>
      <c r="G186" s="103">
        <v>2318190.6668948499</v>
      </c>
      <c r="H186" s="103">
        <v>10696409.490854019</v>
      </c>
    </row>
    <row r="187" spans="1:8">
      <c r="A187" s="5">
        <v>320790</v>
      </c>
      <c r="B187" s="2" t="s">
        <v>141</v>
      </c>
      <c r="C187" s="102">
        <v>609288.12228410295</v>
      </c>
      <c r="D187" s="103">
        <v>629321.70533083298</v>
      </c>
      <c r="E187" s="103">
        <v>647590.807762346</v>
      </c>
      <c r="F187" s="103">
        <v>662308.52133165405</v>
      </c>
      <c r="G187" s="103">
        <v>674848.40408609004</v>
      </c>
      <c r="H187" s="103">
        <v>3223357.5607950264</v>
      </c>
    </row>
    <row r="188" spans="1:8">
      <c r="A188" s="5">
        <v>320792</v>
      </c>
      <c r="B188" s="2" t="s">
        <v>142</v>
      </c>
      <c r="C188" s="102">
        <v>654882.58291220898</v>
      </c>
      <c r="D188" s="103">
        <v>673144.85304038902</v>
      </c>
      <c r="E188" s="103">
        <v>693530.71339002601</v>
      </c>
      <c r="F188" s="103">
        <v>713783.23275260394</v>
      </c>
      <c r="G188" s="103">
        <v>731975.68435334996</v>
      </c>
      <c r="H188" s="103">
        <v>3467317.0664485777</v>
      </c>
    </row>
    <row r="189" spans="1:8">
      <c r="A189" s="5">
        <v>320796</v>
      </c>
      <c r="B189" s="2" t="s">
        <v>143</v>
      </c>
      <c r="C189" s="102">
        <v>426768.66451812099</v>
      </c>
      <c r="D189" s="103">
        <v>440090.04258807201</v>
      </c>
      <c r="E189" s="103">
        <v>454283.939945744</v>
      </c>
      <c r="F189" s="103">
        <v>470121.47860233003</v>
      </c>
      <c r="G189" s="103">
        <v>486663.73156286502</v>
      </c>
      <c r="H189" s="103">
        <v>2277927.8572171321</v>
      </c>
    </row>
    <row r="190" spans="1:8">
      <c r="A190" s="5">
        <v>320797</v>
      </c>
      <c r="B190" s="2" t="s">
        <v>144</v>
      </c>
      <c r="C190" s="102">
        <v>426720.78942182002</v>
      </c>
      <c r="D190" s="103">
        <v>446597.70547515998</v>
      </c>
      <c r="E190" s="103">
        <v>467214.52089638897</v>
      </c>
      <c r="F190" s="103">
        <v>488601.177974477</v>
      </c>
      <c r="G190" s="103">
        <v>510642.54350264301</v>
      </c>
      <c r="H190" s="103">
        <v>2339776.7372704889</v>
      </c>
    </row>
    <row r="191" spans="1:8">
      <c r="A191" s="5">
        <v>320800</v>
      </c>
      <c r="B191" s="2" t="s">
        <v>145</v>
      </c>
      <c r="C191" s="102">
        <v>1652533.3288263101</v>
      </c>
      <c r="D191" s="103">
        <v>1729251.9843403499</v>
      </c>
      <c r="E191" s="103">
        <v>1809373.4687995899</v>
      </c>
      <c r="F191" s="103">
        <v>1892158.12591882</v>
      </c>
      <c r="G191" s="103">
        <v>1977748.9762543701</v>
      </c>
      <c r="H191" s="103">
        <v>9061065.884139441</v>
      </c>
    </row>
    <row r="192" spans="1:8">
      <c r="A192" s="5">
        <v>320807</v>
      </c>
      <c r="B192" s="2" t="s">
        <v>146</v>
      </c>
      <c r="C192" s="102">
        <v>3521271.9016309702</v>
      </c>
      <c r="D192" s="103">
        <v>3594230.51605995</v>
      </c>
      <c r="E192" s="103">
        <v>3661785.6173428302</v>
      </c>
      <c r="F192" s="103">
        <v>3730362.9617864299</v>
      </c>
      <c r="G192" s="103">
        <v>3800379.8081400502</v>
      </c>
      <c r="H192" s="103">
        <v>18308030.804960229</v>
      </c>
    </row>
    <row r="193" spans="1:8">
      <c r="A193" s="5">
        <v>320813</v>
      </c>
      <c r="B193" s="2" t="s">
        <v>399</v>
      </c>
      <c r="C193" s="102">
        <v>656100.914996529</v>
      </c>
      <c r="D193" s="103">
        <v>691994.97851118504</v>
      </c>
      <c r="E193" s="103">
        <v>727679.98293066304</v>
      </c>
      <c r="F193" s="103">
        <v>762747.48603994399</v>
      </c>
      <c r="G193" s="103">
        <v>797613.19524676201</v>
      </c>
      <c r="H193" s="103">
        <v>3636136.5577250831</v>
      </c>
    </row>
    <row r="194" spans="1:8">
      <c r="A194" s="5">
        <v>320815</v>
      </c>
      <c r="B194" s="2" t="s">
        <v>147</v>
      </c>
      <c r="C194" s="102">
        <v>1448103.9276127999</v>
      </c>
      <c r="D194" s="103">
        <v>1503486.5647003299</v>
      </c>
      <c r="E194" s="103">
        <v>1561641.7739868499</v>
      </c>
      <c r="F194" s="103">
        <v>1624251.5356481399</v>
      </c>
      <c r="G194" s="103">
        <v>1690541.09504311</v>
      </c>
      <c r="H194" s="103">
        <v>7828024.8969912296</v>
      </c>
    </row>
    <row r="195" spans="1:8">
      <c r="A195" s="5">
        <v>320818</v>
      </c>
      <c r="B195" s="2" t="s">
        <v>400</v>
      </c>
      <c r="C195" s="102">
        <v>9517523.8393137604</v>
      </c>
      <c r="D195" s="103">
        <v>9914883.6203227397</v>
      </c>
      <c r="E195" s="103">
        <v>10315123.2989507</v>
      </c>
      <c r="F195" s="103">
        <v>10719109.915878</v>
      </c>
      <c r="G195" s="103">
        <v>11133389.4765606</v>
      </c>
      <c r="H195" s="103">
        <v>51600030.151025802</v>
      </c>
    </row>
    <row r="196" spans="1:8">
      <c r="A196" s="5">
        <v>320819</v>
      </c>
      <c r="B196" s="2" t="s">
        <v>148</v>
      </c>
      <c r="C196" s="102">
        <v>1988080.351485</v>
      </c>
      <c r="D196" s="103">
        <v>2101353.3326132898</v>
      </c>
      <c r="E196" s="103">
        <v>2203960.6924068402</v>
      </c>
      <c r="F196" s="103">
        <v>2294328.2340325699</v>
      </c>
      <c r="G196" s="103">
        <v>2375556.7351196199</v>
      </c>
      <c r="H196" s="103">
        <v>10963279.345657321</v>
      </c>
    </row>
    <row r="197" spans="1:8">
      <c r="A197" s="5">
        <v>320825</v>
      </c>
      <c r="B197" s="2" t="s">
        <v>401</v>
      </c>
      <c r="C197" s="102">
        <v>1662694.4450345901</v>
      </c>
      <c r="D197" s="103">
        <v>1709051.0921821999</v>
      </c>
      <c r="E197" s="103">
        <v>1757386.68193424</v>
      </c>
      <c r="F197" s="103">
        <v>1806342.43626763</v>
      </c>
      <c r="G197" s="103">
        <v>1856538.84677201</v>
      </c>
      <c r="H197" s="103">
        <v>8792013.50219067</v>
      </c>
    </row>
    <row r="198" spans="1:8">
      <c r="A198" s="5">
        <v>320826</v>
      </c>
      <c r="B198" s="2" t="s">
        <v>149</v>
      </c>
      <c r="C198" s="102">
        <v>358835.571623525</v>
      </c>
      <c r="D198" s="103">
        <v>366977.15928775998</v>
      </c>
      <c r="E198" s="103">
        <v>376057.94144616101</v>
      </c>
      <c r="F198" s="103">
        <v>385068.35006836802</v>
      </c>
      <c r="G198" s="103">
        <v>393014.02448882302</v>
      </c>
      <c r="H198" s="103">
        <v>1879953.0469146371</v>
      </c>
    </row>
    <row r="199" spans="1:8">
      <c r="A199" s="5">
        <v>320827</v>
      </c>
      <c r="B199" s="2" t="s">
        <v>150</v>
      </c>
      <c r="C199" s="102">
        <v>527036.67940443696</v>
      </c>
      <c r="D199" s="103">
        <v>539177.32856795704</v>
      </c>
      <c r="E199" s="103">
        <v>552793.73088547401</v>
      </c>
      <c r="F199" s="103">
        <v>565903.36811003904</v>
      </c>
      <c r="G199" s="103">
        <v>577837.86554457597</v>
      </c>
      <c r="H199" s="103">
        <v>2762748.9725124836</v>
      </c>
    </row>
    <row r="200" spans="1:8">
      <c r="A200" s="5">
        <v>320834</v>
      </c>
      <c r="B200" s="2" t="s">
        <v>151</v>
      </c>
      <c r="C200" s="102">
        <v>1107332.7014312299</v>
      </c>
      <c r="D200" s="103">
        <v>1135624.1222556001</v>
      </c>
      <c r="E200" s="103">
        <v>1163838.6962894499</v>
      </c>
      <c r="F200" s="103">
        <v>1192955.60885718</v>
      </c>
      <c r="G200" s="103">
        <v>1222882.73041194</v>
      </c>
      <c r="H200" s="103">
        <v>5822633.8592453999</v>
      </c>
    </row>
    <row r="201" spans="1:8">
      <c r="A201" s="5">
        <v>320839</v>
      </c>
      <c r="B201" s="2" t="s">
        <v>152</v>
      </c>
      <c r="C201" s="102">
        <v>168595.282058663</v>
      </c>
      <c r="D201" s="103">
        <v>176454.84507501</v>
      </c>
      <c r="E201" s="103">
        <v>184827.34676723101</v>
      </c>
      <c r="F201" s="103">
        <v>193008.90215718799</v>
      </c>
      <c r="G201" s="103">
        <v>200202.91400897899</v>
      </c>
      <c r="H201" s="103">
        <v>923089.29006707086</v>
      </c>
    </row>
    <row r="202" spans="1:8">
      <c r="A202" s="5">
        <v>330843</v>
      </c>
      <c r="B202" s="2" t="s">
        <v>556</v>
      </c>
      <c r="C202" s="102">
        <v>910216.12766625197</v>
      </c>
      <c r="D202" s="103">
        <v>955129.84542965202</v>
      </c>
      <c r="E202" s="103">
        <v>1002383.78398786</v>
      </c>
      <c r="F202" s="103">
        <v>1049288.51172551</v>
      </c>
      <c r="G202" s="103">
        <v>1093439.74737873</v>
      </c>
      <c r="H202" s="103">
        <v>5010458.0161880041</v>
      </c>
    </row>
    <row r="203" spans="1:8">
      <c r="A203" s="5">
        <v>330846</v>
      </c>
      <c r="B203" s="2" t="s">
        <v>557</v>
      </c>
      <c r="C203" s="102">
        <v>794572.59971936001</v>
      </c>
      <c r="D203" s="103">
        <v>826470.26908030699</v>
      </c>
      <c r="E203" s="103">
        <v>860401.28330856503</v>
      </c>
      <c r="F203" s="103">
        <v>894021.91788352502</v>
      </c>
      <c r="G203" s="103">
        <v>925448.76292562799</v>
      </c>
      <c r="H203" s="103">
        <v>4300914.8329173848</v>
      </c>
    </row>
    <row r="204" spans="1:8">
      <c r="A204" s="5">
        <v>330847</v>
      </c>
      <c r="B204" s="2" t="s">
        <v>558</v>
      </c>
      <c r="C204" s="102">
        <v>168629.41676257999</v>
      </c>
      <c r="D204" s="103">
        <v>177485.272302884</v>
      </c>
      <c r="E204" s="103">
        <v>187034.120596728</v>
      </c>
      <c r="F204" s="103">
        <v>196209.503986742</v>
      </c>
      <c r="G204" s="103">
        <v>205162.528277512</v>
      </c>
      <c r="H204" s="103">
        <v>934520.84192644595</v>
      </c>
    </row>
    <row r="205" spans="1:8">
      <c r="A205" s="5">
        <v>330848</v>
      </c>
      <c r="B205" s="2" t="s">
        <v>559</v>
      </c>
      <c r="C205" s="102">
        <v>50675.649225439702</v>
      </c>
      <c r="D205" s="103">
        <v>52764.5646450071</v>
      </c>
      <c r="E205" s="103">
        <v>55439.559560554597</v>
      </c>
      <c r="F205" s="103">
        <v>58167.308790795898</v>
      </c>
      <c r="G205" s="103">
        <v>60938.002214523403</v>
      </c>
      <c r="H205" s="103">
        <v>277985.0844363207</v>
      </c>
    </row>
    <row r="206" spans="1:8">
      <c r="A206" s="5">
        <v>330850</v>
      </c>
      <c r="B206" s="2" t="s">
        <v>560</v>
      </c>
      <c r="C206" s="102">
        <v>743574.46734506602</v>
      </c>
      <c r="D206" s="103">
        <v>763224.31844098296</v>
      </c>
      <c r="E206" s="103">
        <v>783502.14519889397</v>
      </c>
      <c r="F206" s="103">
        <v>804834.81378811901</v>
      </c>
      <c r="G206" s="103">
        <v>827794.21724496398</v>
      </c>
      <c r="H206" s="103">
        <v>3922929.962018026</v>
      </c>
    </row>
    <row r="207" spans="1:8">
      <c r="A207" s="5">
        <v>330860</v>
      </c>
      <c r="B207" s="2" t="s">
        <v>402</v>
      </c>
      <c r="C207" s="102">
        <v>2772542.0032043601</v>
      </c>
      <c r="D207" s="103">
        <v>2938355.3532512202</v>
      </c>
      <c r="E207" s="103">
        <v>3095290.6248618099</v>
      </c>
      <c r="F207" s="103">
        <v>3240099.8670773599</v>
      </c>
      <c r="G207" s="103">
        <v>3377753.4350315402</v>
      </c>
      <c r="H207" s="103">
        <v>15424041.28342629</v>
      </c>
    </row>
    <row r="208" spans="1:8">
      <c r="A208" s="5">
        <v>330861</v>
      </c>
      <c r="B208" s="2" t="s">
        <v>153</v>
      </c>
      <c r="C208" s="102">
        <v>1519543.95846072</v>
      </c>
      <c r="D208" s="103">
        <v>1610025.8005685499</v>
      </c>
      <c r="E208" s="103">
        <v>1701883.0061605</v>
      </c>
      <c r="F208" s="103">
        <v>1794051.0902535799</v>
      </c>
      <c r="G208" s="103">
        <v>1887251.1601220199</v>
      </c>
      <c r="H208" s="103">
        <v>8512755.0155653711</v>
      </c>
    </row>
    <row r="209" spans="1:13">
      <c r="A209" s="5">
        <v>330863</v>
      </c>
      <c r="B209" s="2" t="s">
        <v>154</v>
      </c>
      <c r="C209" s="102">
        <v>1161160.50217382</v>
      </c>
      <c r="D209" s="103">
        <v>1222997.5986899401</v>
      </c>
      <c r="E209" s="103">
        <v>1284401.65284147</v>
      </c>
      <c r="F209" s="103">
        <v>1342839.57958603</v>
      </c>
      <c r="G209" s="103">
        <v>1399882.2940533001</v>
      </c>
      <c r="H209" s="103">
        <v>6411281.6273445608</v>
      </c>
    </row>
    <row r="210" spans="1:13">
      <c r="A210" s="5">
        <v>330866</v>
      </c>
      <c r="B210" s="2" t="s">
        <v>155</v>
      </c>
      <c r="C210" s="102">
        <v>453471.73825995502</v>
      </c>
      <c r="D210" s="103">
        <v>470815.59452669701</v>
      </c>
      <c r="E210" s="103">
        <v>487095.226123514</v>
      </c>
      <c r="F210" s="103">
        <v>501250.26334034099</v>
      </c>
      <c r="G210" s="103">
        <v>514013.919238284</v>
      </c>
      <c r="H210" s="103">
        <v>2426646.7414887911</v>
      </c>
    </row>
    <row r="211" spans="1:13">
      <c r="A211" s="5">
        <v>330872</v>
      </c>
      <c r="B211" s="2" t="s">
        <v>561</v>
      </c>
      <c r="C211" s="102">
        <v>271700.28321840701</v>
      </c>
      <c r="D211" s="103">
        <v>285531.695340181</v>
      </c>
      <c r="E211" s="103">
        <v>299790.88718754001</v>
      </c>
      <c r="F211" s="103">
        <v>313793.11946340097</v>
      </c>
      <c r="G211" s="103">
        <v>327230.47876863601</v>
      </c>
      <c r="H211" s="103">
        <v>1498046.4639781651</v>
      </c>
    </row>
    <row r="212" spans="1:13">
      <c r="A212" s="5">
        <v>330889</v>
      </c>
      <c r="B212" s="2" t="s">
        <v>562</v>
      </c>
      <c r="C212" s="102">
        <v>679695.14327298501</v>
      </c>
      <c r="D212" s="103">
        <v>698032.39058715396</v>
      </c>
      <c r="E212" s="103">
        <v>718402.58230845595</v>
      </c>
      <c r="F212" s="103">
        <v>738662.03110235801</v>
      </c>
      <c r="G212" s="103">
        <v>756897.95813262102</v>
      </c>
      <c r="H212" s="103">
        <v>3591690.1054035737</v>
      </c>
    </row>
    <row r="213" spans="1:13">
      <c r="A213" s="5">
        <v>330896</v>
      </c>
      <c r="B213" s="2" t="s">
        <v>156</v>
      </c>
      <c r="C213" s="102">
        <v>581532.69760664005</v>
      </c>
      <c r="D213" s="103">
        <v>598983.48834690906</v>
      </c>
      <c r="E213" s="103">
        <v>617829.01265034801</v>
      </c>
      <c r="F213" s="103">
        <v>636528.198945096</v>
      </c>
      <c r="G213" s="103">
        <v>653509.62695148296</v>
      </c>
      <c r="H213" s="103">
        <v>3088383.0245004762</v>
      </c>
    </row>
    <row r="214" spans="1:13">
      <c r="A214" s="5">
        <v>330899</v>
      </c>
      <c r="B214" s="2" t="s">
        <v>157</v>
      </c>
      <c r="C214" s="102">
        <v>1477964.77272815</v>
      </c>
      <c r="D214" s="103">
        <v>1490009.0718767401</v>
      </c>
      <c r="E214" s="103">
        <v>1501125.2962958801</v>
      </c>
      <c r="F214" s="103">
        <v>1514013.87481603</v>
      </c>
      <c r="G214" s="103">
        <v>1529823.89886113</v>
      </c>
      <c r="H214" s="103">
        <v>7512936.9145779302</v>
      </c>
    </row>
    <row r="215" spans="1:13">
      <c r="A215" s="5">
        <v>330900</v>
      </c>
      <c r="B215" s="2" t="s">
        <v>158</v>
      </c>
      <c r="C215" s="102">
        <v>1843854.9451524301</v>
      </c>
      <c r="D215" s="103">
        <v>1880577.81137852</v>
      </c>
      <c r="E215" s="103">
        <v>1915966.94379485</v>
      </c>
      <c r="F215" s="103">
        <v>1951381.6121624301</v>
      </c>
      <c r="G215" s="103">
        <v>1987003.2939717299</v>
      </c>
      <c r="H215" s="103">
        <v>9578784.6064599603</v>
      </c>
    </row>
    <row r="216" spans="1:13">
      <c r="A216" s="5">
        <v>330902</v>
      </c>
      <c r="B216" s="2" t="s">
        <v>403</v>
      </c>
      <c r="C216" s="102">
        <v>1605855.3039237601</v>
      </c>
      <c r="D216" s="103">
        <v>1636938.8573232701</v>
      </c>
      <c r="E216" s="103">
        <v>1667033.73078666</v>
      </c>
      <c r="F216" s="103">
        <v>1698270.55850254</v>
      </c>
      <c r="G216" s="103">
        <v>1730873.7902615201</v>
      </c>
      <c r="H216" s="103">
        <v>8338972.2407977497</v>
      </c>
    </row>
    <row r="217" spans="1:13">
      <c r="A217" s="5">
        <v>330908</v>
      </c>
      <c r="B217" s="2" t="s">
        <v>159</v>
      </c>
      <c r="C217" s="102">
        <v>1347769.9814506001</v>
      </c>
      <c r="D217" s="103">
        <v>1426896.3238619701</v>
      </c>
      <c r="E217" s="103">
        <v>1501008.8354561999</v>
      </c>
      <c r="F217" s="103">
        <v>1568335.38416064</v>
      </c>
      <c r="G217" s="103">
        <v>1630383.5341851199</v>
      </c>
      <c r="H217" s="103">
        <v>7474394.0591145298</v>
      </c>
    </row>
    <row r="218" spans="1:13">
      <c r="A218" s="5">
        <v>330910</v>
      </c>
      <c r="B218" s="2" t="s">
        <v>563</v>
      </c>
      <c r="C218" s="102">
        <v>1705654.44600401</v>
      </c>
      <c r="D218" s="102">
        <v>1738108.80879645</v>
      </c>
      <c r="E218" s="102">
        <v>1769341.0931977299</v>
      </c>
      <c r="F218" s="102">
        <v>1802030.2978947801</v>
      </c>
      <c r="G218" s="102">
        <v>1837422.7936278</v>
      </c>
      <c r="H218" s="103">
        <v>8852557.4395207707</v>
      </c>
      <c r="I218" s="1"/>
      <c r="J218" s="1"/>
      <c r="K218" s="1"/>
      <c r="L218" s="1"/>
      <c r="M218" s="1"/>
    </row>
    <row r="219" spans="1:13">
      <c r="A219" s="5">
        <v>330918</v>
      </c>
      <c r="B219" s="2" t="s">
        <v>404</v>
      </c>
      <c r="C219" s="102">
        <v>2483236.0238154</v>
      </c>
      <c r="D219" s="103">
        <v>2589480.79723144</v>
      </c>
      <c r="E219" s="103">
        <v>2688020.39607037</v>
      </c>
      <c r="F219" s="103">
        <v>2781331.3859011298</v>
      </c>
      <c r="G219" s="103">
        <v>2869563.6389955399</v>
      </c>
      <c r="H219" s="103">
        <v>13411632.242013879</v>
      </c>
    </row>
    <row r="220" spans="1:13">
      <c r="A220" s="5">
        <v>330920</v>
      </c>
      <c r="B220" s="2" t="s">
        <v>160</v>
      </c>
      <c r="C220" s="102">
        <v>745078.54865788005</v>
      </c>
      <c r="D220" s="103">
        <v>788461.29538673197</v>
      </c>
      <c r="E220" s="103">
        <v>833635.92227431305</v>
      </c>
      <c r="F220" s="103">
        <v>880582.78040683898</v>
      </c>
      <c r="G220" s="103">
        <v>929740.03720662696</v>
      </c>
      <c r="H220" s="103">
        <v>4177498.5839323909</v>
      </c>
    </row>
    <row r="221" spans="1:13">
      <c r="A221" s="5">
        <v>330925</v>
      </c>
      <c r="B221" s="2" t="s">
        <v>405</v>
      </c>
      <c r="C221" s="102">
        <v>671127.65241954802</v>
      </c>
      <c r="D221" s="103">
        <v>687569.15855337598</v>
      </c>
      <c r="E221" s="103">
        <v>706904.56279160699</v>
      </c>
      <c r="F221" s="103">
        <v>725772.83651852305</v>
      </c>
      <c r="G221" s="103">
        <v>742577.45619977301</v>
      </c>
      <c r="H221" s="103">
        <v>3533951.6664828272</v>
      </c>
    </row>
    <row r="222" spans="1:13">
      <c r="A222" s="5">
        <v>330936</v>
      </c>
      <c r="B222" s="2" t="s">
        <v>564</v>
      </c>
      <c r="C222" s="102">
        <v>312329.03167256498</v>
      </c>
      <c r="D222" s="103">
        <v>339129.47477132</v>
      </c>
      <c r="E222" s="103">
        <v>368375.59403203498</v>
      </c>
      <c r="F222" s="103">
        <v>399745.90045262402</v>
      </c>
      <c r="G222" s="103">
        <v>433567.43453735299</v>
      </c>
      <c r="H222" s="103">
        <v>1853147.435465897</v>
      </c>
    </row>
    <row r="223" spans="1:13">
      <c r="A223" s="5">
        <v>330937</v>
      </c>
      <c r="B223" s="2" t="s">
        <v>161</v>
      </c>
      <c r="C223" s="102">
        <v>393275.46428148198</v>
      </c>
      <c r="D223" s="103">
        <v>410830.90113460697</v>
      </c>
      <c r="E223" s="103">
        <v>431936.24293744698</v>
      </c>
      <c r="F223" s="103">
        <v>456240.03236591199</v>
      </c>
      <c r="G223" s="103">
        <v>484408.18451595801</v>
      </c>
      <c r="H223" s="103">
        <v>2176690.8252354059</v>
      </c>
    </row>
    <row r="224" spans="1:13">
      <c r="A224" s="5">
        <v>330938</v>
      </c>
      <c r="B224" s="2" t="s">
        <v>162</v>
      </c>
      <c r="C224" s="102">
        <v>2288402.66058507</v>
      </c>
      <c r="D224" s="103">
        <v>2342259.3468215899</v>
      </c>
      <c r="E224" s="103">
        <v>2403639.0068945899</v>
      </c>
      <c r="F224" s="103">
        <v>2464351.5693533299</v>
      </c>
      <c r="G224" s="103">
        <v>2518497.2298911801</v>
      </c>
      <c r="H224" s="103">
        <v>12017149.81354576</v>
      </c>
    </row>
    <row r="225" spans="1:8">
      <c r="A225" s="5">
        <v>330942</v>
      </c>
      <c r="B225" s="2" t="s">
        <v>565</v>
      </c>
      <c r="C225" s="102">
        <v>1549169.6843183101</v>
      </c>
      <c r="D225" s="103">
        <v>1582855.28884152</v>
      </c>
      <c r="E225" s="103">
        <v>1613688.55708285</v>
      </c>
      <c r="F225" s="103">
        <v>1643300.5564266799</v>
      </c>
      <c r="G225" s="103">
        <v>1672209.1172648701</v>
      </c>
      <c r="H225" s="103">
        <v>8061223.2039342299</v>
      </c>
    </row>
    <row r="226" spans="1:8">
      <c r="A226" s="5">
        <v>330946</v>
      </c>
      <c r="B226" s="2" t="s">
        <v>163</v>
      </c>
      <c r="C226" s="102">
        <v>191959.87779517801</v>
      </c>
      <c r="D226" s="103">
        <v>202399.92940639201</v>
      </c>
      <c r="E226" s="103">
        <v>212953.24562418999</v>
      </c>
      <c r="F226" s="103">
        <v>223455.49769564101</v>
      </c>
      <c r="G226" s="103">
        <v>233257.70636744401</v>
      </c>
      <c r="H226" s="103">
        <v>1064026.256888845</v>
      </c>
    </row>
    <row r="227" spans="1:8">
      <c r="A227" s="5">
        <v>330949</v>
      </c>
      <c r="B227" s="2" t="s">
        <v>164</v>
      </c>
      <c r="C227" s="102">
        <v>792119.31371155102</v>
      </c>
      <c r="D227" s="103">
        <v>811413.63431161095</v>
      </c>
      <c r="E227" s="103">
        <v>831127.30734721199</v>
      </c>
      <c r="F227" s="103">
        <v>850724.51577159599</v>
      </c>
      <c r="G227" s="103">
        <v>870481.66936654795</v>
      </c>
      <c r="H227" s="103">
        <v>4155866.4405085174</v>
      </c>
    </row>
    <row r="228" spans="1:8">
      <c r="A228" s="5">
        <v>330953</v>
      </c>
      <c r="B228" s="2" t="s">
        <v>165</v>
      </c>
      <c r="C228" s="102">
        <v>485555.01400357101</v>
      </c>
      <c r="D228" s="103">
        <v>509037.660019934</v>
      </c>
      <c r="E228" s="103">
        <v>532068.52826831199</v>
      </c>
      <c r="F228" s="103">
        <v>554862.64132925996</v>
      </c>
      <c r="G228" s="103">
        <v>577286.983302159</v>
      </c>
      <c r="H228" s="103">
        <v>2658810.8269232363</v>
      </c>
    </row>
    <row r="229" spans="1:8">
      <c r="A229" s="5">
        <v>330960</v>
      </c>
      <c r="B229" s="2" t="s">
        <v>566</v>
      </c>
      <c r="C229" s="102">
        <v>2756815.5672671199</v>
      </c>
      <c r="D229" s="103">
        <v>2835421.3628667998</v>
      </c>
      <c r="E229" s="103">
        <v>2913787.7076470498</v>
      </c>
      <c r="F229" s="103">
        <v>2995656.1709919102</v>
      </c>
      <c r="G229" s="103">
        <v>3082988.75295763</v>
      </c>
      <c r="H229" s="103">
        <v>14584669.561730511</v>
      </c>
    </row>
    <row r="230" spans="1:8">
      <c r="A230" s="5">
        <v>330966</v>
      </c>
      <c r="B230" s="2" t="s">
        <v>567</v>
      </c>
      <c r="C230" s="102">
        <v>3028133.2457663398</v>
      </c>
      <c r="D230" s="103">
        <v>3096208.9278729302</v>
      </c>
      <c r="E230" s="103">
        <v>3162722.7741178698</v>
      </c>
      <c r="F230" s="103">
        <v>3233090.3617933602</v>
      </c>
      <c r="G230" s="103">
        <v>3309847.2003536499</v>
      </c>
      <c r="H230" s="103">
        <v>15830002.50990415</v>
      </c>
    </row>
    <row r="231" spans="1:8">
      <c r="A231" s="5">
        <v>330971</v>
      </c>
      <c r="B231" s="2" t="s">
        <v>166</v>
      </c>
      <c r="C231" s="102">
        <v>1897783.3795199699</v>
      </c>
      <c r="D231" s="103">
        <v>1992326.2781696499</v>
      </c>
      <c r="E231" s="103">
        <v>2085368.36879455</v>
      </c>
      <c r="F231" s="103">
        <v>2174409.9719275399</v>
      </c>
      <c r="G231" s="103">
        <v>2261195.6363551901</v>
      </c>
      <c r="H231" s="103">
        <v>10411083.634766899</v>
      </c>
    </row>
    <row r="232" spans="1:8">
      <c r="A232" s="5">
        <v>330974</v>
      </c>
      <c r="B232" s="2" t="s">
        <v>167</v>
      </c>
      <c r="C232" s="102">
        <v>8074373.2977941995</v>
      </c>
      <c r="D232" s="103">
        <v>8529123.4682655502</v>
      </c>
      <c r="E232" s="103">
        <v>9009817.2689389307</v>
      </c>
      <c r="F232" s="103">
        <v>9542771.7587851994</v>
      </c>
      <c r="G232" s="103">
        <v>10135491.1492809</v>
      </c>
      <c r="H232" s="103">
        <v>45291576.943064772</v>
      </c>
    </row>
    <row r="233" spans="1:8">
      <c r="A233" s="5">
        <v>340978</v>
      </c>
      <c r="B233" s="2" t="s">
        <v>568</v>
      </c>
      <c r="C233" s="102">
        <v>434682.344039505</v>
      </c>
      <c r="D233" s="103">
        <v>457478.82631985098</v>
      </c>
      <c r="E233" s="103">
        <v>478843.34512184601</v>
      </c>
      <c r="F233" s="103">
        <v>498791.880277096</v>
      </c>
      <c r="G233" s="103">
        <v>517570.94801647402</v>
      </c>
      <c r="H233" s="103">
        <v>2387367.3437747722</v>
      </c>
    </row>
    <row r="234" spans="1:8">
      <c r="A234" s="5">
        <v>340983</v>
      </c>
      <c r="B234" s="2" t="s">
        <v>569</v>
      </c>
      <c r="C234" s="102">
        <v>390154.87873362401</v>
      </c>
      <c r="D234" s="103">
        <v>402571.793941346</v>
      </c>
      <c r="E234" s="103">
        <v>415782.06230324699</v>
      </c>
      <c r="F234" s="103">
        <v>428422.88936382899</v>
      </c>
      <c r="G234" s="103">
        <v>440345.908973057</v>
      </c>
      <c r="H234" s="103">
        <v>2077277.533315103</v>
      </c>
    </row>
    <row r="235" spans="1:8">
      <c r="A235" s="5">
        <v>340990</v>
      </c>
      <c r="B235" s="2" t="s">
        <v>570</v>
      </c>
      <c r="C235" s="102">
        <v>88171.911093759598</v>
      </c>
      <c r="D235" s="103">
        <v>93064.047255469603</v>
      </c>
      <c r="E235" s="103">
        <v>98682.011866480098</v>
      </c>
      <c r="F235" s="103">
        <v>103481.073258526</v>
      </c>
      <c r="G235" s="103">
        <v>108608.762255731</v>
      </c>
      <c r="H235" s="103">
        <v>492007.80572996626</v>
      </c>
    </row>
    <row r="236" spans="1:8">
      <c r="A236" s="5">
        <v>341003</v>
      </c>
      <c r="B236" s="2" t="s">
        <v>168</v>
      </c>
      <c r="C236" s="102">
        <v>738929.49414197402</v>
      </c>
      <c r="D236" s="103">
        <v>794379.74394219497</v>
      </c>
      <c r="E236" s="103">
        <v>850284.444882032</v>
      </c>
      <c r="F236" s="103">
        <v>906203.92585811601</v>
      </c>
      <c r="G236" s="103">
        <v>962550.44518952502</v>
      </c>
      <c r="H236" s="103">
        <v>4252348.0540138427</v>
      </c>
    </row>
    <row r="237" spans="1:8">
      <c r="A237" s="5">
        <v>341020</v>
      </c>
      <c r="B237" s="2" t="s">
        <v>571</v>
      </c>
      <c r="C237" s="102">
        <v>184491.988016516</v>
      </c>
      <c r="D237" s="103">
        <v>190771.60249056201</v>
      </c>
      <c r="E237" s="103">
        <v>197956.25039621099</v>
      </c>
      <c r="F237" s="103">
        <v>205749.637652551</v>
      </c>
      <c r="G237" s="103">
        <v>214262.972219216</v>
      </c>
      <c r="H237" s="103">
        <v>993232.45077505591</v>
      </c>
    </row>
    <row r="238" spans="1:8">
      <c r="A238" s="5">
        <v>341021</v>
      </c>
      <c r="B238" s="2" t="s">
        <v>169</v>
      </c>
      <c r="C238" s="102">
        <v>33403.781012244603</v>
      </c>
      <c r="D238" s="103">
        <v>34931.152809479798</v>
      </c>
      <c r="E238" s="103">
        <v>36573.135670431198</v>
      </c>
      <c r="F238" s="103">
        <v>38267.804410333403</v>
      </c>
      <c r="G238" s="103">
        <v>39966.4823003411</v>
      </c>
      <c r="H238" s="103">
        <v>183142.35620283009</v>
      </c>
    </row>
    <row r="239" spans="1:8">
      <c r="A239" s="5">
        <v>341023</v>
      </c>
      <c r="B239" s="2" t="s">
        <v>170</v>
      </c>
      <c r="C239" s="102">
        <v>281675.73231572501</v>
      </c>
      <c r="D239" s="103">
        <v>299050.30304555298</v>
      </c>
      <c r="E239" s="103">
        <v>317093.20855540398</v>
      </c>
      <c r="F239" s="103">
        <v>335809.029694197</v>
      </c>
      <c r="G239" s="103">
        <v>355063.80698733398</v>
      </c>
      <c r="H239" s="103">
        <v>1588692.080598213</v>
      </c>
    </row>
    <row r="240" spans="1:8">
      <c r="A240" s="5">
        <v>341025</v>
      </c>
      <c r="B240" s="2" t="s">
        <v>572</v>
      </c>
      <c r="C240" s="102">
        <v>4423421.8548421497</v>
      </c>
      <c r="D240" s="103">
        <v>4297968.9524859702</v>
      </c>
      <c r="E240" s="103">
        <v>4149169.2567506698</v>
      </c>
      <c r="F240" s="103">
        <v>3980482.3770315601</v>
      </c>
      <c r="G240" s="103">
        <v>4058444.6684972201</v>
      </c>
      <c r="H240" s="103">
        <v>20909487.10960757</v>
      </c>
    </row>
    <row r="241" spans="1:8">
      <c r="A241" s="5">
        <v>341026</v>
      </c>
      <c r="B241" s="2" t="s">
        <v>171</v>
      </c>
      <c r="C241" s="102">
        <v>3897678.48455719</v>
      </c>
      <c r="D241" s="103">
        <v>4075153.0438139602</v>
      </c>
      <c r="E241" s="103">
        <v>4261060.7060243301</v>
      </c>
      <c r="F241" s="103">
        <v>4463941.0155100897</v>
      </c>
      <c r="G241" s="103">
        <v>4685945.2316373195</v>
      </c>
      <c r="H241" s="103">
        <v>21383778.481542889</v>
      </c>
    </row>
    <row r="242" spans="1:8">
      <c r="A242" s="5">
        <v>341032</v>
      </c>
      <c r="B242" s="2" t="s">
        <v>172</v>
      </c>
      <c r="C242" s="102">
        <v>624776.46386106405</v>
      </c>
      <c r="D242" s="103">
        <v>664059.36556363804</v>
      </c>
      <c r="E242" s="103">
        <v>702825.81803289999</v>
      </c>
      <c r="F242" s="103">
        <v>741451.64809702802</v>
      </c>
      <c r="G242" s="103">
        <v>779838.08754646301</v>
      </c>
      <c r="H242" s="103">
        <v>3512951.3831010931</v>
      </c>
    </row>
    <row r="243" spans="1:8">
      <c r="A243" s="5">
        <v>341041</v>
      </c>
      <c r="B243" s="2" t="s">
        <v>573</v>
      </c>
      <c r="C243" s="102">
        <v>32454.414621675001</v>
      </c>
      <c r="D243" s="103">
        <v>33892.223527228503</v>
      </c>
      <c r="E243" s="103">
        <v>35443.327590678302</v>
      </c>
      <c r="F243" s="103">
        <v>37045.124358086199</v>
      </c>
      <c r="G243" s="103">
        <v>38647.993892550701</v>
      </c>
      <c r="H243" s="103">
        <v>177483.0839902187</v>
      </c>
    </row>
    <row r="244" spans="1:8">
      <c r="A244" s="5">
        <v>341043</v>
      </c>
      <c r="B244" s="2" t="s">
        <v>173</v>
      </c>
      <c r="C244" s="102">
        <v>510214.17951253499</v>
      </c>
      <c r="D244" s="103">
        <v>541619.37339745497</v>
      </c>
      <c r="E244" s="103">
        <v>571500.36050855601</v>
      </c>
      <c r="F244" s="103">
        <v>599560.85236259794</v>
      </c>
      <c r="G244" s="103">
        <v>625894.61388089205</v>
      </c>
      <c r="H244" s="103">
        <v>2848789.379662036</v>
      </c>
    </row>
    <row r="245" spans="1:8">
      <c r="A245" s="5">
        <v>341045</v>
      </c>
      <c r="B245" s="2" t="s">
        <v>174</v>
      </c>
      <c r="C245" s="102">
        <v>399941.91998012702</v>
      </c>
      <c r="D245" s="103">
        <v>415713.63135088101</v>
      </c>
      <c r="E245" s="103">
        <v>402324.51898941601</v>
      </c>
      <c r="F245" s="103">
        <v>388246.215366447</v>
      </c>
      <c r="G245" s="103">
        <v>396830.770305463</v>
      </c>
      <c r="H245" s="103">
        <v>2003057.0559923341</v>
      </c>
    </row>
    <row r="246" spans="1:8">
      <c r="A246" s="5">
        <v>341046</v>
      </c>
      <c r="B246" s="2" t="s">
        <v>574</v>
      </c>
      <c r="C246" s="102">
        <v>51769.284892310003</v>
      </c>
      <c r="D246" s="103">
        <v>54450.537926977602</v>
      </c>
      <c r="E246" s="103">
        <v>57341.5225572376</v>
      </c>
      <c r="F246" s="103">
        <v>60329.6215273501</v>
      </c>
      <c r="G246" s="103">
        <v>62544.793285945401</v>
      </c>
      <c r="H246" s="103">
        <v>286435.76018982066</v>
      </c>
    </row>
    <row r="247" spans="1:8">
      <c r="A247" s="5">
        <v>341047</v>
      </c>
      <c r="B247" s="2" t="s">
        <v>175</v>
      </c>
      <c r="C247" s="102">
        <v>2663615.2295726701</v>
      </c>
      <c r="D247" s="103">
        <v>2738978.42379785</v>
      </c>
      <c r="E247" s="103">
        <v>2813484.4219372901</v>
      </c>
      <c r="F247" s="103">
        <v>2891081.3999187802</v>
      </c>
      <c r="G247" s="103">
        <v>2972437.91302393</v>
      </c>
      <c r="H247" s="103">
        <v>14079597.38825052</v>
      </c>
    </row>
    <row r="248" spans="1:8">
      <c r="A248" s="5">
        <v>341049</v>
      </c>
      <c r="B248" s="2" t="s">
        <v>176</v>
      </c>
      <c r="C248" s="102">
        <v>1497924.25217415</v>
      </c>
      <c r="D248" s="103">
        <v>1557664.66608509</v>
      </c>
      <c r="E248" s="103">
        <v>1615730.87214907</v>
      </c>
      <c r="F248" s="103">
        <v>1671440.6104513099</v>
      </c>
      <c r="G248" s="103">
        <v>1724731.2174484199</v>
      </c>
      <c r="H248" s="103">
        <v>8067491.6183080394</v>
      </c>
    </row>
    <row r="249" spans="1:8">
      <c r="A249" s="5">
        <v>341050</v>
      </c>
      <c r="B249" s="2" t="s">
        <v>177</v>
      </c>
      <c r="C249" s="102">
        <v>352077.48816423601</v>
      </c>
      <c r="D249" s="103">
        <v>369243.17571855598</v>
      </c>
      <c r="E249" s="103">
        <v>386779.65846288903</v>
      </c>
      <c r="F249" s="103">
        <v>404209.59523030301</v>
      </c>
      <c r="G249" s="103">
        <v>420931.82057500299</v>
      </c>
      <c r="H249" s="103">
        <v>1933241.7381509871</v>
      </c>
    </row>
    <row r="250" spans="1:8">
      <c r="A250" s="5">
        <v>341053</v>
      </c>
      <c r="B250" s="2" t="s">
        <v>178</v>
      </c>
      <c r="C250" s="102">
        <v>517633.49373550602</v>
      </c>
      <c r="D250" s="103">
        <v>545151.02857954497</v>
      </c>
      <c r="E250" s="103">
        <v>573428.53253957699</v>
      </c>
      <c r="F250" s="103">
        <v>601155.01617251197</v>
      </c>
      <c r="G250" s="103">
        <v>627109.98920348601</v>
      </c>
      <c r="H250" s="103">
        <v>2864478.0602306263</v>
      </c>
    </row>
    <row r="251" spans="1:8">
      <c r="A251" s="5">
        <v>341058</v>
      </c>
      <c r="B251" s="2" t="s">
        <v>179</v>
      </c>
      <c r="C251" s="102">
        <v>211768.46442045399</v>
      </c>
      <c r="D251" s="103">
        <v>221731.67571830901</v>
      </c>
      <c r="E251" s="103">
        <v>232569.540930863</v>
      </c>
      <c r="F251" s="103">
        <v>244040.250987882</v>
      </c>
      <c r="G251" s="103">
        <v>256148.78831543701</v>
      </c>
      <c r="H251" s="103">
        <v>1166258.7203729451</v>
      </c>
    </row>
    <row r="252" spans="1:8">
      <c r="A252" s="5">
        <v>341060</v>
      </c>
      <c r="B252" s="2" t="s">
        <v>575</v>
      </c>
      <c r="C252" s="102">
        <v>651437.13266406697</v>
      </c>
      <c r="D252" s="103">
        <v>665899.57049926999</v>
      </c>
      <c r="E252" s="103">
        <v>680290.21371096699</v>
      </c>
      <c r="F252" s="103">
        <v>696390.97318450303</v>
      </c>
      <c r="G252" s="103">
        <v>714471.53175038099</v>
      </c>
      <c r="H252" s="103">
        <v>3408489.4218091881</v>
      </c>
    </row>
    <row r="253" spans="1:8">
      <c r="A253" s="5">
        <v>341062</v>
      </c>
      <c r="B253" s="2" t="s">
        <v>576</v>
      </c>
      <c r="C253" s="102">
        <v>134511.986206881</v>
      </c>
      <c r="D253" s="103">
        <v>142204.46524457101</v>
      </c>
      <c r="E253" s="103">
        <v>149656.864261543</v>
      </c>
      <c r="F253" s="103">
        <v>156865.878262276</v>
      </c>
      <c r="G253" s="103">
        <v>163548.743947482</v>
      </c>
      <c r="H253" s="103">
        <v>746787.93792275293</v>
      </c>
    </row>
    <row r="254" spans="1:8">
      <c r="A254" s="5">
        <v>341066</v>
      </c>
      <c r="B254" s="2" t="s">
        <v>180</v>
      </c>
      <c r="C254" s="102">
        <v>236142.77617208799</v>
      </c>
      <c r="D254" s="103">
        <v>248619.966637223</v>
      </c>
      <c r="E254" s="103">
        <v>260248.412439668</v>
      </c>
      <c r="F254" s="103">
        <v>271017.63864536799</v>
      </c>
      <c r="G254" s="103">
        <v>280781.03628619702</v>
      </c>
      <c r="H254" s="103">
        <v>1296809.8301805439</v>
      </c>
    </row>
    <row r="255" spans="1:8">
      <c r="A255" s="5">
        <v>341087</v>
      </c>
      <c r="B255" s="2" t="s">
        <v>181</v>
      </c>
      <c r="C255" s="102">
        <v>151750.333518723</v>
      </c>
      <c r="D255" s="103">
        <v>159761.11631364701</v>
      </c>
      <c r="E255" s="103">
        <v>168042.82662273999</v>
      </c>
      <c r="F255" s="103">
        <v>175772.68862600601</v>
      </c>
      <c r="G255" s="103">
        <v>182983.569570867</v>
      </c>
      <c r="H255" s="103">
        <v>838310.53465198306</v>
      </c>
    </row>
    <row r="256" spans="1:8">
      <c r="A256" s="5">
        <v>341088</v>
      </c>
      <c r="B256" s="2" t="s">
        <v>406</v>
      </c>
      <c r="C256" s="102">
        <v>2860771.4479831401</v>
      </c>
      <c r="D256" s="103">
        <v>2984027.31548848</v>
      </c>
      <c r="E256" s="103">
        <v>3094882.8904236499</v>
      </c>
      <c r="F256" s="103">
        <v>3192351.7591969301</v>
      </c>
      <c r="G256" s="103">
        <v>3279036.8163778498</v>
      </c>
      <c r="H256" s="103">
        <v>15411070.22947005</v>
      </c>
    </row>
    <row r="257" spans="1:8">
      <c r="A257" s="5">
        <v>341091</v>
      </c>
      <c r="B257" s="2" t="s">
        <v>577</v>
      </c>
      <c r="C257" s="102">
        <v>235922.31005942999</v>
      </c>
      <c r="D257" s="103">
        <v>245783.80644540701</v>
      </c>
      <c r="E257" s="103">
        <v>255524.67222330699</v>
      </c>
      <c r="F257" s="103">
        <v>264853.36328064097</v>
      </c>
      <c r="G257" s="103">
        <v>273972.58285925502</v>
      </c>
      <c r="H257" s="103">
        <v>1276056.7348680398</v>
      </c>
    </row>
    <row r="258" spans="1:8">
      <c r="A258" s="5">
        <v>350739</v>
      </c>
      <c r="B258" s="2" t="s">
        <v>578</v>
      </c>
      <c r="C258" s="102">
        <v>78174.321438057799</v>
      </c>
      <c r="D258" s="103">
        <v>82688.431974062594</v>
      </c>
      <c r="E258" s="103">
        <v>86506.046944682297</v>
      </c>
      <c r="F258" s="103">
        <v>90822.606233143306</v>
      </c>
      <c r="G258" s="103">
        <v>94434.712822340996</v>
      </c>
      <c r="H258" s="103">
        <v>432626.11941228702</v>
      </c>
    </row>
    <row r="259" spans="1:8">
      <c r="A259" s="5">
        <v>351098</v>
      </c>
      <c r="B259" s="2" t="s">
        <v>579</v>
      </c>
      <c r="C259" s="102">
        <v>99291.005818720296</v>
      </c>
      <c r="D259" s="103">
        <v>104378.468744207</v>
      </c>
      <c r="E259" s="103">
        <v>110209.885389863</v>
      </c>
      <c r="F259" s="103">
        <v>115606.034713539</v>
      </c>
      <c r="G259" s="103">
        <v>120998.024355317</v>
      </c>
      <c r="H259" s="103">
        <v>550483.41902164626</v>
      </c>
    </row>
    <row r="260" spans="1:8">
      <c r="A260" s="5">
        <v>351101</v>
      </c>
      <c r="B260" s="2" t="s">
        <v>580</v>
      </c>
      <c r="C260" s="102">
        <v>226855.04342993701</v>
      </c>
      <c r="D260" s="103">
        <v>238025.19227117699</v>
      </c>
      <c r="E260" s="103">
        <v>249346.01598291099</v>
      </c>
      <c r="F260" s="103">
        <v>260686.06300668101</v>
      </c>
      <c r="G260" s="103">
        <v>271507.16066401999</v>
      </c>
      <c r="H260" s="103">
        <v>1246419.475354726</v>
      </c>
    </row>
    <row r="261" spans="1:8">
      <c r="A261" s="5">
        <v>351106</v>
      </c>
      <c r="B261" s="2" t="s">
        <v>182</v>
      </c>
      <c r="C261" s="102">
        <v>790696.56708760501</v>
      </c>
      <c r="D261" s="103">
        <v>846589.65287039301</v>
      </c>
      <c r="E261" s="103">
        <v>906858.18520177004</v>
      </c>
      <c r="F261" s="103">
        <v>970838.645023352</v>
      </c>
      <c r="G261" s="103">
        <v>1039377.21112534</v>
      </c>
      <c r="H261" s="103">
        <v>4554360.2613084605</v>
      </c>
    </row>
    <row r="262" spans="1:8">
      <c r="A262" s="5">
        <v>351107</v>
      </c>
      <c r="B262" s="2" t="s">
        <v>581</v>
      </c>
      <c r="C262" s="102">
        <v>96517.802779374397</v>
      </c>
      <c r="D262" s="103">
        <v>102250.610614306</v>
      </c>
      <c r="E262" s="103">
        <v>107743.279420541</v>
      </c>
      <c r="F262" s="103">
        <v>112730.378868573</v>
      </c>
      <c r="G262" s="103">
        <v>117667.38970021599</v>
      </c>
      <c r="H262" s="103">
        <v>536909.46138301038</v>
      </c>
    </row>
    <row r="263" spans="1:8">
      <c r="A263" s="5">
        <v>351110</v>
      </c>
      <c r="B263" s="2" t="s">
        <v>582</v>
      </c>
      <c r="C263" s="102">
        <v>458760.50674142101</v>
      </c>
      <c r="D263" s="103">
        <v>468298.277049214</v>
      </c>
      <c r="E263" s="103">
        <v>477579.94947797799</v>
      </c>
      <c r="F263" s="103">
        <v>485049.35403584398</v>
      </c>
      <c r="G263" s="103">
        <v>492171.62971622503</v>
      </c>
      <c r="H263" s="103">
        <v>2381859.7170206821</v>
      </c>
    </row>
    <row r="264" spans="1:8">
      <c r="A264" s="5">
        <v>351113</v>
      </c>
      <c r="B264" s="2" t="s">
        <v>583</v>
      </c>
      <c r="C264" s="102">
        <v>273451.49393032998</v>
      </c>
      <c r="D264" s="103">
        <v>287043.93633378</v>
      </c>
      <c r="E264" s="103">
        <v>301350.99425731401</v>
      </c>
      <c r="F264" s="103">
        <v>315488.20918114</v>
      </c>
      <c r="G264" s="103">
        <v>329081.75963369297</v>
      </c>
      <c r="H264" s="103">
        <v>1506416.393336257</v>
      </c>
    </row>
    <row r="265" spans="1:8">
      <c r="A265" s="5">
        <v>351118</v>
      </c>
      <c r="B265" s="2" t="s">
        <v>183</v>
      </c>
      <c r="C265" s="102">
        <v>587416.12285043194</v>
      </c>
      <c r="D265" s="103">
        <v>608492.81279828702</v>
      </c>
      <c r="E265" s="103">
        <v>627949.88167467201</v>
      </c>
      <c r="F265" s="103">
        <v>645679.452320565</v>
      </c>
      <c r="G265" s="103">
        <v>661761.37502703001</v>
      </c>
      <c r="H265" s="103">
        <v>3131299.6446709856</v>
      </c>
    </row>
    <row r="266" spans="1:8">
      <c r="A266" s="5">
        <v>351129</v>
      </c>
      <c r="B266" s="2" t="s">
        <v>584</v>
      </c>
      <c r="C266" s="102">
        <v>796849.76570862997</v>
      </c>
      <c r="D266" s="103">
        <v>853667.46774277696</v>
      </c>
      <c r="E266" s="103">
        <v>909178.83230066299</v>
      </c>
      <c r="F266" s="103">
        <v>962635.15514581301</v>
      </c>
      <c r="G266" s="103">
        <v>1014966.3540509</v>
      </c>
      <c r="H266" s="103">
        <v>4537297.574948783</v>
      </c>
    </row>
    <row r="267" spans="1:8">
      <c r="A267" s="5">
        <v>351130</v>
      </c>
      <c r="B267" s="2" t="s">
        <v>585</v>
      </c>
      <c r="C267" s="102">
        <v>174012.904147858</v>
      </c>
      <c r="D267" s="103">
        <v>176257.48856318099</v>
      </c>
      <c r="E267" s="103">
        <v>178687.39513729399</v>
      </c>
      <c r="F267" s="103">
        <v>181075.783053394</v>
      </c>
      <c r="G267" s="103">
        <v>183536.85786215801</v>
      </c>
      <c r="H267" s="103">
        <v>893570.42876388505</v>
      </c>
    </row>
    <row r="268" spans="1:8">
      <c r="A268" s="5">
        <v>351132</v>
      </c>
      <c r="B268" s="2" t="s">
        <v>184</v>
      </c>
      <c r="C268" s="102">
        <v>1988934.07949945</v>
      </c>
      <c r="D268" s="103">
        <v>2002889.28517967</v>
      </c>
      <c r="E268" s="103">
        <v>2016133.4707045499</v>
      </c>
      <c r="F268" s="103">
        <v>2030019.3334069001</v>
      </c>
      <c r="G268" s="103">
        <v>2045423.7835471099</v>
      </c>
      <c r="H268" s="103">
        <v>10083399.95233768</v>
      </c>
    </row>
    <row r="269" spans="1:8">
      <c r="A269" s="5">
        <v>351133</v>
      </c>
      <c r="B269" s="2" t="s">
        <v>586</v>
      </c>
      <c r="C269" s="102">
        <v>277212.71015529201</v>
      </c>
      <c r="D269" s="103">
        <v>292859.85191789101</v>
      </c>
      <c r="E269" s="103">
        <v>308356.328536655</v>
      </c>
      <c r="F269" s="103">
        <v>323962.292344146</v>
      </c>
      <c r="G269" s="103">
        <v>338055.799263597</v>
      </c>
      <c r="H269" s="103">
        <v>1540446.982217581</v>
      </c>
    </row>
    <row r="270" spans="1:8">
      <c r="A270" s="5">
        <v>351134</v>
      </c>
      <c r="B270" s="2" t="s">
        <v>185</v>
      </c>
      <c r="C270" s="102">
        <v>258222.18374954601</v>
      </c>
      <c r="D270" s="103">
        <v>269693.76921339298</v>
      </c>
      <c r="E270" s="103">
        <v>280592.993882982</v>
      </c>
      <c r="F270" s="103">
        <v>289812.79454361001</v>
      </c>
      <c r="G270" s="103">
        <v>298335.42044161499</v>
      </c>
      <c r="H270" s="103">
        <v>1396657.1618311459</v>
      </c>
    </row>
    <row r="271" spans="1:8">
      <c r="A271" s="5">
        <v>351141</v>
      </c>
      <c r="B271" s="2" t="s">
        <v>587</v>
      </c>
      <c r="C271" s="102">
        <v>172596.07692475501</v>
      </c>
      <c r="D271" s="103">
        <v>181313.462068366</v>
      </c>
      <c r="E271" s="103">
        <v>190721.137262153</v>
      </c>
      <c r="F271" s="103">
        <v>199685.66491120201</v>
      </c>
      <c r="G271" s="103">
        <v>208415.43717337001</v>
      </c>
      <c r="H271" s="103">
        <v>952731.77833984606</v>
      </c>
    </row>
    <row r="272" spans="1:8">
      <c r="A272" s="5">
        <v>351152</v>
      </c>
      <c r="B272" s="2" t="s">
        <v>186</v>
      </c>
      <c r="C272" s="102">
        <v>494770.43113772903</v>
      </c>
      <c r="D272" s="103">
        <v>500930.958914508</v>
      </c>
      <c r="E272" s="103">
        <v>506486.75279017299</v>
      </c>
      <c r="F272" s="103">
        <v>511112.184255703</v>
      </c>
      <c r="G272" s="103">
        <v>515109.92418168898</v>
      </c>
      <c r="H272" s="103">
        <v>2528410.2512798021</v>
      </c>
    </row>
    <row r="273" spans="1:8">
      <c r="A273" s="5">
        <v>351153</v>
      </c>
      <c r="B273" s="2" t="s">
        <v>187</v>
      </c>
      <c r="C273" s="102">
        <v>192456.01953977501</v>
      </c>
      <c r="D273" s="103">
        <v>200932.65259555701</v>
      </c>
      <c r="E273" s="103">
        <v>209275.54060161</v>
      </c>
      <c r="F273" s="103">
        <v>217706.912680059</v>
      </c>
      <c r="G273" s="103">
        <v>225834.404985075</v>
      </c>
      <c r="H273" s="103">
        <v>1046205.530402076</v>
      </c>
    </row>
    <row r="274" spans="1:8">
      <c r="A274" s="5">
        <v>351157</v>
      </c>
      <c r="B274" s="2" t="s">
        <v>188</v>
      </c>
      <c r="C274" s="102">
        <v>323405.80524151301</v>
      </c>
      <c r="D274" s="103">
        <v>335421.15905891301</v>
      </c>
      <c r="E274" s="103">
        <v>348483.36824894999</v>
      </c>
      <c r="F274" s="103">
        <v>360845.109552907</v>
      </c>
      <c r="G274" s="103">
        <v>372610.12693120801</v>
      </c>
      <c r="H274" s="103">
        <v>1740765.569033491</v>
      </c>
    </row>
    <row r="275" spans="1:8">
      <c r="A275" s="5">
        <v>351158</v>
      </c>
      <c r="B275" s="2" t="s">
        <v>189</v>
      </c>
      <c r="C275" s="102">
        <v>376612.10893357103</v>
      </c>
      <c r="D275" s="103">
        <v>387019.44113568898</v>
      </c>
      <c r="E275" s="103">
        <v>397116.397264876</v>
      </c>
      <c r="F275" s="103">
        <v>405621.81706147298</v>
      </c>
      <c r="G275" s="103">
        <v>413393.36988174199</v>
      </c>
      <c r="H275" s="103">
        <v>1979763.1342773507</v>
      </c>
    </row>
    <row r="276" spans="1:8">
      <c r="A276" s="5">
        <v>351160</v>
      </c>
      <c r="B276" s="2" t="s">
        <v>588</v>
      </c>
      <c r="C276" s="102">
        <v>729046.27872909606</v>
      </c>
      <c r="D276" s="103">
        <v>733783.37067040603</v>
      </c>
      <c r="E276" s="103">
        <v>738504.44006599404</v>
      </c>
      <c r="F276" s="103">
        <v>743703.44772592199</v>
      </c>
      <c r="G276" s="103">
        <v>749132.69178893801</v>
      </c>
      <c r="H276" s="103">
        <v>3694170.2289803559</v>
      </c>
    </row>
    <row r="277" spans="1:8">
      <c r="A277" s="5">
        <v>351162</v>
      </c>
      <c r="B277" s="2" t="s">
        <v>190</v>
      </c>
      <c r="C277" s="102">
        <v>293552.40166730201</v>
      </c>
      <c r="D277" s="103">
        <v>309223.697487414</v>
      </c>
      <c r="E277" s="103">
        <v>324880.72217728902</v>
      </c>
      <c r="F277" s="103">
        <v>340389.76295647101</v>
      </c>
      <c r="G277" s="103">
        <v>355145.17959286901</v>
      </c>
      <c r="H277" s="103">
        <v>1623191.763881345</v>
      </c>
    </row>
    <row r="278" spans="1:8">
      <c r="A278" s="5">
        <v>351166</v>
      </c>
      <c r="B278" s="2" t="s">
        <v>191</v>
      </c>
      <c r="C278" s="102">
        <v>161690.997493017</v>
      </c>
      <c r="D278" s="103">
        <v>169844.71209545701</v>
      </c>
      <c r="E278" s="103">
        <v>178590.33547989701</v>
      </c>
      <c r="F278" s="103">
        <v>187533.77550867401</v>
      </c>
      <c r="G278" s="103">
        <v>195322.766855428</v>
      </c>
      <c r="H278" s="103">
        <v>892982.58743247297</v>
      </c>
    </row>
    <row r="279" spans="1:8">
      <c r="A279" s="5">
        <v>351169</v>
      </c>
      <c r="B279" s="2" t="s">
        <v>192</v>
      </c>
      <c r="C279" s="102">
        <v>131455.806935612</v>
      </c>
      <c r="D279" s="103">
        <v>137081.806783904</v>
      </c>
      <c r="E279" s="103">
        <v>142408.971895845</v>
      </c>
      <c r="F279" s="103">
        <v>147162.82518540899</v>
      </c>
      <c r="G279" s="103">
        <v>151568.352422992</v>
      </c>
      <c r="H279" s="103">
        <v>709677.76322376193</v>
      </c>
    </row>
    <row r="280" spans="1:8">
      <c r="A280" s="5">
        <v>351172</v>
      </c>
      <c r="B280" s="2" t="s">
        <v>118</v>
      </c>
      <c r="C280" s="102">
        <v>1072706.47896816</v>
      </c>
      <c r="D280" s="103">
        <v>1093791.3697392701</v>
      </c>
      <c r="E280" s="103">
        <v>1114027.63899845</v>
      </c>
      <c r="F280" s="103">
        <v>1132291.5337534901</v>
      </c>
      <c r="G280" s="103">
        <v>1148552.8639275699</v>
      </c>
      <c r="H280" s="103">
        <v>5561369.8853869401</v>
      </c>
    </row>
    <row r="281" spans="1:8">
      <c r="A281" s="5">
        <v>351173</v>
      </c>
      <c r="B281" s="2" t="s">
        <v>192</v>
      </c>
      <c r="C281" s="102">
        <v>676757.02760345803</v>
      </c>
      <c r="D281" s="103">
        <v>701065.73447674594</v>
      </c>
      <c r="E281" s="103">
        <v>722892.97064747196</v>
      </c>
      <c r="F281" s="103">
        <v>742970.07554876001</v>
      </c>
      <c r="G281" s="103">
        <v>762321.34526454099</v>
      </c>
      <c r="H281" s="103">
        <v>3606007.1535409768</v>
      </c>
    </row>
    <row r="282" spans="1:8">
      <c r="A282" s="5">
        <v>351174</v>
      </c>
      <c r="B282" s="2" t="s">
        <v>118</v>
      </c>
      <c r="C282" s="102">
        <v>848065.71999415802</v>
      </c>
      <c r="D282" s="103">
        <v>883190.27860824706</v>
      </c>
      <c r="E282" s="103">
        <v>916710.65374734497</v>
      </c>
      <c r="F282" s="103">
        <v>947223.63237999403</v>
      </c>
      <c r="G282" s="103">
        <v>975651.29908988206</v>
      </c>
      <c r="H282" s="103">
        <v>4570841.5838196259</v>
      </c>
    </row>
    <row r="283" spans="1:8">
      <c r="A283" s="5">
        <v>351175</v>
      </c>
      <c r="B283" s="2" t="s">
        <v>193</v>
      </c>
      <c r="C283" s="102">
        <v>180235.650058272</v>
      </c>
      <c r="D283" s="103">
        <v>186337.69076766801</v>
      </c>
      <c r="E283" s="103">
        <v>192417.39791117201</v>
      </c>
      <c r="F283" s="103">
        <v>199033.23263978001</v>
      </c>
      <c r="G283" s="103">
        <v>204372.97481465101</v>
      </c>
      <c r="H283" s="103">
        <v>962396.94619154301</v>
      </c>
    </row>
    <row r="284" spans="1:8">
      <c r="A284" s="5">
        <v>351177</v>
      </c>
      <c r="B284" s="2" t="s">
        <v>194</v>
      </c>
      <c r="C284" s="102">
        <v>525466.52266604104</v>
      </c>
      <c r="D284" s="103">
        <v>529879.48387220199</v>
      </c>
      <c r="E284" s="103">
        <v>533996.22656141303</v>
      </c>
      <c r="F284" s="103">
        <v>537817.95910763496</v>
      </c>
      <c r="G284" s="103">
        <v>541594.440881658</v>
      </c>
      <c r="H284" s="103">
        <v>2668754.6330889491</v>
      </c>
    </row>
    <row r="285" spans="1:8">
      <c r="A285" s="5">
        <v>351188</v>
      </c>
      <c r="B285" s="2" t="s">
        <v>195</v>
      </c>
      <c r="C285" s="102">
        <v>193550.26338823</v>
      </c>
      <c r="D285" s="103">
        <v>199525.008216063</v>
      </c>
      <c r="E285" s="103">
        <v>206530.75530684399</v>
      </c>
      <c r="F285" s="103">
        <v>212816.70620917299</v>
      </c>
      <c r="G285" s="103">
        <v>218284.342094925</v>
      </c>
      <c r="H285" s="103">
        <v>1030707.075215235</v>
      </c>
    </row>
    <row r="286" spans="1:8">
      <c r="A286" s="5">
        <v>351189</v>
      </c>
      <c r="B286" s="2" t="s">
        <v>589</v>
      </c>
      <c r="C286" s="102">
        <v>301600.41694319498</v>
      </c>
      <c r="D286" s="103">
        <v>315430.52948422002</v>
      </c>
      <c r="E286" s="103">
        <v>329401.294058147</v>
      </c>
      <c r="F286" s="103">
        <v>343502.334248261</v>
      </c>
      <c r="G286" s="103">
        <v>356266.625247452</v>
      </c>
      <c r="H286" s="103">
        <v>1646201.199981275</v>
      </c>
    </row>
    <row r="287" spans="1:8">
      <c r="A287" s="5">
        <v>351191</v>
      </c>
      <c r="B287" s="2" t="s">
        <v>590</v>
      </c>
      <c r="C287" s="102">
        <v>157692.35163903801</v>
      </c>
      <c r="D287" s="103">
        <v>165287.56232833199</v>
      </c>
      <c r="E287" s="103">
        <v>173097.03915008201</v>
      </c>
      <c r="F287" s="103">
        <v>180959.733561948</v>
      </c>
      <c r="G287" s="103">
        <v>188296.33197596401</v>
      </c>
      <c r="H287" s="103">
        <v>865333.01865536405</v>
      </c>
    </row>
    <row r="288" spans="1:8">
      <c r="A288" s="5">
        <v>351195</v>
      </c>
      <c r="B288" s="2" t="s">
        <v>196</v>
      </c>
      <c r="C288" s="102">
        <v>722749.83117603802</v>
      </c>
      <c r="D288" s="103">
        <v>748823.89295799099</v>
      </c>
      <c r="E288" s="103">
        <v>771160.64495302597</v>
      </c>
      <c r="F288" s="103">
        <v>790444.78652981203</v>
      </c>
      <c r="G288" s="103">
        <v>807055.98876430804</v>
      </c>
      <c r="H288" s="103">
        <v>3840235.1443811748</v>
      </c>
    </row>
    <row r="289" spans="1:8">
      <c r="A289" s="5">
        <v>351199</v>
      </c>
      <c r="B289" s="2" t="s">
        <v>591</v>
      </c>
      <c r="C289" s="102">
        <v>121915.655711393</v>
      </c>
      <c r="D289" s="103">
        <v>128807.52137156999</v>
      </c>
      <c r="E289" s="103">
        <v>135683.10644987301</v>
      </c>
      <c r="F289" s="103">
        <v>142263.55538212799</v>
      </c>
      <c r="G289" s="103">
        <v>148209.98400456799</v>
      </c>
      <c r="H289" s="103">
        <v>676879.82291953196</v>
      </c>
    </row>
    <row r="290" spans="1:8">
      <c r="A290" s="5">
        <v>351202</v>
      </c>
      <c r="B290" s="2" t="s">
        <v>592</v>
      </c>
      <c r="C290" s="102">
        <v>181999.068838657</v>
      </c>
      <c r="D290" s="103">
        <v>188886.47296926199</v>
      </c>
      <c r="E290" s="103">
        <v>195806.03585855299</v>
      </c>
      <c r="F290" s="103">
        <v>202589.57371776699</v>
      </c>
      <c r="G290" s="103">
        <v>208834.17009390099</v>
      </c>
      <c r="H290" s="103">
        <v>978115.32147813996</v>
      </c>
    </row>
    <row r="291" spans="1:8">
      <c r="A291" s="5">
        <v>351203</v>
      </c>
      <c r="B291" s="2" t="s">
        <v>593</v>
      </c>
      <c r="C291" s="102">
        <v>288946.96816222701</v>
      </c>
      <c r="D291" s="103">
        <v>307888.26659054297</v>
      </c>
      <c r="E291" s="103">
        <v>327209.59921045601</v>
      </c>
      <c r="F291" s="103">
        <v>345625.23620656598</v>
      </c>
      <c r="G291" s="103">
        <v>364286.50050481001</v>
      </c>
      <c r="H291" s="103">
        <v>1633956.5706746019</v>
      </c>
    </row>
    <row r="292" spans="1:8">
      <c r="A292" s="5">
        <v>351205</v>
      </c>
      <c r="B292" s="2" t="s">
        <v>197</v>
      </c>
      <c r="C292" s="102">
        <v>601595.61868156202</v>
      </c>
      <c r="D292" s="103">
        <v>617930.04200061795</v>
      </c>
      <c r="E292" s="103">
        <v>636705.25954915304</v>
      </c>
      <c r="F292" s="103">
        <v>654917.96638259105</v>
      </c>
      <c r="G292" s="103">
        <v>671094.01135265501</v>
      </c>
      <c r="H292" s="103">
        <v>3182242.8979665791</v>
      </c>
    </row>
    <row r="293" spans="1:8">
      <c r="A293" s="5">
        <v>351206</v>
      </c>
      <c r="B293" s="2" t="s">
        <v>198</v>
      </c>
      <c r="C293" s="102">
        <v>351861.93418556103</v>
      </c>
      <c r="D293" s="103">
        <v>353826.08697375603</v>
      </c>
      <c r="E293" s="103">
        <v>342546.31394973601</v>
      </c>
      <c r="F293" s="103">
        <v>330383.426249879</v>
      </c>
      <c r="G293" s="103">
        <v>337518.03271186497</v>
      </c>
      <c r="H293" s="103">
        <v>1716135.794070797</v>
      </c>
    </row>
    <row r="294" spans="1:8">
      <c r="A294" s="5">
        <v>351209</v>
      </c>
      <c r="B294" s="2" t="s">
        <v>384</v>
      </c>
      <c r="C294" s="102">
        <v>637953.99259295396</v>
      </c>
      <c r="D294" s="103">
        <v>662603.26889762096</v>
      </c>
      <c r="E294" s="103">
        <v>686131.778543327</v>
      </c>
      <c r="F294" s="103">
        <v>707651.529139322</v>
      </c>
      <c r="G294" s="103">
        <v>728000.67307612498</v>
      </c>
      <c r="H294" s="103">
        <v>3422341.2422493491</v>
      </c>
    </row>
    <row r="295" spans="1:8">
      <c r="A295" s="5">
        <v>351214</v>
      </c>
      <c r="B295" s="2" t="s">
        <v>199</v>
      </c>
      <c r="C295" s="102">
        <v>888869.79454791301</v>
      </c>
      <c r="D295" s="103">
        <v>903595.00151843997</v>
      </c>
      <c r="E295" s="103">
        <v>916190.23431037099</v>
      </c>
      <c r="F295" s="103">
        <v>926613.85282558296</v>
      </c>
      <c r="G295" s="103">
        <v>935432.02053584601</v>
      </c>
      <c r="H295" s="103">
        <v>4570700.9037381532</v>
      </c>
    </row>
    <row r="296" spans="1:8">
      <c r="A296" s="5">
        <v>351217</v>
      </c>
      <c r="B296" s="2" t="s">
        <v>200</v>
      </c>
      <c r="C296" s="102">
        <v>381515.98517110199</v>
      </c>
      <c r="D296" s="103">
        <v>397367.603954294</v>
      </c>
      <c r="E296" s="103">
        <v>411841.103230607</v>
      </c>
      <c r="F296" s="103">
        <v>425335.13299196801</v>
      </c>
      <c r="G296" s="103">
        <v>437501.45703813899</v>
      </c>
      <c r="H296" s="103">
        <v>2053561.2823861099</v>
      </c>
    </row>
    <row r="297" spans="1:8">
      <c r="A297" s="5">
        <v>351220</v>
      </c>
      <c r="B297" s="2" t="s">
        <v>201</v>
      </c>
      <c r="C297" s="102">
        <v>575403.39225741697</v>
      </c>
      <c r="D297" s="103">
        <v>595519.08768301201</v>
      </c>
      <c r="E297" s="103">
        <v>613211.82157133694</v>
      </c>
      <c r="F297" s="103">
        <v>628359.29601003998</v>
      </c>
      <c r="G297" s="103">
        <v>641340.19857268897</v>
      </c>
      <c r="H297" s="103">
        <v>3053833.7960944949</v>
      </c>
    </row>
    <row r="298" spans="1:8">
      <c r="A298" s="5">
        <v>351225</v>
      </c>
      <c r="B298" s="2" t="s">
        <v>202</v>
      </c>
      <c r="C298" s="102">
        <v>506281.40604701999</v>
      </c>
      <c r="D298" s="103">
        <v>531965.19851172098</v>
      </c>
      <c r="E298" s="103">
        <v>556635.22850629804</v>
      </c>
      <c r="F298" s="103">
        <v>579593.053733501</v>
      </c>
      <c r="G298" s="103">
        <v>601717.56218101701</v>
      </c>
      <c r="H298" s="103">
        <v>2776192.448979557</v>
      </c>
    </row>
    <row r="299" spans="1:8">
      <c r="A299" s="5">
        <v>351229</v>
      </c>
      <c r="B299" s="2" t="s">
        <v>594</v>
      </c>
      <c r="C299" s="102">
        <v>414417.11951740499</v>
      </c>
      <c r="D299" s="103">
        <v>424362.67580348998</v>
      </c>
      <c r="E299" s="103">
        <v>434343.99278948602</v>
      </c>
      <c r="F299" s="103">
        <v>444268.53749487002</v>
      </c>
      <c r="G299" s="103">
        <v>454129.14777125599</v>
      </c>
      <c r="H299" s="103">
        <v>2171521.4733765069</v>
      </c>
    </row>
    <row r="300" spans="1:8">
      <c r="A300" s="5">
        <v>351232</v>
      </c>
      <c r="B300" s="2" t="s">
        <v>595</v>
      </c>
      <c r="C300" s="102">
        <v>194182.42969012301</v>
      </c>
      <c r="D300" s="103">
        <v>202146.86423764101</v>
      </c>
      <c r="E300" s="103">
        <v>209872.12640970299</v>
      </c>
      <c r="F300" s="103">
        <v>217672.84838680999</v>
      </c>
      <c r="G300" s="103">
        <v>224947.99569139999</v>
      </c>
      <c r="H300" s="103">
        <v>1048822.2644156769</v>
      </c>
    </row>
    <row r="301" spans="1:8">
      <c r="A301" s="5">
        <v>351237</v>
      </c>
      <c r="B301" s="2" t="s">
        <v>596</v>
      </c>
      <c r="C301" s="102">
        <v>534802.17566638498</v>
      </c>
      <c r="D301" s="103">
        <v>551741.47156872705</v>
      </c>
      <c r="E301" s="103">
        <v>567544.24511766701</v>
      </c>
      <c r="F301" s="103">
        <v>582414.29689534695</v>
      </c>
      <c r="G301" s="103">
        <v>596597.30218859902</v>
      </c>
      <c r="H301" s="103">
        <v>2833099.491436725</v>
      </c>
    </row>
    <row r="302" spans="1:8">
      <c r="A302" s="5">
        <v>351242</v>
      </c>
      <c r="B302" s="2" t="s">
        <v>597</v>
      </c>
      <c r="C302" s="102">
        <v>244390.79549790901</v>
      </c>
      <c r="D302" s="103">
        <v>251828.066854084</v>
      </c>
      <c r="E302" s="103">
        <v>259766.63893142799</v>
      </c>
      <c r="F302" s="103">
        <v>267425.44148062699</v>
      </c>
      <c r="G302" s="103">
        <v>274192.12655398698</v>
      </c>
      <c r="H302" s="103">
        <v>1297603.0693180349</v>
      </c>
    </row>
    <row r="303" spans="1:8">
      <c r="A303" s="5">
        <v>351245</v>
      </c>
      <c r="B303" s="2" t="s">
        <v>203</v>
      </c>
      <c r="C303" s="102">
        <v>177696.28738704501</v>
      </c>
      <c r="D303" s="103">
        <v>191500.40981997599</v>
      </c>
      <c r="E303" s="103">
        <v>204063.87472067299</v>
      </c>
      <c r="F303" s="103">
        <v>215249.87418939199</v>
      </c>
      <c r="G303" s="103">
        <v>226301.62406744799</v>
      </c>
      <c r="H303" s="103">
        <v>1014812.0701845339</v>
      </c>
    </row>
    <row r="304" spans="1:8">
      <c r="A304" s="5">
        <v>351246</v>
      </c>
      <c r="B304" s="2" t="s">
        <v>598</v>
      </c>
      <c r="C304" s="102">
        <v>218933.502893183</v>
      </c>
      <c r="D304" s="103">
        <v>231274.23377807499</v>
      </c>
      <c r="E304" s="103">
        <v>243348.58274307399</v>
      </c>
      <c r="F304" s="103">
        <v>255517.07272424901</v>
      </c>
      <c r="G304" s="103">
        <v>266991.84562329599</v>
      </c>
      <c r="H304" s="103">
        <v>1216065.237761877</v>
      </c>
    </row>
    <row r="305" spans="1:8">
      <c r="A305" s="5">
        <v>351251</v>
      </c>
      <c r="B305" s="2" t="s">
        <v>205</v>
      </c>
      <c r="C305" s="102">
        <v>767862.712939683</v>
      </c>
      <c r="D305" s="103">
        <v>777444.27561152901</v>
      </c>
      <c r="E305" s="103">
        <v>786404.33061832702</v>
      </c>
      <c r="F305" s="103">
        <v>793643.37496925006</v>
      </c>
      <c r="G305" s="103">
        <v>799675.77703768003</v>
      </c>
      <c r="H305" s="103">
        <v>3925030.4711764692</v>
      </c>
    </row>
    <row r="306" spans="1:8">
      <c r="A306" s="5">
        <v>351252</v>
      </c>
      <c r="B306" s="2" t="s">
        <v>204</v>
      </c>
      <c r="C306" s="102">
        <v>830442.13817129901</v>
      </c>
      <c r="D306" s="103">
        <v>853205.54638314701</v>
      </c>
      <c r="E306" s="103">
        <v>877630.73496626096</v>
      </c>
      <c r="F306" s="103">
        <v>902026.54980768799</v>
      </c>
      <c r="G306" s="103">
        <v>927154.73139599303</v>
      </c>
      <c r="H306" s="103">
        <v>4390459.7007243885</v>
      </c>
    </row>
    <row r="307" spans="1:8">
      <c r="A307" s="5">
        <v>351259</v>
      </c>
      <c r="B307" s="2" t="s">
        <v>599</v>
      </c>
      <c r="C307" s="102">
        <v>998348.20249131403</v>
      </c>
      <c r="D307" s="103">
        <v>1032142.3755371</v>
      </c>
      <c r="E307" s="103">
        <v>1063058.00644799</v>
      </c>
      <c r="F307" s="103">
        <v>1089654.38939368</v>
      </c>
      <c r="G307" s="103">
        <v>1113106.79511092</v>
      </c>
      <c r="H307" s="103">
        <v>5296309.7689810041</v>
      </c>
    </row>
    <row r="308" spans="1:8">
      <c r="A308" s="5">
        <v>351262</v>
      </c>
      <c r="B308" s="2" t="s">
        <v>600</v>
      </c>
      <c r="C308" s="102">
        <v>422948.073130631</v>
      </c>
      <c r="D308" s="103">
        <v>431524.87415948103</v>
      </c>
      <c r="E308" s="103">
        <v>439745.803981604</v>
      </c>
      <c r="F308" s="103">
        <v>447348.537304528</v>
      </c>
      <c r="G308" s="103">
        <v>454531.88236092002</v>
      </c>
      <c r="H308" s="103">
        <v>2196099.1709371642</v>
      </c>
    </row>
    <row r="309" spans="1:8">
      <c r="A309" s="5">
        <v>351263</v>
      </c>
      <c r="B309" s="2" t="s">
        <v>206</v>
      </c>
      <c r="C309" s="102">
        <v>596042.40215467999</v>
      </c>
      <c r="D309" s="103">
        <v>612882.61450250598</v>
      </c>
      <c r="E309" s="103">
        <v>628627.31443469995</v>
      </c>
      <c r="F309" s="103">
        <v>642481.119005188</v>
      </c>
      <c r="G309" s="103">
        <v>655282.06819362903</v>
      </c>
      <c r="H309" s="103">
        <v>3135315.5182907027</v>
      </c>
    </row>
    <row r="310" spans="1:8">
      <c r="A310" s="5">
        <v>351269</v>
      </c>
      <c r="B310" s="2" t="s">
        <v>207</v>
      </c>
      <c r="C310" s="102">
        <v>184200.23559041799</v>
      </c>
      <c r="D310" s="103">
        <v>191655.91061353101</v>
      </c>
      <c r="E310" s="103">
        <v>199676.57000308801</v>
      </c>
      <c r="F310" s="103">
        <v>207530.90553801</v>
      </c>
      <c r="G310" s="103">
        <v>215152.348574023</v>
      </c>
      <c r="H310" s="103">
        <v>998215.97031906992</v>
      </c>
    </row>
    <row r="311" spans="1:8">
      <c r="A311" s="5">
        <v>351270</v>
      </c>
      <c r="B311" s="2" t="s">
        <v>601</v>
      </c>
      <c r="C311" s="102">
        <v>92784.090654514701</v>
      </c>
      <c r="D311" s="103">
        <v>97926.192987226401</v>
      </c>
      <c r="E311" s="103">
        <v>102778.12321173</v>
      </c>
      <c r="F311" s="103">
        <v>107791.920443649</v>
      </c>
      <c r="G311" s="103">
        <v>112074.333157824</v>
      </c>
      <c r="H311" s="103">
        <v>513354.66045494407</v>
      </c>
    </row>
    <row r="312" spans="1:8">
      <c r="A312" s="5">
        <v>351271</v>
      </c>
      <c r="B312" s="2" t="s">
        <v>208</v>
      </c>
      <c r="C312" s="102">
        <v>528608.10908626497</v>
      </c>
      <c r="D312" s="103">
        <v>542753.29047855502</v>
      </c>
      <c r="E312" s="103">
        <v>555425.16916329495</v>
      </c>
      <c r="F312" s="103">
        <v>566752.24086043704</v>
      </c>
      <c r="G312" s="103">
        <v>577108.11301498301</v>
      </c>
      <c r="H312" s="103">
        <v>2770646.922603535</v>
      </c>
    </row>
    <row r="313" spans="1:8">
      <c r="A313" s="5">
        <v>351275</v>
      </c>
      <c r="B313" s="2" t="s">
        <v>209</v>
      </c>
      <c r="C313" s="102">
        <v>59985.822467521299</v>
      </c>
      <c r="D313" s="103">
        <v>63009.533339608803</v>
      </c>
      <c r="E313" s="103">
        <v>66653.673658140295</v>
      </c>
      <c r="F313" s="103">
        <v>69334.316870618597</v>
      </c>
      <c r="G313" s="103">
        <v>72344.3967610666</v>
      </c>
      <c r="H313" s="103">
        <v>331327.74309695559</v>
      </c>
    </row>
    <row r="314" spans="1:8">
      <c r="A314" s="5">
        <v>351276</v>
      </c>
      <c r="B314" s="2" t="s">
        <v>210</v>
      </c>
      <c r="C314" s="102">
        <v>604147.56074316194</v>
      </c>
      <c r="D314" s="103">
        <v>637135.96079629997</v>
      </c>
      <c r="E314" s="103">
        <v>669743.19385524106</v>
      </c>
      <c r="F314" s="103">
        <v>700577.32945591898</v>
      </c>
      <c r="G314" s="103">
        <v>730018.643867907</v>
      </c>
      <c r="H314" s="103">
        <v>3341622.688718529</v>
      </c>
    </row>
    <row r="315" spans="1:8">
      <c r="A315" s="5">
        <v>351277</v>
      </c>
      <c r="B315" s="2" t="s">
        <v>602</v>
      </c>
      <c r="C315" s="102">
        <v>154628.753746189</v>
      </c>
      <c r="D315" s="103">
        <v>159629.19563416901</v>
      </c>
      <c r="E315" s="103">
        <v>164304.827899372</v>
      </c>
      <c r="F315" s="103">
        <v>168458.23649664799</v>
      </c>
      <c r="G315" s="103">
        <v>172186.81484240401</v>
      </c>
      <c r="H315" s="103">
        <v>819207.82861878199</v>
      </c>
    </row>
    <row r="316" spans="1:8">
      <c r="A316" s="5">
        <v>351278</v>
      </c>
      <c r="B316" s="2" t="s">
        <v>603</v>
      </c>
      <c r="C316" s="102">
        <v>198139.98385890201</v>
      </c>
      <c r="D316" s="103">
        <v>206821.44528610099</v>
      </c>
      <c r="E316" s="103">
        <v>215583.95002583999</v>
      </c>
      <c r="F316" s="103">
        <v>224496.93815279799</v>
      </c>
      <c r="G316" s="103">
        <v>232527.24349370299</v>
      </c>
      <c r="H316" s="103">
        <v>1077569.5608173439</v>
      </c>
    </row>
    <row r="317" spans="1:8">
      <c r="A317" s="5">
        <v>351280</v>
      </c>
      <c r="B317" s="2" t="s">
        <v>211</v>
      </c>
      <c r="C317" s="102">
        <v>198550.54487561301</v>
      </c>
      <c r="D317" s="103">
        <v>201862.50707225001</v>
      </c>
      <c r="E317" s="103">
        <v>205022.71690843499</v>
      </c>
      <c r="F317" s="103">
        <v>208047.288871119</v>
      </c>
      <c r="G317" s="103">
        <v>210589.24012174999</v>
      </c>
      <c r="H317" s="103">
        <v>1024072.2978491669</v>
      </c>
    </row>
    <row r="318" spans="1:8">
      <c r="A318" s="5">
        <v>351283</v>
      </c>
      <c r="B318" s="2" t="s">
        <v>212</v>
      </c>
      <c r="C318" s="102">
        <v>157934.77380472701</v>
      </c>
      <c r="D318" s="103">
        <v>164218.054868034</v>
      </c>
      <c r="E318" s="103">
        <v>170468.89895892399</v>
      </c>
      <c r="F318" s="103">
        <v>176889.214822037</v>
      </c>
      <c r="G318" s="103">
        <v>182591.37919236501</v>
      </c>
      <c r="H318" s="103">
        <v>852102.32164608699</v>
      </c>
    </row>
    <row r="319" spans="1:8">
      <c r="A319" s="5">
        <v>351284</v>
      </c>
      <c r="B319" s="2" t="s">
        <v>604</v>
      </c>
      <c r="C319" s="102">
        <v>320487.83625971701</v>
      </c>
      <c r="D319" s="103">
        <v>321968.53216474602</v>
      </c>
      <c r="E319" s="103">
        <v>323028.751255679</v>
      </c>
      <c r="F319" s="103">
        <v>323723.71238790703</v>
      </c>
      <c r="G319" s="103">
        <v>324515.87276595098</v>
      </c>
      <c r="H319" s="103">
        <v>1613724.7048340002</v>
      </c>
    </row>
    <row r="320" spans="1:8">
      <c r="A320" s="5">
        <v>351292</v>
      </c>
      <c r="B320" s="2" t="s">
        <v>605</v>
      </c>
      <c r="C320" s="102">
        <v>78346.740704653697</v>
      </c>
      <c r="D320" s="103">
        <v>83008.188396389203</v>
      </c>
      <c r="E320" s="103">
        <v>87292.935617042604</v>
      </c>
      <c r="F320" s="103">
        <v>91751.682936203797</v>
      </c>
      <c r="G320" s="103">
        <v>95465.335459042704</v>
      </c>
      <c r="H320" s="103">
        <v>435864.88311333198</v>
      </c>
    </row>
    <row r="321" spans="1:8">
      <c r="A321" s="5">
        <v>351293</v>
      </c>
      <c r="B321" s="2" t="s">
        <v>163</v>
      </c>
      <c r="C321" s="102">
        <v>301540.53018580802</v>
      </c>
      <c r="D321" s="103">
        <v>315774.57446189702</v>
      </c>
      <c r="E321" s="103">
        <v>330643.76836102898</v>
      </c>
      <c r="F321" s="103">
        <v>345039.15208604297</v>
      </c>
      <c r="G321" s="103">
        <v>358563.91301018401</v>
      </c>
      <c r="H321" s="103">
        <v>1651561.9381049611</v>
      </c>
    </row>
    <row r="322" spans="1:8">
      <c r="A322" s="5">
        <v>351297</v>
      </c>
      <c r="B322" s="2" t="s">
        <v>606</v>
      </c>
      <c r="C322" s="102">
        <v>1418746.3711231099</v>
      </c>
      <c r="D322" s="103">
        <v>1513751.97783535</v>
      </c>
      <c r="E322" s="103">
        <v>1605943.1681158601</v>
      </c>
      <c r="F322" s="103">
        <v>1693793.65860165</v>
      </c>
      <c r="G322" s="103">
        <v>1778778.7236511</v>
      </c>
      <c r="H322" s="103">
        <v>8011013.8993270695</v>
      </c>
    </row>
    <row r="323" spans="1:8">
      <c r="A323" s="5">
        <v>351298</v>
      </c>
      <c r="B323" s="2" t="s">
        <v>213</v>
      </c>
      <c r="C323" s="102">
        <v>6446045.0181299504</v>
      </c>
      <c r="D323" s="103">
        <v>6409397.2579563502</v>
      </c>
      <c r="E323" s="103">
        <v>6374021.3753457498</v>
      </c>
      <c r="F323" s="103">
        <v>6359728.4122286104</v>
      </c>
      <c r="G323" s="103">
        <v>6363456.1877846802</v>
      </c>
      <c r="H323" s="103">
        <v>31952648.251445342</v>
      </c>
    </row>
    <row r="324" spans="1:8">
      <c r="A324" s="5">
        <v>351301</v>
      </c>
      <c r="B324" s="2" t="s">
        <v>407</v>
      </c>
      <c r="C324" s="102">
        <v>232935.229686056</v>
      </c>
      <c r="D324" s="103">
        <v>243516.68375622801</v>
      </c>
      <c r="E324" s="103">
        <v>254673.33669661</v>
      </c>
      <c r="F324" s="103">
        <v>265429.17239171802</v>
      </c>
      <c r="G324" s="103">
        <v>275381.67915394797</v>
      </c>
      <c r="H324" s="103">
        <v>1271936.1016845601</v>
      </c>
    </row>
    <row r="325" spans="1:8">
      <c r="A325" s="5">
        <v>351302</v>
      </c>
      <c r="B325" s="2" t="s">
        <v>214</v>
      </c>
      <c r="C325" s="102">
        <v>248241.91024495699</v>
      </c>
      <c r="D325" s="103">
        <v>260572.76099689101</v>
      </c>
      <c r="E325" s="103">
        <v>273153.73186918098</v>
      </c>
      <c r="F325" s="103">
        <v>286037.89309201099</v>
      </c>
      <c r="G325" s="103">
        <v>298356.07585668302</v>
      </c>
      <c r="H325" s="103">
        <v>1366362.3720597231</v>
      </c>
    </row>
    <row r="326" spans="1:8">
      <c r="A326" s="5">
        <v>351303</v>
      </c>
      <c r="B326" s="2" t="s">
        <v>607</v>
      </c>
      <c r="C326" s="102">
        <v>182925.270323818</v>
      </c>
      <c r="D326" s="103">
        <v>189167.78682179199</v>
      </c>
      <c r="E326" s="103">
        <v>195116.88411927901</v>
      </c>
      <c r="F326" s="103">
        <v>200510.894872062</v>
      </c>
      <c r="G326" s="103">
        <v>205336.06921976901</v>
      </c>
      <c r="H326" s="103">
        <v>973056.90535671997</v>
      </c>
    </row>
    <row r="327" spans="1:8">
      <c r="A327" s="5">
        <v>351304</v>
      </c>
      <c r="B327" s="2" t="s">
        <v>408</v>
      </c>
      <c r="C327" s="102">
        <v>194423.60325582599</v>
      </c>
      <c r="D327" s="103">
        <v>191839.57802934799</v>
      </c>
      <c r="E327" s="103">
        <v>189493.53238751201</v>
      </c>
      <c r="F327" s="103">
        <v>188510.42168433999</v>
      </c>
      <c r="G327" s="103">
        <v>187860.44137342001</v>
      </c>
      <c r="H327" s="103">
        <v>952127.57673044596</v>
      </c>
    </row>
    <row r="328" spans="1:8">
      <c r="A328" s="5">
        <v>351305</v>
      </c>
      <c r="B328" s="2" t="s">
        <v>215</v>
      </c>
      <c r="C328" s="102">
        <v>321792.389881554</v>
      </c>
      <c r="D328" s="103">
        <v>330201.16875730199</v>
      </c>
      <c r="E328" s="103">
        <v>338968.78566651797</v>
      </c>
      <c r="F328" s="103">
        <v>347377.75008112699</v>
      </c>
      <c r="G328" s="103">
        <v>355691.53775327402</v>
      </c>
      <c r="H328" s="103">
        <v>1694031.632139775</v>
      </c>
    </row>
    <row r="329" spans="1:8">
      <c r="A329" s="5">
        <v>351306</v>
      </c>
      <c r="B329" s="2" t="s">
        <v>608</v>
      </c>
      <c r="C329" s="102">
        <v>209678.85051549599</v>
      </c>
      <c r="D329" s="103">
        <v>218215.17295437699</v>
      </c>
      <c r="E329" s="103">
        <v>227407.43471334499</v>
      </c>
      <c r="F329" s="103">
        <v>236171.70675738301</v>
      </c>
      <c r="G329" s="103">
        <v>244704.46772127101</v>
      </c>
      <c r="H329" s="103">
        <v>1136177.6326618721</v>
      </c>
    </row>
    <row r="330" spans="1:8">
      <c r="A330" s="5">
        <v>351316</v>
      </c>
      <c r="B330" s="2" t="s">
        <v>216</v>
      </c>
      <c r="C330" s="102">
        <v>280778.34472467197</v>
      </c>
      <c r="D330" s="103">
        <v>290242.92667711701</v>
      </c>
      <c r="E330" s="103">
        <v>299838.19463337399</v>
      </c>
      <c r="F330" s="103">
        <v>308746.58892968303</v>
      </c>
      <c r="G330" s="103">
        <v>317666.15032232401</v>
      </c>
      <c r="H330" s="103">
        <v>1497272.2052871701</v>
      </c>
    </row>
    <row r="331" spans="1:8">
      <c r="A331" s="5">
        <v>351320</v>
      </c>
      <c r="B331" s="2" t="s">
        <v>217</v>
      </c>
      <c r="C331" s="102">
        <v>197178.79140042601</v>
      </c>
      <c r="D331" s="103">
        <v>204764.67793834099</v>
      </c>
      <c r="E331" s="103">
        <v>212593.615741196</v>
      </c>
      <c r="F331" s="103">
        <v>220177.61968990101</v>
      </c>
      <c r="G331" s="103">
        <v>227472.33494716501</v>
      </c>
      <c r="H331" s="103">
        <v>1062187.0397170291</v>
      </c>
    </row>
    <row r="332" spans="1:8">
      <c r="A332" s="5">
        <v>351322</v>
      </c>
      <c r="B332" s="2" t="s">
        <v>218</v>
      </c>
      <c r="C332" s="102">
        <v>203484.379154339</v>
      </c>
      <c r="D332" s="103">
        <v>211290.830622971</v>
      </c>
      <c r="E332" s="103">
        <v>219175.11852936199</v>
      </c>
      <c r="F332" s="103">
        <v>226532.90439359701</v>
      </c>
      <c r="G332" s="103">
        <v>234033.99656451301</v>
      </c>
      <c r="H332" s="103">
        <v>1094517.229264782</v>
      </c>
    </row>
    <row r="333" spans="1:8">
      <c r="A333" s="5">
        <v>351324</v>
      </c>
      <c r="B333" s="2" t="s">
        <v>118</v>
      </c>
      <c r="C333" s="102">
        <v>522915.21685012302</v>
      </c>
      <c r="D333" s="103">
        <v>555799.42218577501</v>
      </c>
      <c r="E333" s="103">
        <v>588195.44604699605</v>
      </c>
      <c r="F333" s="103">
        <v>619721.43101721106</v>
      </c>
      <c r="G333" s="103">
        <v>651872.46338254295</v>
      </c>
      <c r="H333" s="103">
        <v>2938503.9794826484</v>
      </c>
    </row>
    <row r="334" spans="1:8">
      <c r="A334" s="5">
        <v>351326</v>
      </c>
      <c r="B334" s="2" t="s">
        <v>609</v>
      </c>
      <c r="C334" s="102">
        <v>308699.38222623902</v>
      </c>
      <c r="D334" s="103">
        <v>325178.42539962701</v>
      </c>
      <c r="E334" s="103">
        <v>342065.62343942898</v>
      </c>
      <c r="F334" s="103">
        <v>359003.69166161597</v>
      </c>
      <c r="G334" s="103">
        <v>376310.508464874</v>
      </c>
      <c r="H334" s="103">
        <v>1711257.631191785</v>
      </c>
    </row>
    <row r="335" spans="1:8">
      <c r="A335" s="5">
        <v>351327</v>
      </c>
      <c r="B335" s="2" t="s">
        <v>610</v>
      </c>
      <c r="C335" s="102">
        <v>161990.77660993201</v>
      </c>
      <c r="D335" s="103">
        <v>174227.23384497201</v>
      </c>
      <c r="E335" s="103">
        <v>185748.96371944799</v>
      </c>
      <c r="F335" s="103">
        <v>197532.677113999</v>
      </c>
      <c r="G335" s="103">
        <v>208509.28509604899</v>
      </c>
      <c r="H335" s="103">
        <v>928008.9363844</v>
      </c>
    </row>
    <row r="336" spans="1:8">
      <c r="A336" s="5">
        <v>351328</v>
      </c>
      <c r="B336" s="2" t="s">
        <v>611</v>
      </c>
      <c r="C336" s="102">
        <v>1255456.5146066099</v>
      </c>
      <c r="D336" s="103">
        <v>1291718.95081932</v>
      </c>
      <c r="E336" s="103">
        <v>1324019.44307432</v>
      </c>
      <c r="F336" s="103">
        <v>1352382.06812026</v>
      </c>
      <c r="G336" s="103">
        <v>1377858.2289607199</v>
      </c>
      <c r="H336" s="103">
        <v>6601435.2055812301</v>
      </c>
    </row>
    <row r="337" spans="1:8">
      <c r="A337" s="5">
        <v>351329</v>
      </c>
      <c r="B337" s="2" t="s">
        <v>219</v>
      </c>
      <c r="C337" s="102">
        <v>361144.426614328</v>
      </c>
      <c r="D337" s="103">
        <v>378260.11276178702</v>
      </c>
      <c r="E337" s="103">
        <v>394385.35699374502</v>
      </c>
      <c r="F337" s="103">
        <v>408859.22012085601</v>
      </c>
      <c r="G337" s="103">
        <v>422435.24346992403</v>
      </c>
      <c r="H337" s="103">
        <v>1965084.3599606401</v>
      </c>
    </row>
    <row r="338" spans="1:8">
      <c r="A338" s="5">
        <v>351331</v>
      </c>
      <c r="B338" s="2" t="s">
        <v>612</v>
      </c>
      <c r="C338" s="102">
        <v>1507123.9700295599</v>
      </c>
      <c r="D338" s="103">
        <v>1556466.2851418699</v>
      </c>
      <c r="E338" s="103">
        <v>1609775.6534549701</v>
      </c>
      <c r="F338" s="103">
        <v>1661880.3865132499</v>
      </c>
      <c r="G338" s="103">
        <v>1709738.8352985</v>
      </c>
      <c r="H338" s="103">
        <v>8044985.1304381499</v>
      </c>
    </row>
    <row r="339" spans="1:8">
      <c r="A339" s="5">
        <v>351332</v>
      </c>
      <c r="B339" s="2" t="s">
        <v>220</v>
      </c>
      <c r="C339" s="102">
        <v>1130703.5269240199</v>
      </c>
      <c r="D339" s="103">
        <v>1146158.31444247</v>
      </c>
      <c r="E339" s="103">
        <v>1161469.6722243801</v>
      </c>
      <c r="F339" s="103">
        <v>1177213.83172362</v>
      </c>
      <c r="G339" s="103">
        <v>1193656.1664760199</v>
      </c>
      <c r="H339" s="103">
        <v>5809201.5117905093</v>
      </c>
    </row>
    <row r="340" spans="1:8">
      <c r="A340" s="5">
        <v>351336</v>
      </c>
      <c r="B340" s="2" t="s">
        <v>221</v>
      </c>
      <c r="C340" s="102">
        <v>624942.89322608395</v>
      </c>
      <c r="D340" s="103">
        <v>639493.93037586706</v>
      </c>
      <c r="E340" s="103">
        <v>656322.43236274598</v>
      </c>
      <c r="F340" s="103">
        <v>672953.61720700597</v>
      </c>
      <c r="G340" s="103">
        <v>687625.649379279</v>
      </c>
      <c r="H340" s="103">
        <v>3281338.522550982</v>
      </c>
    </row>
    <row r="341" spans="1:8">
      <c r="A341" s="5">
        <v>351337</v>
      </c>
      <c r="B341" s="2" t="s">
        <v>613</v>
      </c>
      <c r="C341" s="102">
        <v>1964262.1253954901</v>
      </c>
      <c r="D341" s="103">
        <v>1992229.53251313</v>
      </c>
      <c r="E341" s="103">
        <v>2015435.03269992</v>
      </c>
      <c r="F341" s="103">
        <v>2036358.6418242101</v>
      </c>
      <c r="G341" s="103">
        <v>2055242.2524431699</v>
      </c>
      <c r="H341" s="103">
        <v>10063527.584875921</v>
      </c>
    </row>
    <row r="342" spans="1:8">
      <c r="A342" s="5">
        <v>351346</v>
      </c>
      <c r="B342" s="2" t="s">
        <v>614</v>
      </c>
      <c r="C342" s="102">
        <v>824778.85024383303</v>
      </c>
      <c r="D342" s="103">
        <v>853944.74745143205</v>
      </c>
      <c r="E342" s="103">
        <v>884238.45870869898</v>
      </c>
      <c r="F342" s="103">
        <v>915700.94943208201</v>
      </c>
      <c r="G342" s="103">
        <v>948754.46606798295</v>
      </c>
      <c r="H342" s="103">
        <v>4427417.4719040291</v>
      </c>
    </row>
    <row r="343" spans="1:8">
      <c r="A343" s="5">
        <v>351405</v>
      </c>
      <c r="B343" s="2" t="s">
        <v>615</v>
      </c>
      <c r="C343" s="102">
        <v>445430.27012430801</v>
      </c>
      <c r="D343" s="103">
        <v>456168.24370014103</v>
      </c>
      <c r="E343" s="103">
        <v>465051.89424401399</v>
      </c>
      <c r="F343" s="103">
        <v>471667.26218161202</v>
      </c>
      <c r="G343" s="103">
        <v>476428.498399109</v>
      </c>
      <c r="H343" s="103">
        <v>2314746.1686491841</v>
      </c>
    </row>
    <row r="344" spans="1:8">
      <c r="A344" s="5">
        <v>351407</v>
      </c>
      <c r="B344" s="2" t="s">
        <v>616</v>
      </c>
      <c r="C344" s="102">
        <v>86227.258890478595</v>
      </c>
      <c r="D344" s="103">
        <v>89939.396832102095</v>
      </c>
      <c r="E344" s="103">
        <v>94300.648723530394</v>
      </c>
      <c r="F344" s="103">
        <v>99118.882328168998</v>
      </c>
      <c r="G344" s="103">
        <v>102871.92692317499</v>
      </c>
      <c r="H344" s="103">
        <v>472458.11369745509</v>
      </c>
    </row>
    <row r="345" spans="1:8">
      <c r="A345" s="5">
        <v>351888</v>
      </c>
      <c r="B345" s="2" t="s">
        <v>617</v>
      </c>
      <c r="C345" s="102">
        <v>2006477.2001167301</v>
      </c>
      <c r="D345" s="103">
        <v>2066540.79970312</v>
      </c>
      <c r="E345" s="103">
        <v>2124873.8310892</v>
      </c>
      <c r="F345" s="103">
        <v>2177090.1768184202</v>
      </c>
      <c r="G345" s="103">
        <v>2226158.62122154</v>
      </c>
      <c r="H345" s="103">
        <v>10601140.628949011</v>
      </c>
    </row>
    <row r="346" spans="1:8">
      <c r="A346" s="5">
        <v>361337</v>
      </c>
      <c r="B346" s="2" t="s">
        <v>618</v>
      </c>
      <c r="C346" s="102">
        <v>124760.24051146299</v>
      </c>
      <c r="D346" s="103">
        <v>128123.46043736101</v>
      </c>
      <c r="E346" s="103">
        <v>131509.85537324299</v>
      </c>
      <c r="F346" s="103">
        <v>134988.694992868</v>
      </c>
      <c r="G346" s="103">
        <v>138365.75051221799</v>
      </c>
      <c r="H346" s="103">
        <v>657748.00182715291</v>
      </c>
    </row>
    <row r="347" spans="1:8">
      <c r="A347" s="5">
        <v>361346</v>
      </c>
      <c r="B347" s="2" t="s">
        <v>222</v>
      </c>
      <c r="C347" s="102">
        <v>3359902.0657504201</v>
      </c>
      <c r="D347" s="103">
        <v>3442765.8446810902</v>
      </c>
      <c r="E347" s="103">
        <v>3524232.5534594101</v>
      </c>
      <c r="F347" s="103">
        <v>3608081.91788394</v>
      </c>
      <c r="G347" s="103">
        <v>3694148.4000712801</v>
      </c>
      <c r="H347" s="103">
        <v>17629130.78184614</v>
      </c>
    </row>
    <row r="348" spans="1:8">
      <c r="A348" s="5">
        <v>361347</v>
      </c>
      <c r="B348" s="2" t="s">
        <v>619</v>
      </c>
      <c r="C348" s="102">
        <v>930682.228731015</v>
      </c>
      <c r="D348" s="103">
        <v>963787.37110426801</v>
      </c>
      <c r="E348" s="103">
        <v>994611.540524618</v>
      </c>
      <c r="F348" s="103">
        <v>1021916.45799386</v>
      </c>
      <c r="G348" s="103">
        <v>1046429.39383461</v>
      </c>
      <c r="H348" s="103">
        <v>4957426.9921883708</v>
      </c>
    </row>
    <row r="349" spans="1:8">
      <c r="A349" s="5">
        <v>361353</v>
      </c>
      <c r="B349" s="2" t="s">
        <v>223</v>
      </c>
      <c r="C349" s="102">
        <v>264905.509060735</v>
      </c>
      <c r="D349" s="103">
        <v>277971.353975704</v>
      </c>
      <c r="E349" s="103">
        <v>291410.988546971</v>
      </c>
      <c r="F349" s="103">
        <v>304626.68900962197</v>
      </c>
      <c r="G349" s="103">
        <v>317287.911342145</v>
      </c>
      <c r="H349" s="103">
        <v>1456202.451935177</v>
      </c>
    </row>
    <row r="350" spans="1:8">
      <c r="A350" s="5">
        <v>361356</v>
      </c>
      <c r="B350" s="2" t="s">
        <v>620</v>
      </c>
      <c r="C350" s="102">
        <v>943577.18373896601</v>
      </c>
      <c r="D350" s="103">
        <v>994078.85271563299</v>
      </c>
      <c r="E350" s="103">
        <v>1046260.75996031</v>
      </c>
      <c r="F350" s="103">
        <v>1097399.1012683001</v>
      </c>
      <c r="G350" s="103">
        <v>1145685.56745021</v>
      </c>
      <c r="H350" s="103">
        <v>5227001.4651334193</v>
      </c>
    </row>
    <row r="351" spans="1:8">
      <c r="A351" s="5">
        <v>361373</v>
      </c>
      <c r="B351" s="2" t="s">
        <v>224</v>
      </c>
      <c r="C351" s="102">
        <v>2862153.3041091701</v>
      </c>
      <c r="D351" s="103">
        <v>3000006.37101884</v>
      </c>
      <c r="E351" s="103">
        <v>3128266.1856746702</v>
      </c>
      <c r="F351" s="103">
        <v>3241545.9583381498</v>
      </c>
      <c r="G351" s="103">
        <v>3346132.4675137601</v>
      </c>
      <c r="H351" s="103">
        <v>15578104.28665459</v>
      </c>
    </row>
    <row r="352" spans="1:8">
      <c r="A352" s="5">
        <v>361387</v>
      </c>
      <c r="B352" s="2" t="s">
        <v>225</v>
      </c>
      <c r="C352" s="102">
        <v>552735.571038828</v>
      </c>
      <c r="D352" s="103">
        <v>577854.03421793703</v>
      </c>
      <c r="E352" s="103">
        <v>600115.13935672503</v>
      </c>
      <c r="F352" s="103">
        <v>618959.11950456095</v>
      </c>
      <c r="G352" s="103">
        <v>635300.18173962005</v>
      </c>
      <c r="H352" s="103">
        <v>2984964.0458576707</v>
      </c>
    </row>
    <row r="353" spans="1:8">
      <c r="A353" s="5">
        <v>361389</v>
      </c>
      <c r="B353" s="2" t="s">
        <v>118</v>
      </c>
      <c r="C353" s="102">
        <v>540411.65584515606</v>
      </c>
      <c r="D353" s="103">
        <v>574988.15952925896</v>
      </c>
      <c r="E353" s="103">
        <v>608478.53517450695</v>
      </c>
      <c r="F353" s="103">
        <v>640392.24147390504</v>
      </c>
      <c r="G353" s="103">
        <v>670558.18439696799</v>
      </c>
      <c r="H353" s="103">
        <v>3034828.7764197951</v>
      </c>
    </row>
    <row r="354" spans="1:8">
      <c r="A354" s="5">
        <v>361390</v>
      </c>
      <c r="B354" s="2" t="s">
        <v>621</v>
      </c>
      <c r="C354" s="102">
        <v>676713.00084485195</v>
      </c>
      <c r="D354" s="103">
        <v>716015.33407631097</v>
      </c>
      <c r="E354" s="103">
        <v>756511.11480397696</v>
      </c>
      <c r="F354" s="103">
        <v>795136.41248456598</v>
      </c>
      <c r="G354" s="103">
        <v>831347.34835491504</v>
      </c>
      <c r="H354" s="103">
        <v>3775723.2105646208</v>
      </c>
    </row>
    <row r="355" spans="1:8">
      <c r="A355" s="5">
        <v>361395</v>
      </c>
      <c r="B355" s="2" t="s">
        <v>622</v>
      </c>
      <c r="C355" s="102">
        <v>3290151.9115215498</v>
      </c>
      <c r="D355" s="103">
        <v>3424092.10661643</v>
      </c>
      <c r="E355" s="103">
        <v>3548156.9310075101</v>
      </c>
      <c r="F355" s="103">
        <v>3657085.84352249</v>
      </c>
      <c r="G355" s="103">
        <v>3755992.26593877</v>
      </c>
      <c r="H355" s="103">
        <v>17675479.058606751</v>
      </c>
    </row>
    <row r="356" spans="1:8">
      <c r="A356" s="5">
        <v>361396</v>
      </c>
      <c r="B356" s="2" t="s">
        <v>623</v>
      </c>
      <c r="C356" s="102">
        <v>647078.84314900904</v>
      </c>
      <c r="D356" s="103">
        <v>682230.80433900398</v>
      </c>
      <c r="E356" s="103">
        <v>718908.41220207803</v>
      </c>
      <c r="F356" s="103">
        <v>755013.96857530996</v>
      </c>
      <c r="G356" s="103">
        <v>788773.61343029398</v>
      </c>
      <c r="H356" s="103">
        <v>3592005.641695695</v>
      </c>
    </row>
    <row r="357" spans="1:8">
      <c r="A357" s="5">
        <v>361401</v>
      </c>
      <c r="B357" s="2" t="s">
        <v>624</v>
      </c>
      <c r="C357" s="102">
        <v>941992.75193263101</v>
      </c>
      <c r="D357" s="103">
        <v>980735.99051545595</v>
      </c>
      <c r="E357" s="103">
        <v>1020827.7270486</v>
      </c>
      <c r="F357" s="103">
        <v>1059538.0126570901</v>
      </c>
      <c r="G357" s="103">
        <v>1095550.4770011699</v>
      </c>
      <c r="H357" s="103">
        <v>5098644.9591549467</v>
      </c>
    </row>
    <row r="358" spans="1:8">
      <c r="A358" s="5">
        <v>361403</v>
      </c>
      <c r="B358" s="2" t="s">
        <v>621</v>
      </c>
      <c r="C358" s="102">
        <v>197096.28775704699</v>
      </c>
      <c r="D358" s="103">
        <v>206545.651463015</v>
      </c>
      <c r="E358" s="103">
        <v>216096.62173841699</v>
      </c>
      <c r="F358" s="103">
        <v>225202.42309511499</v>
      </c>
      <c r="G358" s="103">
        <v>234075.96947321299</v>
      </c>
      <c r="H358" s="103">
        <v>1079016.953526807</v>
      </c>
    </row>
    <row r="359" spans="1:8">
      <c r="A359" s="5">
        <v>361404</v>
      </c>
      <c r="B359" s="2" t="s">
        <v>625</v>
      </c>
      <c r="C359" s="102">
        <v>262844.98971531901</v>
      </c>
      <c r="D359" s="103">
        <v>277489.893297359</v>
      </c>
      <c r="E359" s="103">
        <v>292322.23118500598</v>
      </c>
      <c r="F359" s="103">
        <v>306853.77161284199</v>
      </c>
      <c r="G359" s="103">
        <v>320252.37971743703</v>
      </c>
      <c r="H359" s="103">
        <v>1459763.2655279632</v>
      </c>
    </row>
    <row r="360" spans="1:8">
      <c r="A360" s="5">
        <v>361405</v>
      </c>
      <c r="B360" s="2" t="s">
        <v>626</v>
      </c>
      <c r="C360" s="102">
        <v>170360.06344920001</v>
      </c>
      <c r="D360" s="103">
        <v>174693.83607141301</v>
      </c>
      <c r="E360" s="103">
        <v>178883.26090041199</v>
      </c>
      <c r="F360" s="103">
        <v>182664.81338802501</v>
      </c>
      <c r="G360" s="103">
        <v>186076.57280921901</v>
      </c>
      <c r="H360" s="103">
        <v>892678.54661826906</v>
      </c>
    </row>
    <row r="361" spans="1:8">
      <c r="A361" s="5">
        <v>361410</v>
      </c>
      <c r="B361" s="2" t="s">
        <v>627</v>
      </c>
      <c r="C361" s="102">
        <v>668681.51857516705</v>
      </c>
      <c r="D361" s="103">
        <v>704580.00960843195</v>
      </c>
      <c r="E361" s="103">
        <v>740608.23532855697</v>
      </c>
      <c r="F361" s="103">
        <v>776624.29000616795</v>
      </c>
      <c r="G361" s="103">
        <v>812796.89910808695</v>
      </c>
      <c r="H361" s="103">
        <v>3703290.9526264109</v>
      </c>
    </row>
    <row r="362" spans="1:8">
      <c r="A362" s="5">
        <v>361412</v>
      </c>
      <c r="B362" s="2" t="s">
        <v>628</v>
      </c>
      <c r="C362" s="102">
        <v>817910.99934161198</v>
      </c>
      <c r="D362" s="103">
        <v>847900.70967475499</v>
      </c>
      <c r="E362" s="103">
        <v>879447.869066805</v>
      </c>
      <c r="F362" s="103">
        <v>911348.04881448904</v>
      </c>
      <c r="G362" s="103">
        <v>944533.275762934</v>
      </c>
      <c r="H362" s="103">
        <v>4401140.9026605953</v>
      </c>
    </row>
    <row r="363" spans="1:8">
      <c r="A363" s="5">
        <v>361419</v>
      </c>
      <c r="B363" s="2" t="s">
        <v>629</v>
      </c>
      <c r="C363" s="102">
        <v>227592.89948373599</v>
      </c>
      <c r="D363" s="103">
        <v>232948.13633018799</v>
      </c>
      <c r="E363" s="103">
        <v>238259.210267741</v>
      </c>
      <c r="F363" s="103">
        <v>243051.977293184</v>
      </c>
      <c r="G363" s="103">
        <v>247430.46868462599</v>
      </c>
      <c r="H363" s="103">
        <v>1189282.692059475</v>
      </c>
    </row>
    <row r="364" spans="1:8">
      <c r="A364" s="5">
        <v>361422</v>
      </c>
      <c r="B364" s="2" t="s">
        <v>630</v>
      </c>
      <c r="C364" s="102">
        <v>531479.77238034201</v>
      </c>
      <c r="D364" s="103">
        <v>550097.02590838994</v>
      </c>
      <c r="E364" s="103">
        <v>569007.87886512303</v>
      </c>
      <c r="F364" s="103">
        <v>587937.32777732401</v>
      </c>
      <c r="G364" s="103">
        <v>607475.09909610997</v>
      </c>
      <c r="H364" s="103">
        <v>2845997.104027289</v>
      </c>
    </row>
    <row r="365" spans="1:8">
      <c r="A365" s="5">
        <v>361423</v>
      </c>
      <c r="B365" s="2" t="s">
        <v>631</v>
      </c>
      <c r="C365" s="102">
        <v>204866.38550136299</v>
      </c>
      <c r="D365" s="103">
        <v>213804.80499504699</v>
      </c>
      <c r="E365" s="103">
        <v>223250.351132927</v>
      </c>
      <c r="F365" s="103">
        <v>232355.44048685799</v>
      </c>
      <c r="G365" s="103">
        <v>241240.376508816</v>
      </c>
      <c r="H365" s="103">
        <v>1115517.3586250111</v>
      </c>
    </row>
    <row r="366" spans="1:8">
      <c r="A366" s="5">
        <v>361426</v>
      </c>
      <c r="B366" s="2" t="s">
        <v>226</v>
      </c>
      <c r="C366" s="102">
        <v>224818.39628538801</v>
      </c>
      <c r="D366" s="103">
        <v>233185.64378161999</v>
      </c>
      <c r="E366" s="103">
        <v>241262.226212448</v>
      </c>
      <c r="F366" s="103">
        <v>249041.75005845699</v>
      </c>
      <c r="G366" s="103">
        <v>255928.29431602001</v>
      </c>
      <c r="H366" s="103">
        <v>1204236.3106539331</v>
      </c>
    </row>
    <row r="367" spans="1:8">
      <c r="A367" s="5">
        <v>361451</v>
      </c>
      <c r="B367" s="2" t="s">
        <v>632</v>
      </c>
      <c r="C367" s="102">
        <v>2471073.51442191</v>
      </c>
      <c r="D367" s="103">
        <v>2644101.6006020899</v>
      </c>
      <c r="E367" s="103">
        <v>2819494.08618293</v>
      </c>
      <c r="F367" s="103">
        <v>2993241.23000482</v>
      </c>
      <c r="G367" s="103">
        <v>3169336.4780757199</v>
      </c>
      <c r="H367" s="103">
        <v>14097246.909287471</v>
      </c>
    </row>
    <row r="368" spans="1:8">
      <c r="A368" s="5">
        <v>361475</v>
      </c>
      <c r="B368" s="2" t="s">
        <v>631</v>
      </c>
      <c r="C368" s="102">
        <v>1171466.84174706</v>
      </c>
      <c r="D368" s="103">
        <v>1230747.81002953</v>
      </c>
      <c r="E368" s="103">
        <v>1291445.8525853299</v>
      </c>
      <c r="F368" s="103">
        <v>1351006.1219699599</v>
      </c>
      <c r="G368" s="103">
        <v>1406267.11487978</v>
      </c>
      <c r="H368" s="103">
        <v>6450933.7412116602</v>
      </c>
    </row>
    <row r="369" spans="1:8">
      <c r="A369" s="5">
        <v>361479</v>
      </c>
      <c r="B369" s="2" t="s">
        <v>227</v>
      </c>
      <c r="C369" s="102">
        <v>1399736.56094776</v>
      </c>
      <c r="D369" s="103">
        <v>1461512.07360536</v>
      </c>
      <c r="E369" s="103">
        <v>1527014.1080672001</v>
      </c>
      <c r="F369" s="103">
        <v>1592161.44272744</v>
      </c>
      <c r="G369" s="103">
        <v>1653732.6632011901</v>
      </c>
      <c r="H369" s="103">
        <v>7634156.8485489506</v>
      </c>
    </row>
    <row r="370" spans="1:8">
      <c r="A370" s="5">
        <v>361485</v>
      </c>
      <c r="B370" s="2" t="s">
        <v>633</v>
      </c>
      <c r="C370" s="102">
        <v>425311.03358355601</v>
      </c>
      <c r="D370" s="103">
        <v>442597.53171389003</v>
      </c>
      <c r="E370" s="103">
        <v>458446.13319064601</v>
      </c>
      <c r="F370" s="103">
        <v>472826.41076948203</v>
      </c>
      <c r="G370" s="103">
        <v>485758.18544138502</v>
      </c>
      <c r="H370" s="103">
        <v>2284939.2946989592</v>
      </c>
    </row>
    <row r="371" spans="1:8">
      <c r="A371" s="5">
        <v>361494</v>
      </c>
      <c r="B371" s="2" t="s">
        <v>634</v>
      </c>
      <c r="C371" s="102">
        <v>423172.76059803902</v>
      </c>
      <c r="D371" s="103">
        <v>442553.78580455697</v>
      </c>
      <c r="E371" s="103">
        <v>459987.52735790901</v>
      </c>
      <c r="F371" s="103">
        <v>475851.74360524397</v>
      </c>
      <c r="G371" s="103">
        <v>489692.31302588002</v>
      </c>
      <c r="H371" s="103">
        <v>2291258.1303916289</v>
      </c>
    </row>
    <row r="372" spans="1:8">
      <c r="A372" s="5">
        <v>361499</v>
      </c>
      <c r="B372" s="2" t="s">
        <v>409</v>
      </c>
      <c r="C372" s="102">
        <v>680529.53921584797</v>
      </c>
      <c r="D372" s="103">
        <v>698068.88083532604</v>
      </c>
      <c r="E372" s="103">
        <v>718386.19159513596</v>
      </c>
      <c r="F372" s="103">
        <v>738310.552974322</v>
      </c>
      <c r="G372" s="103">
        <v>756130.48620486399</v>
      </c>
      <c r="H372" s="103">
        <v>3591425.6508254958</v>
      </c>
    </row>
    <row r="373" spans="1:8">
      <c r="A373" s="5">
        <v>361501</v>
      </c>
      <c r="B373" s="2" t="s">
        <v>635</v>
      </c>
      <c r="C373" s="102">
        <v>1450310.5520213</v>
      </c>
      <c r="D373" s="103">
        <v>1508681.4485502001</v>
      </c>
      <c r="E373" s="103">
        <v>1560535.1448659699</v>
      </c>
      <c r="F373" s="103">
        <v>1604243.31171158</v>
      </c>
      <c r="G373" s="103">
        <v>1641404.1494493801</v>
      </c>
      <c r="H373" s="103">
        <v>7765174.6065984294</v>
      </c>
    </row>
    <row r="374" spans="1:8">
      <c r="A374" s="5">
        <v>361510</v>
      </c>
      <c r="B374" s="2" t="s">
        <v>636</v>
      </c>
      <c r="C374" s="102">
        <v>1080480.24247222</v>
      </c>
      <c r="D374" s="103">
        <v>1111148.7999096899</v>
      </c>
      <c r="E374" s="103">
        <v>1141715.79311322</v>
      </c>
      <c r="F374" s="103">
        <v>1172575.6651901801</v>
      </c>
      <c r="G374" s="103">
        <v>1203247.3770380099</v>
      </c>
      <c r="H374" s="103">
        <v>5709167.8777233195</v>
      </c>
    </row>
    <row r="375" spans="1:8">
      <c r="A375" s="5">
        <v>361512</v>
      </c>
      <c r="B375" s="2" t="s">
        <v>637</v>
      </c>
      <c r="C375" s="102">
        <v>58851.211311856197</v>
      </c>
      <c r="D375" s="103">
        <v>62228.786113629802</v>
      </c>
      <c r="E375" s="103">
        <v>65859.431820604994</v>
      </c>
      <c r="F375" s="103">
        <v>68899.331061710094</v>
      </c>
      <c r="G375" s="103">
        <v>71932.997722064305</v>
      </c>
      <c r="H375" s="103">
        <v>327771.75802986539</v>
      </c>
    </row>
    <row r="376" spans="1:8">
      <c r="A376" s="5">
        <v>371516</v>
      </c>
      <c r="B376" s="2" t="s">
        <v>638</v>
      </c>
      <c r="C376" s="102">
        <v>602289.14331952296</v>
      </c>
      <c r="D376" s="103">
        <v>653403.49769755697</v>
      </c>
      <c r="E376" s="103">
        <v>705768.58259961195</v>
      </c>
      <c r="F376" s="103">
        <v>758955.65179971897</v>
      </c>
      <c r="G376" s="103">
        <v>812832.02855634503</v>
      </c>
      <c r="H376" s="103">
        <v>3533248.9039727557</v>
      </c>
    </row>
    <row r="377" spans="1:8">
      <c r="A377" s="5">
        <v>371525</v>
      </c>
      <c r="B377" s="2" t="s">
        <v>228</v>
      </c>
      <c r="C377" s="102">
        <v>866933.13215021696</v>
      </c>
      <c r="D377" s="103">
        <v>923125.00010451197</v>
      </c>
      <c r="E377" s="103">
        <v>974032.50510735495</v>
      </c>
      <c r="F377" s="103">
        <v>1018358.92428337</v>
      </c>
      <c r="G377" s="103">
        <v>1058890.15576118</v>
      </c>
      <c r="H377" s="103">
        <v>4841339.7174066342</v>
      </c>
    </row>
    <row r="378" spans="1:8">
      <c r="A378" s="5">
        <v>371526</v>
      </c>
      <c r="B378" s="2" t="s">
        <v>229</v>
      </c>
      <c r="C378" s="102">
        <v>618103.36258467496</v>
      </c>
      <c r="D378" s="103">
        <v>656504.68349639501</v>
      </c>
      <c r="E378" s="103">
        <v>694347.58135156904</v>
      </c>
      <c r="F378" s="103">
        <v>731771.08909372205</v>
      </c>
      <c r="G378" s="103">
        <v>768942.23610787105</v>
      </c>
      <c r="H378" s="103">
        <v>3469668.9526342317</v>
      </c>
    </row>
    <row r="379" spans="1:8">
      <c r="A379" s="5">
        <v>371531</v>
      </c>
      <c r="B379" s="2" t="s">
        <v>639</v>
      </c>
      <c r="C379" s="102">
        <v>326607.24013087701</v>
      </c>
      <c r="D379" s="103">
        <v>344197.62822845299</v>
      </c>
      <c r="E379" s="103">
        <v>360115.45193646802</v>
      </c>
      <c r="F379" s="103">
        <v>374783.26160602598</v>
      </c>
      <c r="G379" s="103">
        <v>387796.01051328302</v>
      </c>
      <c r="H379" s="103">
        <v>1793499.5924151072</v>
      </c>
    </row>
    <row r="380" spans="1:8">
      <c r="A380" s="5">
        <v>371534</v>
      </c>
      <c r="B380" s="2" t="s">
        <v>230</v>
      </c>
      <c r="C380" s="102">
        <v>1090688.5177255601</v>
      </c>
      <c r="D380" s="103">
        <v>1155177.95166554</v>
      </c>
      <c r="E380" s="103">
        <v>1216203.90396753</v>
      </c>
      <c r="F380" s="103">
        <v>1274075.6393229601</v>
      </c>
      <c r="G380" s="103">
        <v>1327873.8661121801</v>
      </c>
      <c r="H380" s="103">
        <v>6064019.8787937704</v>
      </c>
    </row>
    <row r="381" spans="1:8">
      <c r="A381" s="5">
        <v>371540</v>
      </c>
      <c r="B381" s="2" t="s">
        <v>231</v>
      </c>
      <c r="C381" s="102">
        <v>604261.99004830804</v>
      </c>
      <c r="D381" s="103">
        <v>655216.66034273896</v>
      </c>
      <c r="E381" s="103">
        <v>703672.52389884205</v>
      </c>
      <c r="F381" s="103">
        <v>749285.71841812495</v>
      </c>
      <c r="G381" s="103">
        <v>792417.75846386806</v>
      </c>
      <c r="H381" s="103">
        <v>3504854.6511718817</v>
      </c>
    </row>
    <row r="382" spans="1:8">
      <c r="A382" s="5">
        <v>371553</v>
      </c>
      <c r="B382" s="2" t="s">
        <v>232</v>
      </c>
      <c r="C382" s="102">
        <v>1405083.83793901</v>
      </c>
      <c r="D382" s="103">
        <v>1471611.9916560799</v>
      </c>
      <c r="E382" s="103">
        <v>1534055.8484307199</v>
      </c>
      <c r="F382" s="103">
        <v>1590379.89403489</v>
      </c>
      <c r="G382" s="103">
        <v>1641755.3153735399</v>
      </c>
      <c r="H382" s="103">
        <v>7642886.8874342404</v>
      </c>
    </row>
    <row r="383" spans="1:8">
      <c r="A383" s="5">
        <v>371555</v>
      </c>
      <c r="B383" s="2" t="s">
        <v>640</v>
      </c>
      <c r="C383" s="102">
        <v>1286760.65046527</v>
      </c>
      <c r="D383" s="103">
        <v>1359440.2883246101</v>
      </c>
      <c r="E383" s="103">
        <v>1434290.28491386</v>
      </c>
      <c r="F383" s="103">
        <v>1507317.95675011</v>
      </c>
      <c r="G383" s="103">
        <v>1575611.5389574801</v>
      </c>
      <c r="H383" s="103">
        <v>7163420.7194113303</v>
      </c>
    </row>
    <row r="384" spans="1:8">
      <c r="A384" s="5">
        <v>371556</v>
      </c>
      <c r="B384" s="2" t="s">
        <v>410</v>
      </c>
      <c r="C384" s="102">
        <v>598189.09367746895</v>
      </c>
      <c r="D384" s="103">
        <v>601790.22177477204</v>
      </c>
      <c r="E384" s="103">
        <v>604903.32430976594</v>
      </c>
      <c r="F384" s="103">
        <v>606821.73150714801</v>
      </c>
      <c r="G384" s="103">
        <v>608146.04581789998</v>
      </c>
      <c r="H384" s="103">
        <v>3019850.4170870548</v>
      </c>
    </row>
    <row r="385" spans="1:8">
      <c r="A385" s="5">
        <v>371557</v>
      </c>
      <c r="B385" s="2" t="s">
        <v>233</v>
      </c>
      <c r="C385" s="102">
        <v>279668.46299642202</v>
      </c>
      <c r="D385" s="103">
        <v>299945.51367530902</v>
      </c>
      <c r="E385" s="103">
        <v>319882.82754237601</v>
      </c>
      <c r="F385" s="103">
        <v>314687.42628207</v>
      </c>
      <c r="G385" s="103">
        <v>320417.78223624203</v>
      </c>
      <c r="H385" s="103">
        <v>1534602.012732419</v>
      </c>
    </row>
    <row r="386" spans="1:8">
      <c r="A386" s="5">
        <v>371558</v>
      </c>
      <c r="B386" s="2" t="s">
        <v>234</v>
      </c>
      <c r="C386" s="102">
        <v>600743.74144252099</v>
      </c>
      <c r="D386" s="103">
        <v>632661.880751819</v>
      </c>
      <c r="E386" s="103">
        <v>664025.95522649703</v>
      </c>
      <c r="F386" s="103">
        <v>692502.46463728196</v>
      </c>
      <c r="G386" s="103">
        <v>718582.19935987599</v>
      </c>
      <c r="H386" s="103">
        <v>3308516.2414179952</v>
      </c>
    </row>
    <row r="387" spans="1:8">
      <c r="A387" s="5">
        <v>371559</v>
      </c>
      <c r="B387" s="2" t="s">
        <v>235</v>
      </c>
      <c r="C387" s="102">
        <v>372762.98387870402</v>
      </c>
      <c r="D387" s="103">
        <v>394622.755989019</v>
      </c>
      <c r="E387" s="103">
        <v>414917.23778680398</v>
      </c>
      <c r="F387" s="103">
        <v>433271.93325098802</v>
      </c>
      <c r="G387" s="103">
        <v>450730.50259698601</v>
      </c>
      <c r="H387" s="103">
        <v>2066305.4135025009</v>
      </c>
    </row>
    <row r="388" spans="1:8">
      <c r="A388" s="5">
        <v>371561</v>
      </c>
      <c r="B388" s="2" t="s">
        <v>236</v>
      </c>
      <c r="C388" s="102">
        <v>170885.49194301199</v>
      </c>
      <c r="D388" s="103">
        <v>181376.495713955</v>
      </c>
      <c r="E388" s="103">
        <v>192592.49221048001</v>
      </c>
      <c r="F388" s="103">
        <v>203997.14599467599</v>
      </c>
      <c r="G388" s="103">
        <v>216077.96416125799</v>
      </c>
      <c r="H388" s="103">
        <v>964929.59002338094</v>
      </c>
    </row>
    <row r="389" spans="1:8">
      <c r="A389" s="5">
        <v>371567</v>
      </c>
      <c r="B389" s="2" t="s">
        <v>411</v>
      </c>
      <c r="C389" s="102">
        <v>427486.17468172399</v>
      </c>
      <c r="D389" s="103">
        <v>453442.66737991199</v>
      </c>
      <c r="E389" s="103">
        <v>459520.00075936201</v>
      </c>
      <c r="F389" s="103">
        <v>442379.06053920701</v>
      </c>
      <c r="G389" s="103">
        <v>451965.75265912199</v>
      </c>
      <c r="H389" s="103">
        <v>2234793.6560193272</v>
      </c>
    </row>
    <row r="390" spans="1:8">
      <c r="A390" s="5">
        <v>371576</v>
      </c>
      <c r="B390" s="2" t="s">
        <v>641</v>
      </c>
      <c r="C390" s="102">
        <v>2386944.08901334</v>
      </c>
      <c r="D390" s="103">
        <v>2513990.2199027198</v>
      </c>
      <c r="E390" s="103">
        <v>2632262.2698218301</v>
      </c>
      <c r="F390" s="103">
        <v>2738100.80631707</v>
      </c>
      <c r="G390" s="103">
        <v>2836463.2666455102</v>
      </c>
      <c r="H390" s="103">
        <v>13107760.651700471</v>
      </c>
    </row>
    <row r="391" spans="1:8">
      <c r="A391" s="5">
        <v>371582</v>
      </c>
      <c r="B391" s="2" t="s">
        <v>237</v>
      </c>
      <c r="C391" s="102">
        <v>497247.07279257901</v>
      </c>
      <c r="D391" s="103">
        <v>535465.05809549405</v>
      </c>
      <c r="E391" s="103">
        <v>572387.08806100499</v>
      </c>
      <c r="F391" s="103">
        <v>607480.33428331104</v>
      </c>
      <c r="G391" s="103">
        <v>641094.02473756904</v>
      </c>
      <c r="H391" s="103">
        <v>2853673.5779699581</v>
      </c>
    </row>
    <row r="392" spans="1:8">
      <c r="A392" s="5">
        <v>371590</v>
      </c>
      <c r="B392" s="2" t="s">
        <v>642</v>
      </c>
      <c r="C392" s="102">
        <v>31866.898246745699</v>
      </c>
      <c r="D392" s="103">
        <v>33313.992787576797</v>
      </c>
      <c r="E392" s="103">
        <v>34903.465357980902</v>
      </c>
      <c r="F392" s="103">
        <v>36512.632530039897</v>
      </c>
      <c r="G392" s="103">
        <v>38124.609215082899</v>
      </c>
      <c r="H392" s="103">
        <v>174721.59813742619</v>
      </c>
    </row>
    <row r="393" spans="1:8">
      <c r="A393" s="5">
        <v>371591</v>
      </c>
      <c r="B393" s="2" t="s">
        <v>412</v>
      </c>
      <c r="C393" s="102">
        <v>982582.85128122196</v>
      </c>
      <c r="D393" s="103">
        <v>1042295.65460772</v>
      </c>
      <c r="E393" s="103">
        <v>1099985.34248748</v>
      </c>
      <c r="F393" s="103">
        <v>1155948.3916554099</v>
      </c>
      <c r="G393" s="103">
        <v>1209868.34327489</v>
      </c>
      <c r="H393" s="103">
        <v>5490680.5833067223</v>
      </c>
    </row>
    <row r="394" spans="1:8">
      <c r="A394" s="5">
        <v>371592</v>
      </c>
      <c r="B394" s="2" t="s">
        <v>238</v>
      </c>
      <c r="C394" s="102">
        <v>593631.00074404897</v>
      </c>
      <c r="D394" s="103">
        <v>619527.14769149094</v>
      </c>
      <c r="E394" s="103">
        <v>645058.51246819901</v>
      </c>
      <c r="F394" s="103">
        <v>669982.90683242795</v>
      </c>
      <c r="G394" s="103">
        <v>694477.24364058406</v>
      </c>
      <c r="H394" s="103">
        <v>3222676.8113767509</v>
      </c>
    </row>
    <row r="395" spans="1:8">
      <c r="A395" s="5">
        <v>371597</v>
      </c>
      <c r="B395" s="2" t="s">
        <v>239</v>
      </c>
      <c r="C395" s="102">
        <v>346594.40274981101</v>
      </c>
      <c r="D395" s="103">
        <v>369806.83496016898</v>
      </c>
      <c r="E395" s="103">
        <v>392848.04444883799</v>
      </c>
      <c r="F395" s="103">
        <v>415568.30022650998</v>
      </c>
      <c r="G395" s="103">
        <v>438133.12518909801</v>
      </c>
      <c r="H395" s="103">
        <v>1962950.7075744262</v>
      </c>
    </row>
    <row r="396" spans="1:8">
      <c r="A396" s="5">
        <v>372455</v>
      </c>
      <c r="B396" s="2" t="s">
        <v>240</v>
      </c>
      <c r="C396" s="102">
        <v>480731.22817977698</v>
      </c>
      <c r="D396" s="103">
        <v>521104.12349508703</v>
      </c>
      <c r="E396" s="103">
        <v>561966.30524174904</v>
      </c>
      <c r="F396" s="103">
        <v>602850.85374776798</v>
      </c>
      <c r="G396" s="103">
        <v>643834.03707364399</v>
      </c>
      <c r="H396" s="103">
        <v>2810486.547738025</v>
      </c>
    </row>
    <row r="397" spans="1:8">
      <c r="A397" s="5">
        <v>381447</v>
      </c>
      <c r="B397" s="2" t="s">
        <v>643</v>
      </c>
      <c r="C397" s="102">
        <v>3567751.5819971301</v>
      </c>
      <c r="D397" s="103">
        <v>3733378.3573346501</v>
      </c>
      <c r="E397" s="103">
        <v>3898674.0467539802</v>
      </c>
      <c r="F397" s="103">
        <v>4062031.7370393001</v>
      </c>
      <c r="G397" s="103">
        <v>4226519.4437372899</v>
      </c>
      <c r="H397" s="103">
        <v>19488355.16686235</v>
      </c>
    </row>
    <row r="398" spans="1:8">
      <c r="A398" s="5">
        <v>381509</v>
      </c>
      <c r="B398" s="2" t="s">
        <v>637</v>
      </c>
      <c r="C398" s="102">
        <v>114315.279447933</v>
      </c>
      <c r="D398" s="103">
        <v>120809.726034875</v>
      </c>
      <c r="E398" s="103">
        <v>127075.151508326</v>
      </c>
      <c r="F398" s="103">
        <v>133898.07817502299</v>
      </c>
      <c r="G398" s="103">
        <v>139995.45348836901</v>
      </c>
      <c r="H398" s="103">
        <v>636093.68865452602</v>
      </c>
    </row>
    <row r="399" spans="1:8">
      <c r="A399" s="5">
        <v>381604</v>
      </c>
      <c r="B399" s="2" t="s">
        <v>644</v>
      </c>
      <c r="C399" s="102">
        <v>3095932.0258955201</v>
      </c>
      <c r="D399" s="103">
        <v>3226069.20355736</v>
      </c>
      <c r="E399" s="103">
        <v>3347638.5518227601</v>
      </c>
      <c r="F399" s="103">
        <v>3460714.2092157202</v>
      </c>
      <c r="G399" s="103">
        <v>3568227.3412997699</v>
      </c>
      <c r="H399" s="103">
        <v>16698581.331791131</v>
      </c>
    </row>
    <row r="400" spans="1:8">
      <c r="A400" s="5">
        <v>381607</v>
      </c>
      <c r="B400" s="2" t="s">
        <v>241</v>
      </c>
      <c r="C400" s="102">
        <v>7466285.1508618798</v>
      </c>
      <c r="D400" s="103">
        <v>7606334.9256376904</v>
      </c>
      <c r="E400" s="103">
        <v>7734852.1306004496</v>
      </c>
      <c r="F400" s="103">
        <v>7860726.0146521702</v>
      </c>
      <c r="G400" s="103">
        <v>7988028.4279951099</v>
      </c>
      <c r="H400" s="103">
        <v>38656226.649747297</v>
      </c>
    </row>
    <row r="401" spans="1:8">
      <c r="A401" s="5">
        <v>381610</v>
      </c>
      <c r="B401" s="2" t="s">
        <v>645</v>
      </c>
      <c r="C401" s="102">
        <v>2363019.4063922898</v>
      </c>
      <c r="D401" s="103">
        <v>2445851.9058868401</v>
      </c>
      <c r="E401" s="103">
        <v>2526555.88405217</v>
      </c>
      <c r="F401" s="103">
        <v>2605087.6171681099</v>
      </c>
      <c r="G401" s="103">
        <v>2682598.5007267599</v>
      </c>
      <c r="H401" s="103">
        <v>12623113.314226169</v>
      </c>
    </row>
    <row r="402" spans="1:8">
      <c r="A402" s="5">
        <v>381611</v>
      </c>
      <c r="B402" s="2" t="s">
        <v>646</v>
      </c>
      <c r="C402" s="102">
        <v>2752620.4694028399</v>
      </c>
      <c r="D402" s="103">
        <v>2841096.1763172802</v>
      </c>
      <c r="E402" s="103">
        <v>2917914.8348493599</v>
      </c>
      <c r="F402" s="103">
        <v>2982145.0739945099</v>
      </c>
      <c r="G402" s="103">
        <v>3035930.3978710002</v>
      </c>
      <c r="H402" s="103">
        <v>14529706.952434991</v>
      </c>
    </row>
    <row r="403" spans="1:8">
      <c r="A403" s="5">
        <v>381614</v>
      </c>
      <c r="B403" s="2" t="s">
        <v>647</v>
      </c>
      <c r="C403" s="102">
        <v>615923.76494230202</v>
      </c>
      <c r="D403" s="103">
        <v>651498.61751739599</v>
      </c>
      <c r="E403" s="103">
        <v>687573.29251489695</v>
      </c>
      <c r="F403" s="103">
        <v>722456.44742322399</v>
      </c>
      <c r="G403" s="103">
        <v>755884.44973495603</v>
      </c>
      <c r="H403" s="103">
        <v>3433336.5721327751</v>
      </c>
    </row>
    <row r="404" spans="1:8">
      <c r="A404" s="5">
        <v>381615</v>
      </c>
      <c r="B404" s="2" t="s">
        <v>648</v>
      </c>
      <c r="C404" s="102">
        <v>495899.80645487201</v>
      </c>
      <c r="D404" s="103">
        <v>523831.79080158402</v>
      </c>
      <c r="E404" s="103">
        <v>552988.09160957602</v>
      </c>
      <c r="F404" s="103">
        <v>581140.44737095304</v>
      </c>
      <c r="G404" s="103">
        <v>607736.41127623001</v>
      </c>
      <c r="H404" s="103">
        <v>2761596.5475132153</v>
      </c>
    </row>
    <row r="405" spans="1:8">
      <c r="A405" s="5">
        <v>381617</v>
      </c>
      <c r="B405" s="2" t="s">
        <v>242</v>
      </c>
      <c r="C405" s="102">
        <v>1281742.9971698599</v>
      </c>
      <c r="D405" s="103">
        <v>1318006.2552531001</v>
      </c>
      <c r="E405" s="103">
        <v>1347317.3533838701</v>
      </c>
      <c r="F405" s="103">
        <v>1369358.36195672</v>
      </c>
      <c r="G405" s="103">
        <v>1384442.1095333199</v>
      </c>
      <c r="H405" s="103">
        <v>6700867.0772968708</v>
      </c>
    </row>
    <row r="406" spans="1:8">
      <c r="A406" s="5">
        <v>381622</v>
      </c>
      <c r="B406" s="2" t="s">
        <v>649</v>
      </c>
      <c r="C406" s="102">
        <v>260791.88290327301</v>
      </c>
      <c r="D406" s="103">
        <v>274888.20543235802</v>
      </c>
      <c r="E406" s="103">
        <v>289099.827053671</v>
      </c>
      <c r="F406" s="103">
        <v>303565.172353203</v>
      </c>
      <c r="G406" s="103">
        <v>317160.54145707999</v>
      </c>
      <c r="H406" s="103">
        <v>1445505.6291995852</v>
      </c>
    </row>
    <row r="407" spans="1:8">
      <c r="A407" s="5">
        <v>381625</v>
      </c>
      <c r="B407" s="2" t="s">
        <v>243</v>
      </c>
      <c r="C407" s="102">
        <v>2147158.9556722799</v>
      </c>
      <c r="D407" s="103">
        <v>2283545.8413098599</v>
      </c>
      <c r="E407" s="103">
        <v>2413002.5472679301</v>
      </c>
      <c r="F407" s="103">
        <v>2532403.8887670399</v>
      </c>
      <c r="G407" s="103">
        <v>2646059.6012550802</v>
      </c>
      <c r="H407" s="103">
        <v>12022170.834272189</v>
      </c>
    </row>
    <row r="408" spans="1:8">
      <c r="A408" s="5">
        <v>381630</v>
      </c>
      <c r="B408" s="2" t="s">
        <v>650</v>
      </c>
      <c r="C408" s="102">
        <v>2756519.8499229099</v>
      </c>
      <c r="D408" s="103">
        <v>2862081.8349218098</v>
      </c>
      <c r="E408" s="103">
        <v>2955906.8138736798</v>
      </c>
      <c r="F408" s="103">
        <v>3035346.8908831198</v>
      </c>
      <c r="G408" s="103">
        <v>3102874.5600044699</v>
      </c>
      <c r="H408" s="103">
        <v>14712729.94960599</v>
      </c>
    </row>
    <row r="409" spans="1:8">
      <c r="A409" s="5">
        <v>381631</v>
      </c>
      <c r="B409" s="2" t="s">
        <v>651</v>
      </c>
      <c r="C409" s="102">
        <v>1430920.7161659701</v>
      </c>
      <c r="D409" s="103">
        <v>1477519.6543902799</v>
      </c>
      <c r="E409" s="103">
        <v>1519079.21792026</v>
      </c>
      <c r="F409" s="103">
        <v>1553898.23589189</v>
      </c>
      <c r="G409" s="103">
        <v>1583049.9904145501</v>
      </c>
      <c r="H409" s="103">
        <v>7564467.814782951</v>
      </c>
    </row>
    <row r="410" spans="1:8">
      <c r="A410" s="5">
        <v>381632</v>
      </c>
      <c r="B410" s="2" t="s">
        <v>244</v>
      </c>
      <c r="C410" s="102">
        <v>9549424.8645323794</v>
      </c>
      <c r="D410" s="103">
        <v>9700131.7342697605</v>
      </c>
      <c r="E410" s="103">
        <v>9829353.5995427202</v>
      </c>
      <c r="F410" s="103">
        <v>9947539.7436372992</v>
      </c>
      <c r="G410" s="103">
        <v>10058872.371914299</v>
      </c>
      <c r="H410" s="103">
        <v>49085322.313896462</v>
      </c>
    </row>
    <row r="411" spans="1:8">
      <c r="A411" s="5">
        <v>381636</v>
      </c>
      <c r="B411" s="2" t="s">
        <v>652</v>
      </c>
      <c r="C411" s="102">
        <v>3742968.3758823499</v>
      </c>
      <c r="D411" s="103">
        <v>3921644.0123288501</v>
      </c>
      <c r="E411" s="103">
        <v>4099599.0589428199</v>
      </c>
      <c r="F411" s="103">
        <v>4276541.1030933196</v>
      </c>
      <c r="G411" s="103">
        <v>4455567.2256583804</v>
      </c>
      <c r="H411" s="103">
        <v>20496319.775905717</v>
      </c>
    </row>
    <row r="412" spans="1:8">
      <c r="A412" s="5">
        <v>381637</v>
      </c>
      <c r="B412" s="2" t="s">
        <v>245</v>
      </c>
      <c r="C412" s="102">
        <v>3911097.1900555501</v>
      </c>
      <c r="D412" s="103">
        <v>4128140.4727545502</v>
      </c>
      <c r="E412" s="103">
        <v>4328527.3037609402</v>
      </c>
      <c r="F412" s="103">
        <v>4506985.1252113497</v>
      </c>
      <c r="G412" s="103">
        <v>4671626.8496775599</v>
      </c>
      <c r="H412" s="103">
        <v>21546376.94145995</v>
      </c>
    </row>
    <row r="413" spans="1:8">
      <c r="A413" s="5">
        <v>381638</v>
      </c>
      <c r="B413" s="2" t="s">
        <v>246</v>
      </c>
      <c r="C413" s="102">
        <v>306152.42787527398</v>
      </c>
      <c r="D413" s="103">
        <v>321657.94178801798</v>
      </c>
      <c r="E413" s="103">
        <v>337071.09559018299</v>
      </c>
      <c r="F413" s="103">
        <v>352244.185339269</v>
      </c>
      <c r="G413" s="103">
        <v>366353.27403242397</v>
      </c>
      <c r="H413" s="103">
        <v>1683478.9246251679</v>
      </c>
    </row>
    <row r="414" spans="1:8">
      <c r="A414" s="5">
        <v>382247</v>
      </c>
      <c r="B414" s="2" t="s">
        <v>653</v>
      </c>
      <c r="C414" s="102">
        <v>2223133.2525653401</v>
      </c>
      <c r="D414" s="103">
        <v>2288132.0156427501</v>
      </c>
      <c r="E414" s="103">
        <v>2352584.50845891</v>
      </c>
      <c r="F414" s="103">
        <v>2414197.8839351898</v>
      </c>
      <c r="G414" s="103">
        <v>2474179.11879161</v>
      </c>
      <c r="H414" s="103">
        <v>11752226.7793938</v>
      </c>
    </row>
    <row r="415" spans="1:8">
      <c r="A415" s="5">
        <v>383303</v>
      </c>
      <c r="B415" s="2" t="s">
        <v>247</v>
      </c>
      <c r="C415" s="102">
        <v>10973394.322412999</v>
      </c>
      <c r="D415" s="103">
        <v>11178905.037075499</v>
      </c>
      <c r="E415" s="103">
        <v>11384174.660561999</v>
      </c>
      <c r="F415" s="103">
        <v>11622538.4151589</v>
      </c>
      <c r="G415" s="103">
        <v>11897400.280049199</v>
      </c>
      <c r="H415" s="103">
        <v>57056412.715258591</v>
      </c>
    </row>
    <row r="416" spans="1:8">
      <c r="A416" s="5">
        <v>391405</v>
      </c>
      <c r="B416" s="2" t="s">
        <v>654</v>
      </c>
      <c r="C416" s="102">
        <v>118526.670921821</v>
      </c>
      <c r="D416" s="103">
        <v>121377.183023764</v>
      </c>
      <c r="E416" s="103">
        <v>124182.77819738899</v>
      </c>
      <c r="F416" s="103">
        <v>126743.115656113</v>
      </c>
      <c r="G416" s="103">
        <v>129076.48669829901</v>
      </c>
      <c r="H416" s="103">
        <v>619906.23449738603</v>
      </c>
    </row>
    <row r="417" spans="1:8">
      <c r="A417" s="5">
        <v>391640</v>
      </c>
      <c r="B417" s="2" t="s">
        <v>655</v>
      </c>
      <c r="C417" s="102">
        <v>425028.32593778498</v>
      </c>
      <c r="D417" s="103">
        <v>447650.62021533097</v>
      </c>
      <c r="E417" s="103">
        <v>470957.32951866899</v>
      </c>
      <c r="F417" s="103">
        <v>493440.16168358299</v>
      </c>
      <c r="G417" s="103">
        <v>514558.35350910597</v>
      </c>
      <c r="H417" s="103">
        <v>2351634.7908644741</v>
      </c>
    </row>
    <row r="418" spans="1:8">
      <c r="A418" s="5">
        <v>391642</v>
      </c>
      <c r="B418" s="2" t="s">
        <v>656</v>
      </c>
      <c r="C418" s="102">
        <v>677055.30765899096</v>
      </c>
      <c r="D418" s="103">
        <v>690692.86396776803</v>
      </c>
      <c r="E418" s="103">
        <v>702420.87549770996</v>
      </c>
      <c r="F418" s="103">
        <v>711045.99955920805</v>
      </c>
      <c r="G418" s="103">
        <v>717453.05181084503</v>
      </c>
      <c r="H418" s="103">
        <v>3498668.0984945223</v>
      </c>
    </row>
    <row r="419" spans="1:8">
      <c r="A419" s="5">
        <v>391647</v>
      </c>
      <c r="B419" s="2" t="s">
        <v>248</v>
      </c>
      <c r="C419" s="102">
        <v>1752852.4008845701</v>
      </c>
      <c r="D419" s="103">
        <v>1840918.67709962</v>
      </c>
      <c r="E419" s="103">
        <v>1919951.12667918</v>
      </c>
      <c r="F419" s="103">
        <v>1988129.43046996</v>
      </c>
      <c r="G419" s="103">
        <v>2048437.9137682801</v>
      </c>
      <c r="H419" s="103">
        <v>9550289.5489016101</v>
      </c>
    </row>
    <row r="420" spans="1:8">
      <c r="A420" s="5">
        <v>391649</v>
      </c>
      <c r="B420" s="2" t="s">
        <v>249</v>
      </c>
      <c r="C420" s="102">
        <v>276359.28340468998</v>
      </c>
      <c r="D420" s="103">
        <v>290747.55975245498</v>
      </c>
      <c r="E420" s="103">
        <v>305642.35518860299</v>
      </c>
      <c r="F420" s="103">
        <v>320606.99420537398</v>
      </c>
      <c r="G420" s="103">
        <v>334303.46394980903</v>
      </c>
      <c r="H420" s="103">
        <v>1527659.6565009311</v>
      </c>
    </row>
    <row r="421" spans="1:8">
      <c r="A421" s="5">
        <v>391650</v>
      </c>
      <c r="B421" s="2" t="s">
        <v>250</v>
      </c>
      <c r="C421" s="102">
        <v>1173347.8647962101</v>
      </c>
      <c r="D421" s="103">
        <v>1222685.3204621701</v>
      </c>
      <c r="E421" s="103">
        <v>1277950.5095152101</v>
      </c>
      <c r="F421" s="103">
        <v>1333991.8292158099</v>
      </c>
      <c r="G421" s="103">
        <v>1387249.4837962301</v>
      </c>
      <c r="H421" s="103">
        <v>6395225.0077856295</v>
      </c>
    </row>
    <row r="422" spans="1:8">
      <c r="A422" s="5">
        <v>391653</v>
      </c>
      <c r="B422" s="2" t="s">
        <v>251</v>
      </c>
      <c r="C422" s="102">
        <v>102175.102828806</v>
      </c>
      <c r="D422" s="103">
        <v>108288.60263415601</v>
      </c>
      <c r="E422" s="103">
        <v>114232.301304789</v>
      </c>
      <c r="F422" s="103">
        <v>119710.539447673</v>
      </c>
      <c r="G422" s="103">
        <v>125465.257544729</v>
      </c>
      <c r="H422" s="103">
        <v>569871.80376015301</v>
      </c>
    </row>
    <row r="423" spans="1:8">
      <c r="A423" s="5">
        <v>391654</v>
      </c>
      <c r="B423" s="2" t="s">
        <v>657</v>
      </c>
      <c r="C423" s="102">
        <v>4219880.6806650404</v>
      </c>
      <c r="D423" s="103">
        <v>4325068.5278848903</v>
      </c>
      <c r="E423" s="103">
        <v>4417355.3987842901</v>
      </c>
      <c r="F423" s="103">
        <v>4496669.2037338102</v>
      </c>
      <c r="G423" s="103">
        <v>4565673.9112169398</v>
      </c>
      <c r="H423" s="103">
        <v>22024647.722284973</v>
      </c>
    </row>
    <row r="424" spans="1:8">
      <c r="A424" s="5">
        <v>391657</v>
      </c>
      <c r="B424" s="2" t="s">
        <v>658</v>
      </c>
      <c r="C424" s="102">
        <v>1092723.39781656</v>
      </c>
      <c r="D424" s="103">
        <v>1102739.10893312</v>
      </c>
      <c r="E424" s="103">
        <v>1108066.2849801299</v>
      </c>
      <c r="F424" s="103">
        <v>1107207.84525156</v>
      </c>
      <c r="G424" s="103">
        <v>1101290.2277855601</v>
      </c>
      <c r="H424" s="103">
        <v>5512026.8647669302</v>
      </c>
    </row>
    <row r="425" spans="1:8">
      <c r="A425" s="5">
        <v>391659</v>
      </c>
      <c r="B425" s="2" t="s">
        <v>659</v>
      </c>
      <c r="C425" s="102">
        <v>6376999.3135350598</v>
      </c>
      <c r="D425" s="103">
        <v>6743770.8230096698</v>
      </c>
      <c r="E425" s="103">
        <v>7090408.0185789103</v>
      </c>
      <c r="F425" s="103">
        <v>7409055.5469683902</v>
      </c>
      <c r="G425" s="103">
        <v>7708519.9095810596</v>
      </c>
      <c r="H425" s="103">
        <v>35328753.611673087</v>
      </c>
    </row>
    <row r="426" spans="1:8">
      <c r="A426" s="5">
        <v>391666</v>
      </c>
      <c r="B426" s="2" t="s">
        <v>252</v>
      </c>
      <c r="C426" s="102">
        <v>188811.29654494199</v>
      </c>
      <c r="D426" s="103">
        <v>201178.28291280099</v>
      </c>
      <c r="E426" s="103">
        <v>213167.48618111401</v>
      </c>
      <c r="F426" s="103">
        <v>225717.44621132899</v>
      </c>
      <c r="G426" s="103">
        <v>238011.41871529099</v>
      </c>
      <c r="H426" s="103">
        <v>1066885.9305654769</v>
      </c>
    </row>
    <row r="427" spans="1:8">
      <c r="A427" s="5">
        <v>391667</v>
      </c>
      <c r="B427" s="2" t="s">
        <v>660</v>
      </c>
      <c r="C427" s="102">
        <v>174262.553121823</v>
      </c>
      <c r="D427" s="103">
        <v>181153.72149574201</v>
      </c>
      <c r="E427" s="103">
        <v>187559.49917693599</v>
      </c>
      <c r="F427" s="103">
        <v>193313.81309301301</v>
      </c>
      <c r="G427" s="103">
        <v>198579.612373482</v>
      </c>
      <c r="H427" s="103">
        <v>934869.19926099596</v>
      </c>
    </row>
    <row r="428" spans="1:8">
      <c r="A428" s="5">
        <v>391668</v>
      </c>
      <c r="B428" s="2" t="s">
        <v>253</v>
      </c>
      <c r="C428" s="102">
        <v>741693.11986062594</v>
      </c>
      <c r="D428" s="103">
        <v>777951.19368618005</v>
      </c>
      <c r="E428" s="103">
        <v>769914.69590259599</v>
      </c>
      <c r="F428" s="103">
        <v>737277.20932844502</v>
      </c>
      <c r="G428" s="103">
        <v>751416.13500492997</v>
      </c>
      <c r="H428" s="103">
        <v>3778252.3537827767</v>
      </c>
    </row>
    <row r="429" spans="1:8">
      <c r="A429" s="5">
        <v>391669</v>
      </c>
      <c r="B429" s="2" t="s">
        <v>661</v>
      </c>
      <c r="C429" s="102">
        <v>568725.69979703706</v>
      </c>
      <c r="D429" s="103">
        <v>581781.59440302395</v>
      </c>
      <c r="E429" s="103">
        <v>594228.35786818305</v>
      </c>
      <c r="F429" s="103">
        <v>605791.10875486198</v>
      </c>
      <c r="G429" s="103">
        <v>616617.77341404196</v>
      </c>
      <c r="H429" s="103">
        <v>2967144.5342371478</v>
      </c>
    </row>
    <row r="430" spans="1:8">
      <c r="A430" s="5">
        <v>391670</v>
      </c>
      <c r="B430" s="2" t="s">
        <v>662</v>
      </c>
      <c r="C430" s="102">
        <v>1541520.2178422499</v>
      </c>
      <c r="D430" s="103">
        <v>1617320.1291691901</v>
      </c>
      <c r="E430" s="103">
        <v>1685268.8838422899</v>
      </c>
      <c r="F430" s="103">
        <v>1743691.79947099</v>
      </c>
      <c r="G430" s="103">
        <v>1794369.2504252</v>
      </c>
      <c r="H430" s="103">
        <v>8382170.2807499198</v>
      </c>
    </row>
    <row r="431" spans="1:8">
      <c r="A431" s="5">
        <v>391671</v>
      </c>
      <c r="B431" s="2" t="s">
        <v>254</v>
      </c>
      <c r="C431" s="102">
        <v>322116.55823383998</v>
      </c>
      <c r="D431" s="103">
        <v>337467.326127026</v>
      </c>
      <c r="E431" s="103">
        <v>352409.98706956301</v>
      </c>
      <c r="F431" s="103">
        <v>366705.54996221798</v>
      </c>
      <c r="G431" s="103">
        <v>381026.55313949898</v>
      </c>
      <c r="H431" s="103">
        <v>1759725.9745321458</v>
      </c>
    </row>
    <row r="432" spans="1:8">
      <c r="A432" s="5">
        <v>391674</v>
      </c>
      <c r="B432" s="2" t="s">
        <v>255</v>
      </c>
      <c r="C432" s="102">
        <v>628571.12366941595</v>
      </c>
      <c r="D432" s="103">
        <v>678665.68798633502</v>
      </c>
      <c r="E432" s="103">
        <v>729634.40117214003</v>
      </c>
      <c r="F432" s="103">
        <v>780763.518556603</v>
      </c>
      <c r="G432" s="103">
        <v>833071.11245361902</v>
      </c>
      <c r="H432" s="103">
        <v>3650705.8438381134</v>
      </c>
    </row>
    <row r="433" spans="1:8">
      <c r="A433" s="5">
        <v>391676</v>
      </c>
      <c r="B433" s="2" t="s">
        <v>256</v>
      </c>
      <c r="C433" s="102">
        <v>1275075.24304942</v>
      </c>
      <c r="D433" s="103">
        <v>1356514.55422337</v>
      </c>
      <c r="E433" s="103">
        <v>1435299.8734649401</v>
      </c>
      <c r="F433" s="103">
        <v>1509318.2894633401</v>
      </c>
      <c r="G433" s="103">
        <v>1580286.18483324</v>
      </c>
      <c r="H433" s="103">
        <v>7156494.1450343104</v>
      </c>
    </row>
    <row r="434" spans="1:8">
      <c r="A434" s="5">
        <v>391677</v>
      </c>
      <c r="B434" s="2" t="s">
        <v>663</v>
      </c>
      <c r="C434" s="102">
        <v>1142199.5782681501</v>
      </c>
      <c r="D434" s="103">
        <v>1195881.02581591</v>
      </c>
      <c r="E434" s="103">
        <v>1246527.5699099</v>
      </c>
      <c r="F434" s="103">
        <v>1292465.4492859801</v>
      </c>
      <c r="G434" s="103">
        <v>1335498.0226241699</v>
      </c>
      <c r="H434" s="103">
        <v>6212571.6459041107</v>
      </c>
    </row>
    <row r="435" spans="1:8">
      <c r="A435" s="5">
        <v>391679</v>
      </c>
      <c r="B435" s="2" t="s">
        <v>664</v>
      </c>
      <c r="C435" s="102">
        <v>210993.40978069199</v>
      </c>
      <c r="D435" s="103">
        <v>224270.696329103</v>
      </c>
      <c r="E435" s="103">
        <v>237432.600437496</v>
      </c>
      <c r="F435" s="103">
        <v>250600.48176322499</v>
      </c>
      <c r="G435" s="103">
        <v>263739.38867859199</v>
      </c>
      <c r="H435" s="103">
        <v>1187036.576989108</v>
      </c>
    </row>
    <row r="436" spans="1:8">
      <c r="A436" s="5">
        <v>391680</v>
      </c>
      <c r="B436" s="2" t="s">
        <v>665</v>
      </c>
      <c r="C436" s="102">
        <v>3848432.3145538298</v>
      </c>
      <c r="D436" s="102">
        <v>3971825.3942564102</v>
      </c>
      <c r="E436" s="102">
        <v>4081199.9442373598</v>
      </c>
      <c r="F436" s="102">
        <v>4175987.7519264398</v>
      </c>
      <c r="G436" s="102">
        <v>4260417.4704595897</v>
      </c>
      <c r="H436" s="102">
        <v>20337862.875433631</v>
      </c>
    </row>
    <row r="437" spans="1:8">
      <c r="A437" s="5">
        <v>391682</v>
      </c>
      <c r="B437" s="2" t="s">
        <v>666</v>
      </c>
      <c r="C437" s="102">
        <v>178004.15004541099</v>
      </c>
      <c r="D437" s="103">
        <v>186370.05493321101</v>
      </c>
      <c r="E437" s="103">
        <v>195073.619854391</v>
      </c>
      <c r="F437" s="103">
        <v>203396.44863482699</v>
      </c>
      <c r="G437" s="103">
        <v>210922.781017033</v>
      </c>
      <c r="H437" s="103">
        <v>973767.05448487296</v>
      </c>
    </row>
    <row r="438" spans="1:8">
      <c r="A438">
        <v>391684</v>
      </c>
      <c r="B438" s="2" t="s">
        <v>667</v>
      </c>
      <c r="C438" s="102">
        <v>703375.57885177503</v>
      </c>
      <c r="D438" s="103">
        <v>739662.65200810402</v>
      </c>
      <c r="E438" s="103">
        <v>772945.25836733903</v>
      </c>
      <c r="F438" s="103">
        <v>802784.77227284305</v>
      </c>
      <c r="G438" s="103">
        <v>830779.66497120901</v>
      </c>
      <c r="H438" s="103">
        <v>3849547.9264712702</v>
      </c>
    </row>
    <row r="439" spans="1:8">
      <c r="A439" s="5">
        <v>391685</v>
      </c>
      <c r="B439" s="2" t="s">
        <v>257</v>
      </c>
      <c r="C439" s="102">
        <v>1725851.9756372401</v>
      </c>
      <c r="D439" s="103">
        <v>1798380.6178179199</v>
      </c>
      <c r="E439" s="103">
        <v>1863296.3481699899</v>
      </c>
      <c r="F439" s="103">
        <v>1920935.0580889101</v>
      </c>
      <c r="G439" s="103">
        <v>1972256.6664829601</v>
      </c>
      <c r="H439" s="103">
        <v>9280720.6661970206</v>
      </c>
    </row>
    <row r="440" spans="1:8">
      <c r="A440" s="5">
        <v>391686</v>
      </c>
      <c r="B440" s="2" t="s">
        <v>668</v>
      </c>
      <c r="C440" s="102">
        <v>4856621.4512288095</v>
      </c>
      <c r="D440" s="103">
        <v>5097268.4433019701</v>
      </c>
      <c r="E440" s="103">
        <v>5322725.9611935597</v>
      </c>
      <c r="F440" s="103">
        <v>5525175.8347391002</v>
      </c>
      <c r="G440" s="103">
        <v>5712769.8929550201</v>
      </c>
      <c r="H440" s="103">
        <v>26514561.583418459</v>
      </c>
    </row>
    <row r="441" spans="1:8">
      <c r="A441" s="5">
        <v>391688</v>
      </c>
      <c r="B441" s="2" t="s">
        <v>665</v>
      </c>
      <c r="C441" s="102">
        <v>258047.85876782399</v>
      </c>
      <c r="D441" s="103">
        <v>254705.53534196099</v>
      </c>
      <c r="E441" s="103">
        <v>251381.65044038699</v>
      </c>
      <c r="F441" s="103">
        <v>247935.70107842801</v>
      </c>
      <c r="G441" s="103">
        <v>244329.28392225501</v>
      </c>
      <c r="H441" s="103">
        <v>1256400.029550855</v>
      </c>
    </row>
    <row r="442" spans="1:8">
      <c r="A442" s="5">
        <v>391689</v>
      </c>
      <c r="B442" s="2" t="s">
        <v>669</v>
      </c>
      <c r="C442" s="102">
        <v>1782514.0477625299</v>
      </c>
      <c r="D442" s="103">
        <v>1927529.64776447</v>
      </c>
      <c r="E442" s="103">
        <v>2069784.75213883</v>
      </c>
      <c r="F442" s="103">
        <v>2208504.4617620101</v>
      </c>
      <c r="G442" s="103">
        <v>2345240.1384113999</v>
      </c>
      <c r="H442" s="103">
        <v>10333573.047839239</v>
      </c>
    </row>
    <row r="443" spans="1:8">
      <c r="A443" s="5">
        <v>401697</v>
      </c>
      <c r="B443" s="2" t="s">
        <v>258</v>
      </c>
      <c r="C443" s="102">
        <v>915995.25530921598</v>
      </c>
      <c r="D443" s="103">
        <v>979406.75522147305</v>
      </c>
      <c r="E443" s="103">
        <v>1043169.87587248</v>
      </c>
      <c r="F443" s="103">
        <v>1106161.7576049</v>
      </c>
      <c r="G443" s="103">
        <v>1169384.42707064</v>
      </c>
      <c r="H443" s="103">
        <v>5214118.0710787093</v>
      </c>
    </row>
    <row r="444" spans="1:8">
      <c r="A444" s="5">
        <v>401698</v>
      </c>
      <c r="B444" s="2" t="s">
        <v>259</v>
      </c>
      <c r="C444" s="102">
        <v>179279.73166094901</v>
      </c>
      <c r="D444" s="103">
        <v>201422.53479669199</v>
      </c>
      <c r="E444" s="103">
        <v>226244.90055460201</v>
      </c>
      <c r="F444" s="103">
        <v>253547.08988859699</v>
      </c>
      <c r="G444" s="103">
        <v>283517.18852329801</v>
      </c>
      <c r="H444" s="103">
        <v>1144011.4454241381</v>
      </c>
    </row>
    <row r="445" spans="1:8">
      <c r="A445" s="5">
        <v>401699</v>
      </c>
      <c r="B445" s="2" t="s">
        <v>260</v>
      </c>
      <c r="C445" s="102">
        <v>141697.582441926</v>
      </c>
      <c r="D445" s="103">
        <v>153958.46130197099</v>
      </c>
      <c r="E445" s="103">
        <v>167142.183599126</v>
      </c>
      <c r="F445" s="103">
        <v>180777.60912832801</v>
      </c>
      <c r="G445" s="103">
        <v>195256.14855126201</v>
      </c>
      <c r="H445" s="103">
        <v>838831.98502261296</v>
      </c>
    </row>
    <row r="446" spans="1:8">
      <c r="A446" s="5">
        <v>401702</v>
      </c>
      <c r="B446" s="2" t="s">
        <v>670</v>
      </c>
      <c r="C446" s="102">
        <v>956998.75910264696</v>
      </c>
      <c r="D446" s="103">
        <v>1027325.84488524</v>
      </c>
      <c r="E446" s="103">
        <v>1100095.32602275</v>
      </c>
      <c r="F446" s="103">
        <v>1174525.0518700201</v>
      </c>
      <c r="G446" s="103">
        <v>1251310.9385686</v>
      </c>
      <c r="H446" s="103">
        <v>5510255.9204492569</v>
      </c>
    </row>
    <row r="447" spans="1:8">
      <c r="A447" s="5">
        <v>401704</v>
      </c>
      <c r="B447" s="2" t="s">
        <v>261</v>
      </c>
      <c r="C447" s="102">
        <v>609385.46364253899</v>
      </c>
      <c r="D447" s="103">
        <v>647963.74884529295</v>
      </c>
      <c r="E447" s="103">
        <v>685674.85029306496</v>
      </c>
      <c r="F447" s="103">
        <v>722115.11366611696</v>
      </c>
      <c r="G447" s="103">
        <v>757022.34499375301</v>
      </c>
      <c r="H447" s="103">
        <v>3422161.5214407668</v>
      </c>
    </row>
    <row r="448" spans="1:8">
      <c r="A448" s="5">
        <v>401709</v>
      </c>
      <c r="B448" s="2" t="s">
        <v>262</v>
      </c>
      <c r="C448" s="102">
        <v>1153937.3081340799</v>
      </c>
      <c r="D448" s="103">
        <v>1248567.6663012099</v>
      </c>
      <c r="E448" s="103">
        <v>1341488.99031296</v>
      </c>
      <c r="F448" s="103">
        <v>1431739.6388731101</v>
      </c>
      <c r="G448" s="103">
        <v>1519521.7500491701</v>
      </c>
      <c r="H448" s="103">
        <v>6695255.35367053</v>
      </c>
    </row>
    <row r="449" spans="1:8">
      <c r="A449" s="5">
        <v>401710</v>
      </c>
      <c r="B449" s="2" t="s">
        <v>671</v>
      </c>
      <c r="C449" s="102">
        <v>234229.12170660199</v>
      </c>
      <c r="D449" s="103">
        <v>247938.40950627899</v>
      </c>
      <c r="E449" s="103">
        <v>261439.478317548</v>
      </c>
      <c r="F449" s="103">
        <v>275045.16877394298</v>
      </c>
      <c r="G449" s="103">
        <v>287355.46588296501</v>
      </c>
      <c r="H449" s="103">
        <v>1306007.644187337</v>
      </c>
    </row>
    <row r="450" spans="1:8">
      <c r="A450" s="5">
        <v>401713</v>
      </c>
      <c r="B450" s="2" t="s">
        <v>263</v>
      </c>
      <c r="C450" s="102">
        <v>1689402.4243878899</v>
      </c>
      <c r="D450" s="103">
        <v>1841385.26717509</v>
      </c>
      <c r="E450" s="103">
        <v>1996113.88751696</v>
      </c>
      <c r="F450" s="103">
        <v>2152268.6504054498</v>
      </c>
      <c r="G450" s="103">
        <v>2310678.6408411502</v>
      </c>
      <c r="H450" s="103">
        <v>9989848.8703265395</v>
      </c>
    </row>
    <row r="451" spans="1:8">
      <c r="A451" s="5">
        <v>401718</v>
      </c>
      <c r="B451" s="2" t="s">
        <v>264</v>
      </c>
      <c r="C451" s="102">
        <v>1555431.02451764</v>
      </c>
      <c r="D451" s="103">
        <v>1729397.1627257599</v>
      </c>
      <c r="E451" s="103">
        <v>1907947.8426763299</v>
      </c>
      <c r="F451" s="103">
        <v>2089849.8374982399</v>
      </c>
      <c r="G451" s="103">
        <v>2276003.9939738498</v>
      </c>
      <c r="H451" s="103">
        <v>9558629.86139182</v>
      </c>
    </row>
    <row r="452" spans="1:8">
      <c r="A452" s="5">
        <v>401721</v>
      </c>
      <c r="B452" s="2" t="s">
        <v>265</v>
      </c>
      <c r="C452" s="102">
        <v>516089.99849148199</v>
      </c>
      <c r="D452" s="103">
        <v>499363.32016184903</v>
      </c>
      <c r="E452" s="103">
        <v>490513.74371230497</v>
      </c>
      <c r="F452" s="103">
        <v>477198.21905206499</v>
      </c>
      <c r="G452" s="103">
        <v>493511.59123685001</v>
      </c>
      <c r="H452" s="103">
        <v>2476676.8726545507</v>
      </c>
    </row>
    <row r="453" spans="1:8">
      <c r="A453" s="5">
        <v>401724</v>
      </c>
      <c r="B453" s="2" t="s">
        <v>266</v>
      </c>
      <c r="C453" s="102">
        <v>2824967.8735830202</v>
      </c>
      <c r="D453" s="103">
        <v>3064693.67963123</v>
      </c>
      <c r="E453" s="103">
        <v>3292193.5544233099</v>
      </c>
      <c r="F453" s="103">
        <v>3504452.1355488501</v>
      </c>
      <c r="G453" s="103">
        <v>3706429.7398684998</v>
      </c>
      <c r="H453" s="103">
        <v>16392736.98305491</v>
      </c>
    </row>
    <row r="454" spans="1:8">
      <c r="A454" s="5">
        <v>401734</v>
      </c>
      <c r="B454" s="2" t="s">
        <v>672</v>
      </c>
      <c r="C454" s="102">
        <v>3451686.3539772099</v>
      </c>
      <c r="D454" s="103">
        <v>3661427.7492852001</v>
      </c>
      <c r="E454" s="103">
        <v>3853112.4390621302</v>
      </c>
      <c r="F454" s="103">
        <v>3852677.81447348</v>
      </c>
      <c r="G454" s="103">
        <v>4002977.5102884402</v>
      </c>
      <c r="H454" s="103">
        <v>18821881.867086459</v>
      </c>
    </row>
    <row r="455" spans="1:8">
      <c r="A455" s="5">
        <v>411746</v>
      </c>
      <c r="B455" s="2" t="s">
        <v>267</v>
      </c>
      <c r="C455" s="102">
        <v>2459748.24946228</v>
      </c>
      <c r="D455" s="103">
        <v>2601364.2383091399</v>
      </c>
      <c r="E455" s="103">
        <v>2738408.52280288</v>
      </c>
      <c r="F455" s="103">
        <v>2867836.4570395201</v>
      </c>
      <c r="G455" s="103">
        <v>2991192.31064355</v>
      </c>
      <c r="H455" s="103">
        <v>13658549.77825737</v>
      </c>
    </row>
    <row r="456" spans="1:8">
      <c r="A456" s="5">
        <v>411756</v>
      </c>
      <c r="B456" s="2" t="s">
        <v>268</v>
      </c>
      <c r="C456" s="102">
        <v>754620.51586716902</v>
      </c>
      <c r="D456" s="103">
        <v>775903.92064979998</v>
      </c>
      <c r="E456" s="103">
        <v>796480.66431912198</v>
      </c>
      <c r="F456" s="103">
        <v>817532.34425474599</v>
      </c>
      <c r="G456" s="103">
        <v>837114.99127037101</v>
      </c>
      <c r="H456" s="103">
        <v>3981652.4363612076</v>
      </c>
    </row>
    <row r="457" spans="1:8">
      <c r="A457" s="5">
        <v>411758</v>
      </c>
      <c r="B457" s="2" t="s">
        <v>269</v>
      </c>
      <c r="C457" s="102">
        <v>1185381.2611068999</v>
      </c>
      <c r="D457" s="103">
        <v>1244855.4031668</v>
      </c>
      <c r="E457" s="103">
        <v>1298848.80448303</v>
      </c>
      <c r="F457" s="103">
        <v>1347197.6683026601</v>
      </c>
      <c r="G457" s="103">
        <v>1390656.7480102801</v>
      </c>
      <c r="H457" s="103">
        <v>6466939.8850696702</v>
      </c>
    </row>
    <row r="458" spans="1:8">
      <c r="A458" s="5">
        <v>411761</v>
      </c>
      <c r="B458" s="2" t="s">
        <v>270</v>
      </c>
      <c r="C458" s="102">
        <v>891440.61615953303</v>
      </c>
      <c r="D458" s="103">
        <v>869671.18062442401</v>
      </c>
      <c r="E458" s="103">
        <v>860156.29034188599</v>
      </c>
      <c r="F458" s="103">
        <v>842208.36815462098</v>
      </c>
      <c r="G458" s="103">
        <v>874899.93992627796</v>
      </c>
      <c r="H458" s="103">
        <v>4338376.395206742</v>
      </c>
    </row>
    <row r="459" spans="1:8">
      <c r="A459" s="5">
        <v>411764</v>
      </c>
      <c r="B459" s="2" t="s">
        <v>271</v>
      </c>
      <c r="C459" s="102">
        <v>860979.57574589795</v>
      </c>
      <c r="D459" s="103">
        <v>899630.01132722897</v>
      </c>
      <c r="E459" s="103">
        <v>939015.50174390199</v>
      </c>
      <c r="F459" s="103">
        <v>977870.07737193897</v>
      </c>
      <c r="G459" s="103">
        <v>1016871.33697067</v>
      </c>
      <c r="H459" s="103">
        <v>4694366.5031596376</v>
      </c>
    </row>
    <row r="460" spans="1:8">
      <c r="A460" s="5">
        <v>411777</v>
      </c>
      <c r="B460" s="2" t="s">
        <v>272</v>
      </c>
      <c r="C460" s="102">
        <v>1969529.3375407001</v>
      </c>
      <c r="D460" s="103">
        <v>2134930.9601970399</v>
      </c>
      <c r="E460" s="103">
        <v>2294211.69208501</v>
      </c>
      <c r="F460" s="103">
        <v>2446849.7988987402</v>
      </c>
      <c r="G460" s="103">
        <v>2594310.1576223499</v>
      </c>
      <c r="H460" s="103">
        <v>11439831.946343841</v>
      </c>
    </row>
    <row r="461" spans="1:8">
      <c r="A461" s="5">
        <v>411778</v>
      </c>
      <c r="B461" s="2" t="s">
        <v>273</v>
      </c>
      <c r="C461" s="102">
        <v>455770.82927622099</v>
      </c>
      <c r="D461" s="103">
        <v>465381.70488844102</v>
      </c>
      <c r="E461" s="103">
        <v>451086.33335267898</v>
      </c>
      <c r="F461" s="103">
        <v>433009.45912904502</v>
      </c>
      <c r="G461" s="103">
        <v>442039.88596457802</v>
      </c>
      <c r="H461" s="103">
        <v>2247288.2126109637</v>
      </c>
    </row>
    <row r="462" spans="1:8">
      <c r="A462" s="5">
        <v>411781</v>
      </c>
      <c r="B462" s="2" t="s">
        <v>673</v>
      </c>
      <c r="C462" s="102">
        <v>349001.16892734298</v>
      </c>
      <c r="D462" s="103">
        <v>358631.05216789601</v>
      </c>
      <c r="E462" s="103">
        <v>368474.58876095101</v>
      </c>
      <c r="F462" s="103">
        <v>377780.23831470602</v>
      </c>
      <c r="G462" s="103">
        <v>387017.90449696098</v>
      </c>
      <c r="H462" s="103">
        <v>1840904.9526678573</v>
      </c>
    </row>
    <row r="463" spans="1:8">
      <c r="A463" s="5">
        <v>411782</v>
      </c>
      <c r="B463" s="2" t="s">
        <v>68</v>
      </c>
      <c r="C463" s="102">
        <v>1385652.59969355</v>
      </c>
      <c r="D463" s="103">
        <v>1438000.56437095</v>
      </c>
      <c r="E463" s="103">
        <v>1485614.69622317</v>
      </c>
      <c r="F463" s="103">
        <v>1526998.1907023001</v>
      </c>
      <c r="G463" s="103">
        <v>1562779.8769977801</v>
      </c>
      <c r="H463" s="103">
        <v>7399045.9279877506</v>
      </c>
    </row>
    <row r="464" spans="1:8">
      <c r="A464" s="5">
        <v>411788</v>
      </c>
      <c r="B464" s="2" t="s">
        <v>274</v>
      </c>
      <c r="C464" s="102">
        <v>1643112.6791514601</v>
      </c>
      <c r="D464" s="103">
        <v>1673403.5253941801</v>
      </c>
      <c r="E464" s="103">
        <v>1657737.8761559799</v>
      </c>
      <c r="F464" s="103">
        <v>1625557.3787573799</v>
      </c>
      <c r="G464" s="103">
        <v>1687948.3645540699</v>
      </c>
      <c r="H464" s="103">
        <v>8287759.8240130702</v>
      </c>
    </row>
    <row r="465" spans="1:8">
      <c r="A465" s="5">
        <v>411791</v>
      </c>
      <c r="B465" s="2" t="s">
        <v>674</v>
      </c>
      <c r="C465" s="102">
        <v>226899.647409903</v>
      </c>
      <c r="D465" s="103">
        <v>240035.33347122499</v>
      </c>
      <c r="E465" s="103">
        <v>252006.21434680701</v>
      </c>
      <c r="F465" s="103">
        <v>261714.847232592</v>
      </c>
      <c r="G465" s="103">
        <v>269223.69631309301</v>
      </c>
      <c r="H465" s="103">
        <v>1249879.73877362</v>
      </c>
    </row>
    <row r="466" spans="1:8">
      <c r="A466" s="5">
        <v>411801</v>
      </c>
      <c r="B466" s="2" t="s">
        <v>275</v>
      </c>
      <c r="C466" s="102">
        <v>340053.77805152402</v>
      </c>
      <c r="D466" s="103">
        <v>370260.42606037599</v>
      </c>
      <c r="E466" s="103">
        <v>397948.35509132699</v>
      </c>
      <c r="F466" s="103">
        <v>424772.22025440499</v>
      </c>
      <c r="G466" s="103">
        <v>450341.94303310598</v>
      </c>
      <c r="H466" s="103">
        <v>1983376.7224907379</v>
      </c>
    </row>
    <row r="467" spans="1:8">
      <c r="A467" s="5">
        <v>411807</v>
      </c>
      <c r="B467" s="2" t="s">
        <v>675</v>
      </c>
      <c r="C467" s="102">
        <v>616237.702754581</v>
      </c>
      <c r="D467" s="103">
        <v>637972.77734804596</v>
      </c>
      <c r="E467" s="103">
        <v>660158.65108687</v>
      </c>
      <c r="F467" s="103">
        <v>682558.46060852602</v>
      </c>
      <c r="G467" s="103">
        <v>418742.88176369702</v>
      </c>
      <c r="H467" s="103">
        <v>3015670.4735617205</v>
      </c>
    </row>
    <row r="468" spans="1:8">
      <c r="A468" s="5">
        <v>411809</v>
      </c>
      <c r="B468" s="2" t="s">
        <v>204</v>
      </c>
      <c r="C468" s="102">
        <v>397063.466809373</v>
      </c>
      <c r="D468" s="103">
        <v>415707.41700061201</v>
      </c>
      <c r="E468" s="103">
        <v>432714.65510751499</v>
      </c>
      <c r="F468" s="103">
        <v>448974.78881058597</v>
      </c>
      <c r="G468" s="103">
        <v>464183.185167383</v>
      </c>
      <c r="H468" s="103">
        <v>2158643.5128954691</v>
      </c>
    </row>
    <row r="469" spans="1:8">
      <c r="A469" s="5">
        <v>411814</v>
      </c>
      <c r="B469" s="2" t="s">
        <v>276</v>
      </c>
      <c r="C469" s="102">
        <v>850149.01072366105</v>
      </c>
      <c r="D469" s="103">
        <v>897760.07736572297</v>
      </c>
      <c r="E469" s="103">
        <v>944910.02388671495</v>
      </c>
      <c r="F469" s="103">
        <v>991515.80411253602</v>
      </c>
      <c r="G469" s="103">
        <v>1037107.06990609</v>
      </c>
      <c r="H469" s="103">
        <v>4721441.9859947255</v>
      </c>
    </row>
    <row r="470" spans="1:8">
      <c r="A470" s="5">
        <v>411817</v>
      </c>
      <c r="B470" s="2" t="s">
        <v>277</v>
      </c>
      <c r="C470" s="102">
        <v>3601353.46811658</v>
      </c>
      <c r="D470" s="103">
        <v>3844182.2999988799</v>
      </c>
      <c r="E470" s="103">
        <v>4096280.84001884</v>
      </c>
      <c r="F470" s="103">
        <v>4359871.1141144801</v>
      </c>
      <c r="G470" s="103">
        <v>4637015.36243218</v>
      </c>
      <c r="H470" s="103">
        <v>20538703.08468096</v>
      </c>
    </row>
    <row r="471" spans="1:8">
      <c r="A471" s="5">
        <v>411818</v>
      </c>
      <c r="B471" s="2" t="s">
        <v>278</v>
      </c>
      <c r="C471" s="102">
        <v>3325819.5927665699</v>
      </c>
      <c r="D471" s="103">
        <v>3561816.1142122801</v>
      </c>
      <c r="E471" s="103">
        <v>3796656.38336189</v>
      </c>
      <c r="F471" s="103">
        <v>4026821.2331173602</v>
      </c>
      <c r="G471" s="103">
        <v>4255949.9579302501</v>
      </c>
      <c r="H471" s="103">
        <v>18967063.28138835</v>
      </c>
    </row>
    <row r="472" spans="1:8">
      <c r="A472" s="5">
        <v>411820</v>
      </c>
      <c r="B472" s="2" t="s">
        <v>279</v>
      </c>
      <c r="C472" s="102">
        <v>1385094.0175019901</v>
      </c>
      <c r="D472" s="103">
        <v>1446094.28085362</v>
      </c>
      <c r="E472" s="103">
        <v>1503147.3303652899</v>
      </c>
      <c r="F472" s="103">
        <v>1555993.7180568599</v>
      </c>
      <c r="G472" s="103">
        <v>1604267.1705179899</v>
      </c>
      <c r="H472" s="103">
        <v>7494596.5172957499</v>
      </c>
    </row>
    <row r="473" spans="1:8">
      <c r="A473" s="5">
        <v>411826</v>
      </c>
      <c r="B473" s="2" t="s">
        <v>676</v>
      </c>
      <c r="C473" s="102">
        <v>12638790.8270059</v>
      </c>
      <c r="D473" s="103">
        <v>13045774.4457379</v>
      </c>
      <c r="E473" s="103">
        <v>13462330.035951201</v>
      </c>
      <c r="F473" s="103">
        <v>13905777.879284</v>
      </c>
      <c r="G473" s="103">
        <v>14376612.1481854</v>
      </c>
      <c r="H473" s="103">
        <v>67429285.3361644</v>
      </c>
    </row>
    <row r="474" spans="1:8">
      <c r="A474" s="5">
        <v>411827</v>
      </c>
      <c r="B474" s="2" t="s">
        <v>280</v>
      </c>
      <c r="C474" s="102">
        <v>2279136.66896937</v>
      </c>
      <c r="D474" s="103">
        <v>2227127.3561347602</v>
      </c>
      <c r="E474" s="103">
        <v>2205532.1962000998</v>
      </c>
      <c r="F474" s="103">
        <v>2162831.1887521101</v>
      </c>
      <c r="G474" s="103">
        <v>2247323.0557131502</v>
      </c>
      <c r="H474" s="103">
        <v>11121950.46576949</v>
      </c>
    </row>
    <row r="475" spans="1:8">
      <c r="A475" s="5">
        <v>411831</v>
      </c>
      <c r="B475" s="2" t="s">
        <v>281</v>
      </c>
      <c r="C475" s="102">
        <v>1237591.58888621</v>
      </c>
      <c r="D475" s="103">
        <v>1326768.1317088399</v>
      </c>
      <c r="E475" s="103">
        <v>1324364.7693578301</v>
      </c>
      <c r="F475" s="103">
        <v>1292960.7094753699</v>
      </c>
      <c r="G475" s="103">
        <v>1338345.10302475</v>
      </c>
      <c r="H475" s="103">
        <v>6520030.3024530001</v>
      </c>
    </row>
    <row r="476" spans="1:8">
      <c r="A476" s="5">
        <v>411833</v>
      </c>
      <c r="B476" s="2" t="s">
        <v>282</v>
      </c>
      <c r="C476" s="102">
        <v>1956058.5416146</v>
      </c>
      <c r="D476" s="103">
        <v>2082943.595618</v>
      </c>
      <c r="E476" s="103">
        <v>2211969.0148122399</v>
      </c>
      <c r="F476" s="103">
        <v>2344194.58678198</v>
      </c>
      <c r="G476" s="103">
        <v>2480177.8651335998</v>
      </c>
      <c r="H476" s="103">
        <v>11075343.603960421</v>
      </c>
    </row>
    <row r="477" spans="1:8">
      <c r="A477" s="5">
        <v>411839</v>
      </c>
      <c r="B477" s="2" t="s">
        <v>283</v>
      </c>
      <c r="C477" s="102">
        <v>2322903.6988241202</v>
      </c>
      <c r="D477" s="103">
        <v>2429511.2904420998</v>
      </c>
      <c r="E477" s="103">
        <v>2525087.8764240802</v>
      </c>
      <c r="F477" s="103">
        <v>2607955.5937789902</v>
      </c>
      <c r="G477" s="103">
        <v>2681633.8834468401</v>
      </c>
      <c r="H477" s="103">
        <v>12567092.342916131</v>
      </c>
    </row>
    <row r="478" spans="1:8">
      <c r="A478" s="5">
        <v>411840</v>
      </c>
      <c r="B478" s="2" t="s">
        <v>677</v>
      </c>
      <c r="C478" s="102">
        <v>4060174.5279936702</v>
      </c>
      <c r="D478" s="103">
        <v>4228828.8214384597</v>
      </c>
      <c r="E478" s="103">
        <v>4389158.4382540099</v>
      </c>
      <c r="F478" s="103">
        <v>4543183.1824780405</v>
      </c>
      <c r="G478" s="103">
        <v>4691520.5021533202</v>
      </c>
      <c r="H478" s="103">
        <v>21912865.472317502</v>
      </c>
    </row>
    <row r="479" spans="1:8">
      <c r="A479" s="5">
        <v>411841</v>
      </c>
      <c r="B479" s="2" t="s">
        <v>284</v>
      </c>
      <c r="C479" s="102">
        <v>1861407.3095347199</v>
      </c>
      <c r="D479" s="103">
        <v>1981402.16496518</v>
      </c>
      <c r="E479" s="103">
        <v>2099059.0857143998</v>
      </c>
      <c r="F479" s="103">
        <v>2213279.9268677402</v>
      </c>
      <c r="G479" s="103">
        <v>2324794.98505635</v>
      </c>
      <c r="H479" s="103">
        <v>10479943.47213839</v>
      </c>
    </row>
    <row r="480" spans="1:8">
      <c r="A480" s="5">
        <v>411845</v>
      </c>
      <c r="B480" s="2" t="s">
        <v>285</v>
      </c>
      <c r="C480" s="102">
        <v>4243200.4577854201</v>
      </c>
      <c r="D480" s="103">
        <v>4307506.1448776899</v>
      </c>
      <c r="E480" s="103">
        <v>4374203.15822447</v>
      </c>
      <c r="F480" s="103">
        <v>4445537.8395709097</v>
      </c>
      <c r="G480" s="103">
        <v>4520522.0884162299</v>
      </c>
      <c r="H480" s="103">
        <v>21890969.688874722</v>
      </c>
    </row>
    <row r="481" spans="1:8">
      <c r="A481" s="5">
        <v>411847</v>
      </c>
      <c r="B481" s="2" t="s">
        <v>286</v>
      </c>
      <c r="C481" s="102">
        <v>2075739.51654122</v>
      </c>
      <c r="D481" s="103">
        <v>2041550.71996065</v>
      </c>
      <c r="E481" s="103">
        <v>1991629.3567117499</v>
      </c>
      <c r="F481" s="103">
        <v>1927562.84305694</v>
      </c>
      <c r="G481" s="103">
        <v>1979615.80910801</v>
      </c>
      <c r="H481" s="103">
        <v>10016098.245378569</v>
      </c>
    </row>
    <row r="482" spans="1:8">
      <c r="A482" s="5">
        <v>411849</v>
      </c>
      <c r="B482" s="2" t="s">
        <v>287</v>
      </c>
      <c r="C482" s="102">
        <v>1457775.0367827001</v>
      </c>
      <c r="D482" s="103">
        <v>1548726.48821488</v>
      </c>
      <c r="E482" s="103">
        <v>1562993.8469002901</v>
      </c>
      <c r="F482" s="103">
        <v>1518499.6390043199</v>
      </c>
      <c r="G482" s="103">
        <v>1565369.7503867501</v>
      </c>
      <c r="H482" s="103">
        <v>7653364.76128894</v>
      </c>
    </row>
    <row r="483" spans="1:8">
      <c r="A483" s="5">
        <v>420463</v>
      </c>
      <c r="B483" s="2" t="s">
        <v>413</v>
      </c>
      <c r="C483" s="102">
        <v>884947.76705546898</v>
      </c>
      <c r="D483" s="103">
        <v>931469.47987371299</v>
      </c>
      <c r="E483" s="103">
        <v>977271.55654861103</v>
      </c>
      <c r="F483" s="103">
        <v>1022550.63961348</v>
      </c>
      <c r="G483" s="103">
        <v>1067370.8793260599</v>
      </c>
      <c r="H483" s="103">
        <v>4883610.3224173328</v>
      </c>
    </row>
    <row r="484" spans="1:8">
      <c r="A484" s="5">
        <v>421206</v>
      </c>
      <c r="B484" s="2" t="s">
        <v>289</v>
      </c>
      <c r="C484" s="102">
        <v>839279.36527252896</v>
      </c>
      <c r="D484" s="103">
        <v>860032.98295205296</v>
      </c>
      <c r="E484" s="103">
        <v>879809.98500944697</v>
      </c>
      <c r="F484" s="103">
        <v>898413.46932326898</v>
      </c>
      <c r="G484" s="103">
        <v>916470.57159096503</v>
      </c>
      <c r="H484" s="103">
        <v>4394006.3741482627</v>
      </c>
    </row>
    <row r="485" spans="1:8">
      <c r="A485" s="5">
        <v>421759</v>
      </c>
      <c r="B485" s="2" t="s">
        <v>678</v>
      </c>
      <c r="C485" s="102">
        <v>784552.74066645803</v>
      </c>
      <c r="D485" s="103">
        <v>823511.61446035199</v>
      </c>
      <c r="E485" s="103">
        <v>858943.14486450294</v>
      </c>
      <c r="F485" s="103">
        <v>890813.85407292598</v>
      </c>
      <c r="G485" s="103">
        <v>918632.96452322102</v>
      </c>
      <c r="H485" s="103">
        <v>4276454.3185874606</v>
      </c>
    </row>
    <row r="486" spans="1:8">
      <c r="A486" s="5">
        <v>421807</v>
      </c>
      <c r="B486" s="2" t="s">
        <v>679</v>
      </c>
      <c r="C486" s="102">
        <v>80363.555066005894</v>
      </c>
      <c r="D486" s="103">
        <v>64381.304530049201</v>
      </c>
      <c r="E486" s="103">
        <v>67823.509303281695</v>
      </c>
      <c r="F486" s="103">
        <v>71675.752795418404</v>
      </c>
      <c r="G486" s="103">
        <v>75794.305398779194</v>
      </c>
      <c r="H486" s="103">
        <v>360038.42709353438</v>
      </c>
    </row>
    <row r="487" spans="1:8">
      <c r="A487" s="5">
        <v>421860</v>
      </c>
      <c r="B487" s="2" t="s">
        <v>290</v>
      </c>
      <c r="C487" s="102">
        <v>205721.592416992</v>
      </c>
      <c r="D487" s="103">
        <v>219680.46835922301</v>
      </c>
      <c r="E487" s="103">
        <v>232851.95864563301</v>
      </c>
      <c r="F487" s="103">
        <v>246232.400051654</v>
      </c>
      <c r="G487" s="103">
        <v>258637.939742766</v>
      </c>
      <c r="H487" s="103">
        <v>1163124.3592162679</v>
      </c>
    </row>
    <row r="488" spans="1:8">
      <c r="A488" s="5">
        <v>421864</v>
      </c>
      <c r="B488" s="2" t="s">
        <v>680</v>
      </c>
      <c r="C488" s="102">
        <v>2534658.47220839</v>
      </c>
      <c r="D488" s="103">
        <v>2752920.8961861199</v>
      </c>
      <c r="E488" s="103">
        <v>2963306.32785657</v>
      </c>
      <c r="F488" s="103">
        <v>3164050.49684639</v>
      </c>
      <c r="G488" s="103">
        <v>3356646.1806069398</v>
      </c>
      <c r="H488" s="103">
        <v>14771582.373704407</v>
      </c>
    </row>
    <row r="489" spans="1:8">
      <c r="A489" s="5">
        <v>421865</v>
      </c>
      <c r="B489" s="2" t="s">
        <v>681</v>
      </c>
      <c r="C489" s="102">
        <v>850679.60481959803</v>
      </c>
      <c r="D489" s="103">
        <v>879668.15124598995</v>
      </c>
      <c r="E489" s="103">
        <v>910019.70924376196</v>
      </c>
      <c r="F489" s="103">
        <v>940988.168331697</v>
      </c>
      <c r="G489" s="103">
        <v>972719.33034293901</v>
      </c>
      <c r="H489" s="103">
        <v>4554074.9639839856</v>
      </c>
    </row>
    <row r="490" spans="1:8">
      <c r="A490" s="5">
        <v>421866</v>
      </c>
      <c r="B490" s="2" t="s">
        <v>414</v>
      </c>
      <c r="C490" s="102">
        <v>374901.39061517199</v>
      </c>
      <c r="D490" s="103">
        <v>407834.06347325398</v>
      </c>
      <c r="E490" s="103">
        <v>441088.29850265302</v>
      </c>
      <c r="F490" s="103">
        <v>474262.68766150699</v>
      </c>
      <c r="G490" s="103">
        <v>507791.75003105699</v>
      </c>
      <c r="H490" s="103">
        <v>2205878.1902836431</v>
      </c>
    </row>
    <row r="491" spans="1:8">
      <c r="A491" s="5">
        <v>421876</v>
      </c>
      <c r="B491" s="2" t="s">
        <v>291</v>
      </c>
      <c r="C491" s="102">
        <v>111404.616788139</v>
      </c>
      <c r="D491" s="103">
        <v>109200.827059798</v>
      </c>
      <c r="E491" s="103">
        <v>109550.69132083299</v>
      </c>
      <c r="F491" s="103">
        <v>107113.326427184</v>
      </c>
      <c r="G491" s="103">
        <v>111461.649909274</v>
      </c>
      <c r="H491" s="103">
        <v>548731.11150522798</v>
      </c>
    </row>
    <row r="492" spans="1:8">
      <c r="A492" s="5">
        <v>421882</v>
      </c>
      <c r="B492" s="2" t="s">
        <v>682</v>
      </c>
      <c r="C492" s="102">
        <v>1706591.55919657</v>
      </c>
      <c r="D492" s="103">
        <v>1687083.5249546401</v>
      </c>
      <c r="E492" s="103">
        <v>1676993.1101975599</v>
      </c>
      <c r="F492" s="103">
        <v>1673881.8529528601</v>
      </c>
      <c r="G492" s="103">
        <v>1677733.7945440901</v>
      </c>
      <c r="H492" s="103">
        <v>8422283.841845721</v>
      </c>
    </row>
    <row r="493" spans="1:8">
      <c r="A493" s="5">
        <v>421886</v>
      </c>
      <c r="B493" s="2" t="s">
        <v>292</v>
      </c>
      <c r="C493" s="102">
        <v>347802.41998115898</v>
      </c>
      <c r="D493" s="103">
        <v>374316.77178284898</v>
      </c>
      <c r="E493" s="103">
        <v>400296.15545293898</v>
      </c>
      <c r="F493" s="103">
        <v>424739.66125790798</v>
      </c>
      <c r="G493" s="103">
        <v>448553.88572068798</v>
      </c>
      <c r="H493" s="103">
        <v>1995708.8941955429</v>
      </c>
    </row>
    <row r="494" spans="1:8">
      <c r="A494" s="5">
        <v>421887</v>
      </c>
      <c r="B494" s="2" t="s">
        <v>293</v>
      </c>
      <c r="C494" s="102">
        <v>1618577.34041862</v>
      </c>
      <c r="D494" s="103">
        <v>1643989.00525004</v>
      </c>
      <c r="E494" s="103">
        <v>1668648.2103442501</v>
      </c>
      <c r="F494" s="103">
        <v>1691866.24294991</v>
      </c>
      <c r="G494" s="103">
        <v>1714200.7058585701</v>
      </c>
      <c r="H494" s="103">
        <v>8337281.5048213899</v>
      </c>
    </row>
    <row r="495" spans="1:8">
      <c r="A495" s="5">
        <v>421890</v>
      </c>
      <c r="B495" s="2" t="s">
        <v>683</v>
      </c>
      <c r="C495" s="102">
        <v>1383999.8926979201</v>
      </c>
      <c r="D495" s="103">
        <v>1460083.4086336801</v>
      </c>
      <c r="E495" s="103">
        <v>1529963.0513867899</v>
      </c>
      <c r="F495" s="103">
        <v>1593865.6486074701</v>
      </c>
      <c r="G495" s="103">
        <v>1653976.9480729401</v>
      </c>
      <c r="H495" s="103">
        <v>7621888.9493988007</v>
      </c>
    </row>
    <row r="496" spans="1:8">
      <c r="A496" s="5">
        <v>421893</v>
      </c>
      <c r="B496" s="2" t="s">
        <v>684</v>
      </c>
      <c r="C496" s="102">
        <v>105781.555624751</v>
      </c>
      <c r="D496" s="103">
        <v>111410.842011692</v>
      </c>
      <c r="E496" s="103">
        <v>117832.84811827001</v>
      </c>
      <c r="F496" s="103">
        <v>123733.878434311</v>
      </c>
      <c r="G496" s="103">
        <v>128565.386490922</v>
      </c>
      <c r="H496" s="103">
        <v>587324.51067994605</v>
      </c>
    </row>
    <row r="497" spans="1:8">
      <c r="A497" s="5">
        <v>421901</v>
      </c>
      <c r="B497" s="2" t="s">
        <v>294</v>
      </c>
      <c r="C497" s="102">
        <v>1393006.58015155</v>
      </c>
      <c r="D497" s="103">
        <v>1448881.31320499</v>
      </c>
      <c r="E497" s="103">
        <v>1499718.4774911599</v>
      </c>
      <c r="F497" s="103">
        <v>1543983.76795617</v>
      </c>
      <c r="G497" s="103">
        <v>1583659.9467716101</v>
      </c>
      <c r="H497" s="103">
        <v>7469250.08557548</v>
      </c>
    </row>
    <row r="498" spans="1:8">
      <c r="A498" s="5">
        <v>421912</v>
      </c>
      <c r="B498" s="2" t="s">
        <v>295</v>
      </c>
      <c r="C498" s="102">
        <v>1365552.12082435</v>
      </c>
      <c r="D498" s="103">
        <v>1439291.8965823301</v>
      </c>
      <c r="E498" s="103">
        <v>1510141.5941820799</v>
      </c>
      <c r="F498" s="103">
        <v>1577213.7410762799</v>
      </c>
      <c r="G498" s="103">
        <v>1640912.60682193</v>
      </c>
      <c r="H498" s="103">
        <v>7533111.9594869707</v>
      </c>
    </row>
    <row r="499" spans="1:8">
      <c r="A499" s="5">
        <v>421920</v>
      </c>
      <c r="B499" s="2" t="s">
        <v>296</v>
      </c>
      <c r="C499" s="102">
        <v>559859.12124771799</v>
      </c>
      <c r="D499" s="103">
        <v>597323.58938222798</v>
      </c>
      <c r="E499" s="103">
        <v>632786.16341337597</v>
      </c>
      <c r="F499" s="103">
        <v>666949.91745492804</v>
      </c>
      <c r="G499" s="103">
        <v>698964.20884230803</v>
      </c>
      <c r="H499" s="103">
        <v>3155883.0003405586</v>
      </c>
    </row>
    <row r="500" spans="1:8">
      <c r="A500" s="5">
        <v>421931</v>
      </c>
      <c r="B500" s="2" t="s">
        <v>297</v>
      </c>
      <c r="C500" s="102">
        <v>2292872.2963221502</v>
      </c>
      <c r="D500" s="103">
        <v>2478855.42393628</v>
      </c>
      <c r="E500" s="103">
        <v>2660663.5741516799</v>
      </c>
      <c r="F500" s="103">
        <v>2835952.7190038902</v>
      </c>
      <c r="G500" s="103">
        <v>3007997.7619965901</v>
      </c>
      <c r="H500" s="103">
        <v>13276341.775410589</v>
      </c>
    </row>
    <row r="501" spans="1:8">
      <c r="A501" s="5">
        <v>421935</v>
      </c>
      <c r="B501" s="2" t="s">
        <v>685</v>
      </c>
      <c r="C501" s="102">
        <v>237582.937379196</v>
      </c>
      <c r="D501" s="103">
        <v>249378.737766723</v>
      </c>
      <c r="E501" s="103">
        <v>261544.66743092801</v>
      </c>
      <c r="F501" s="103">
        <v>274187.08032827498</v>
      </c>
      <c r="G501" s="103">
        <v>287248.162607365</v>
      </c>
      <c r="H501" s="103">
        <v>1309941.585512487</v>
      </c>
    </row>
    <row r="502" spans="1:8">
      <c r="A502" s="5">
        <v>421942</v>
      </c>
      <c r="B502" s="2" t="s">
        <v>686</v>
      </c>
      <c r="C502" s="102">
        <v>442858.98413049203</v>
      </c>
      <c r="D502" s="103">
        <v>465504.59662133799</v>
      </c>
      <c r="E502" s="103">
        <v>488893.538028076</v>
      </c>
      <c r="F502" s="103">
        <v>511859.62551846798</v>
      </c>
      <c r="G502" s="103">
        <v>533455.71298735996</v>
      </c>
      <c r="H502" s="103">
        <v>2442572.4572857339</v>
      </c>
    </row>
    <row r="503" spans="1:8">
      <c r="A503" s="5">
        <v>421945</v>
      </c>
      <c r="B503" s="2" t="s">
        <v>298</v>
      </c>
      <c r="C503" s="102">
        <v>422902.80307400302</v>
      </c>
      <c r="D503" s="103">
        <v>446964.90937883401</v>
      </c>
      <c r="E503" s="103">
        <v>470920.61400178302</v>
      </c>
      <c r="F503" s="103">
        <v>494345.09354435699</v>
      </c>
      <c r="G503" s="103">
        <v>517805.844934655</v>
      </c>
      <c r="H503" s="103">
        <v>2352939.2649336322</v>
      </c>
    </row>
    <row r="504" spans="1:8">
      <c r="A504" s="5">
        <v>421949</v>
      </c>
      <c r="B504" s="2" t="s">
        <v>687</v>
      </c>
      <c r="C504" s="102">
        <v>1610908.6773126801</v>
      </c>
      <c r="D504" s="103">
        <v>1708165.6747087699</v>
      </c>
      <c r="E504" s="103">
        <v>1805255.6682428301</v>
      </c>
      <c r="F504" s="103">
        <v>1899642.2875520601</v>
      </c>
      <c r="G504" s="103">
        <v>1993132.08755752</v>
      </c>
      <c r="H504" s="103">
        <v>9017104.3953738604</v>
      </c>
    </row>
    <row r="505" spans="1:8">
      <c r="A505" s="5">
        <v>431704</v>
      </c>
      <c r="B505" s="2" t="s">
        <v>299</v>
      </c>
      <c r="C505" s="102">
        <v>521742.65392321302</v>
      </c>
      <c r="D505" s="103">
        <v>553769.66369478195</v>
      </c>
      <c r="E505" s="103">
        <v>584533.16521858203</v>
      </c>
      <c r="F505" s="103">
        <v>614410.819880286</v>
      </c>
      <c r="G505" s="103">
        <v>643363.316035436</v>
      </c>
      <c r="H505" s="103">
        <v>2917819.6187522993</v>
      </c>
    </row>
    <row r="506" spans="1:8">
      <c r="A506" s="5">
        <v>431788</v>
      </c>
      <c r="B506" s="2" t="s">
        <v>300</v>
      </c>
      <c r="C506" s="102">
        <v>887083.22433515603</v>
      </c>
      <c r="D506" s="103">
        <v>886701.81077700702</v>
      </c>
      <c r="E506" s="103">
        <v>877305.19981080899</v>
      </c>
      <c r="F506" s="103">
        <v>858673.43935226102</v>
      </c>
      <c r="G506" s="103">
        <v>889803.90185948799</v>
      </c>
      <c r="H506" s="103">
        <v>4399567.5761347208</v>
      </c>
    </row>
    <row r="507" spans="1:8">
      <c r="A507" s="5">
        <v>431831</v>
      </c>
      <c r="B507" s="2" t="s">
        <v>301</v>
      </c>
      <c r="C507" s="102">
        <v>326800.399117138</v>
      </c>
      <c r="D507" s="103">
        <v>315564.15080073202</v>
      </c>
      <c r="E507" s="103">
        <v>309691.49744226702</v>
      </c>
      <c r="F507" s="103">
        <v>300764.28024848801</v>
      </c>
      <c r="G507" s="103">
        <v>309917.82665340899</v>
      </c>
      <c r="H507" s="103">
        <v>1562738.154262034</v>
      </c>
    </row>
    <row r="508" spans="1:8">
      <c r="A508" s="5">
        <v>431966</v>
      </c>
      <c r="B508" s="2" t="s">
        <v>688</v>
      </c>
      <c r="C508" s="102">
        <v>340989.42847695498</v>
      </c>
      <c r="D508" s="103">
        <v>355072.62212144601</v>
      </c>
      <c r="E508" s="103">
        <v>369953.63245466899</v>
      </c>
      <c r="F508" s="103">
        <v>384943.06306340999</v>
      </c>
      <c r="G508" s="103">
        <v>400413.86664084898</v>
      </c>
      <c r="H508" s="103">
        <v>1851372.6127573289</v>
      </c>
    </row>
    <row r="509" spans="1:8">
      <c r="A509" s="5">
        <v>431968</v>
      </c>
      <c r="B509" s="2" t="s">
        <v>302</v>
      </c>
      <c r="C509" s="102">
        <v>275623.93031141901</v>
      </c>
      <c r="D509" s="103">
        <v>288901.43176590401</v>
      </c>
      <c r="E509" s="103">
        <v>302840.79351051099</v>
      </c>
      <c r="F509" s="103">
        <v>316175.82271417102</v>
      </c>
      <c r="G509" s="103">
        <v>328907.052611197</v>
      </c>
      <c r="H509" s="103">
        <v>1512449.0309132021</v>
      </c>
    </row>
    <row r="510" spans="1:8">
      <c r="A510" s="5">
        <v>431969</v>
      </c>
      <c r="B510" s="2" t="s">
        <v>303</v>
      </c>
      <c r="C510" s="102">
        <v>2002135.22958375</v>
      </c>
      <c r="D510" s="103">
        <v>2124886.5603331602</v>
      </c>
      <c r="E510" s="103">
        <v>2245420.8875162699</v>
      </c>
      <c r="F510" s="103">
        <v>2363266.6229306199</v>
      </c>
      <c r="G510" s="103">
        <v>2478489.6225026902</v>
      </c>
      <c r="H510" s="103">
        <v>11214198.92286649</v>
      </c>
    </row>
    <row r="511" spans="1:8">
      <c r="A511" s="5">
        <v>431974</v>
      </c>
      <c r="B511" s="2" t="s">
        <v>304</v>
      </c>
      <c r="C511" s="102">
        <v>546217.24573376798</v>
      </c>
      <c r="D511" s="103">
        <v>577981.75212918699</v>
      </c>
      <c r="E511" s="103">
        <v>609380.84904211899</v>
      </c>
      <c r="F511" s="103">
        <v>640896.57442028797</v>
      </c>
      <c r="G511" s="103">
        <v>671526.81136264396</v>
      </c>
      <c r="H511" s="103">
        <v>3046003.232688006</v>
      </c>
    </row>
    <row r="512" spans="1:8">
      <c r="A512" s="5">
        <v>431977</v>
      </c>
      <c r="B512" s="2" t="s">
        <v>305</v>
      </c>
      <c r="C512" s="102">
        <v>1355469.0196628801</v>
      </c>
      <c r="D512" s="103">
        <v>1431124.8272991099</v>
      </c>
      <c r="E512" s="103">
        <v>1506561.1216573699</v>
      </c>
      <c r="F512" s="103">
        <v>1581510.6704845701</v>
      </c>
      <c r="G512" s="103">
        <v>1656981.1525694299</v>
      </c>
      <c r="H512" s="103">
        <v>7531646.7916733595</v>
      </c>
    </row>
    <row r="513" spans="1:8">
      <c r="A513" s="5">
        <v>431979</v>
      </c>
      <c r="B513" s="2" t="s">
        <v>689</v>
      </c>
      <c r="C513" s="102">
        <v>1609214.67372148</v>
      </c>
      <c r="D513" s="103">
        <v>1671803.85834471</v>
      </c>
      <c r="E513" s="103">
        <v>1734700.4589281001</v>
      </c>
      <c r="F513" s="103">
        <v>1800401.6764739801</v>
      </c>
      <c r="G513" s="103">
        <v>1869396.827905</v>
      </c>
      <c r="H513" s="103">
        <v>8685517.4953732695</v>
      </c>
    </row>
    <row r="514" spans="1:8">
      <c r="A514" s="5">
        <v>431980</v>
      </c>
      <c r="B514" s="2" t="s">
        <v>306</v>
      </c>
      <c r="C514" s="102">
        <v>3229152.6012765202</v>
      </c>
      <c r="D514" s="103">
        <v>3263597.0504535702</v>
      </c>
      <c r="E514" s="103">
        <v>3303354.0879743299</v>
      </c>
      <c r="F514" s="103">
        <v>3346073.9519434199</v>
      </c>
      <c r="G514" s="103">
        <v>3391884.8225273001</v>
      </c>
      <c r="H514" s="103">
        <v>16534062.514175141</v>
      </c>
    </row>
    <row r="515" spans="1:8">
      <c r="A515" s="5">
        <v>431994</v>
      </c>
      <c r="B515" s="2" t="s">
        <v>307</v>
      </c>
      <c r="C515" s="102">
        <v>1708973.73925925</v>
      </c>
      <c r="D515" s="103">
        <v>1794027.8847419401</v>
      </c>
      <c r="E515" s="103">
        <v>1875714.49784308</v>
      </c>
      <c r="F515" s="103">
        <v>1953615.3055946</v>
      </c>
      <c r="G515" s="103">
        <v>2029515.1296746901</v>
      </c>
      <c r="H515" s="103">
        <v>9361846.5571135599</v>
      </c>
    </row>
    <row r="516" spans="1:8">
      <c r="A516" s="5">
        <v>431995</v>
      </c>
      <c r="B516" s="2" t="s">
        <v>690</v>
      </c>
      <c r="C516" s="102">
        <v>820178.90498781402</v>
      </c>
      <c r="D516" s="103">
        <v>885549.99430839997</v>
      </c>
      <c r="E516" s="103">
        <v>951359.90504622296</v>
      </c>
      <c r="F516" s="103">
        <v>1017301.01205824</v>
      </c>
      <c r="G516" s="103">
        <v>1083891.1884015901</v>
      </c>
      <c r="H516" s="103">
        <v>4758281.0048022661</v>
      </c>
    </row>
    <row r="517" spans="1:8">
      <c r="A517" s="5">
        <v>432008</v>
      </c>
      <c r="B517" s="2" t="s">
        <v>308</v>
      </c>
      <c r="C517" s="102">
        <v>517709.04341494798</v>
      </c>
      <c r="D517" s="103">
        <v>532388.84709900396</v>
      </c>
      <c r="E517" s="103">
        <v>545690.97453753604</v>
      </c>
      <c r="F517" s="103">
        <v>557752.91012017103</v>
      </c>
      <c r="G517" s="103">
        <v>567979.31959053001</v>
      </c>
      <c r="H517" s="103">
        <v>2721521.0947621888</v>
      </c>
    </row>
    <row r="518" spans="1:8">
      <c r="A518" s="5">
        <v>432013</v>
      </c>
      <c r="B518" s="2" t="s">
        <v>691</v>
      </c>
      <c r="C518" s="102">
        <v>819056.19856851106</v>
      </c>
      <c r="D518" s="103">
        <v>900333.81307445897</v>
      </c>
      <c r="E518" s="103">
        <v>931874.32059855596</v>
      </c>
      <c r="F518" s="103">
        <v>912446.57804178901</v>
      </c>
      <c r="G518" s="103">
        <v>946924.15694246895</v>
      </c>
      <c r="H518" s="103">
        <v>4510635.0672257841</v>
      </c>
    </row>
    <row r="519" spans="1:8">
      <c r="A519" s="5">
        <v>432016</v>
      </c>
      <c r="B519" s="2" t="s">
        <v>309</v>
      </c>
      <c r="C519" s="102">
        <v>9297981.8630290106</v>
      </c>
      <c r="D519" s="103">
        <v>9644656.5602678191</v>
      </c>
      <c r="E519" s="103">
        <v>9990055.8673462104</v>
      </c>
      <c r="F519" s="103">
        <v>10347822.565775501</v>
      </c>
      <c r="G519" s="103">
        <v>10720548.0059464</v>
      </c>
      <c r="H519" s="103">
        <v>50001064.86236494</v>
      </c>
    </row>
    <row r="520" spans="1:8">
      <c r="A520" s="5">
        <v>432017</v>
      </c>
      <c r="B520" s="2" t="s">
        <v>310</v>
      </c>
      <c r="C520" s="102">
        <v>2484202.3968233699</v>
      </c>
      <c r="D520" s="103">
        <v>2597584.73525246</v>
      </c>
      <c r="E520" s="103">
        <v>2708218.4331424502</v>
      </c>
      <c r="F520" s="103">
        <v>2813587.0609335201</v>
      </c>
      <c r="G520" s="103">
        <v>2914799.2208061102</v>
      </c>
      <c r="H520" s="103">
        <v>13518391.846957911</v>
      </c>
    </row>
    <row r="521" spans="1:8">
      <c r="A521" s="5">
        <v>432023</v>
      </c>
      <c r="B521" s="2" t="s">
        <v>311</v>
      </c>
      <c r="C521" s="102">
        <v>562100.16786917497</v>
      </c>
      <c r="D521" s="103">
        <v>548061.85276840604</v>
      </c>
      <c r="E521" s="103">
        <v>539883.95537374401</v>
      </c>
      <c r="F521" s="103">
        <v>527665.13482001005</v>
      </c>
      <c r="G521" s="103">
        <v>547445.54202443606</v>
      </c>
      <c r="H521" s="103">
        <v>2725156.6528557711</v>
      </c>
    </row>
    <row r="522" spans="1:8">
      <c r="A522" s="5">
        <v>432029</v>
      </c>
      <c r="B522" s="2" t="s">
        <v>312</v>
      </c>
      <c r="C522" s="102">
        <v>110852.233304241</v>
      </c>
      <c r="D522" s="103">
        <v>109255.744889547</v>
      </c>
      <c r="E522" s="103">
        <v>109471.22043104201</v>
      </c>
      <c r="F522" s="103">
        <v>108334.651537889</v>
      </c>
      <c r="G522" s="103">
        <v>113007.21868098099</v>
      </c>
      <c r="H522" s="103">
        <v>550921.06884369999</v>
      </c>
    </row>
    <row r="523" spans="1:8">
      <c r="A523" s="5">
        <v>432030</v>
      </c>
      <c r="B523" s="2" t="s">
        <v>288</v>
      </c>
      <c r="C523" s="102">
        <v>739896.03996976896</v>
      </c>
      <c r="D523" s="103">
        <v>786125.83345127897</v>
      </c>
      <c r="E523" s="103">
        <v>831733.38327414298</v>
      </c>
      <c r="F523" s="103">
        <v>876054.80939864705</v>
      </c>
      <c r="G523" s="103">
        <v>918950.09123986599</v>
      </c>
      <c r="H523" s="103">
        <v>4152760.1573337037</v>
      </c>
    </row>
    <row r="524" spans="1:8">
      <c r="A524" s="5">
        <v>432034</v>
      </c>
      <c r="B524" s="2" t="s">
        <v>313</v>
      </c>
      <c r="C524" s="102">
        <v>203841.26327020599</v>
      </c>
      <c r="D524" s="103">
        <v>214809.772045708</v>
      </c>
      <c r="E524" s="103">
        <v>225399.937860712</v>
      </c>
      <c r="F524" s="103">
        <v>236149.223797913</v>
      </c>
      <c r="G524" s="103">
        <v>246161.181128447</v>
      </c>
      <c r="H524" s="103">
        <v>1126361.3781029859</v>
      </c>
    </row>
    <row r="525" spans="1:8">
      <c r="A525" s="5">
        <v>432141</v>
      </c>
      <c r="B525" s="2" t="s">
        <v>692</v>
      </c>
      <c r="C525" s="102">
        <v>507670.59810717602</v>
      </c>
      <c r="D525" s="103">
        <v>529400.11752491503</v>
      </c>
      <c r="E525" s="103">
        <v>532850.623829872</v>
      </c>
      <c r="F525" s="103">
        <v>513725.51116354798</v>
      </c>
      <c r="G525" s="103">
        <v>525968.39077061706</v>
      </c>
      <c r="H525" s="103">
        <v>2609615.2413961282</v>
      </c>
    </row>
    <row r="526" spans="1:8">
      <c r="A526" s="5">
        <v>440425</v>
      </c>
      <c r="B526" s="2" t="s">
        <v>693</v>
      </c>
      <c r="C526" s="102">
        <v>151122.43403184399</v>
      </c>
      <c r="D526" s="103">
        <v>172316.95766337501</v>
      </c>
      <c r="E526" s="103">
        <v>194023.825242099</v>
      </c>
      <c r="F526" s="103">
        <v>215932.08209443299</v>
      </c>
      <c r="G526" s="103">
        <v>238124.68058921499</v>
      </c>
      <c r="H526" s="103">
        <v>971519.97962096601</v>
      </c>
    </row>
    <row r="527" spans="1:8">
      <c r="A527" s="5">
        <v>442038</v>
      </c>
      <c r="B527" s="2" t="s">
        <v>314</v>
      </c>
      <c r="C527" s="102">
        <v>623276.32034252002</v>
      </c>
      <c r="D527" s="103">
        <v>654167.76851001603</v>
      </c>
      <c r="E527" s="103">
        <v>682797.39246460202</v>
      </c>
      <c r="F527" s="103">
        <v>708509.66560051404</v>
      </c>
      <c r="G527" s="103">
        <v>731716.61608787603</v>
      </c>
      <c r="H527" s="103">
        <v>3400467.7630055277</v>
      </c>
    </row>
    <row r="528" spans="1:8">
      <c r="A528" s="5">
        <v>442039</v>
      </c>
      <c r="B528" s="2" t="s">
        <v>315</v>
      </c>
      <c r="C528" s="102">
        <v>3990706.3835744699</v>
      </c>
      <c r="D528" s="103">
        <v>4318948.2564195702</v>
      </c>
      <c r="E528" s="103">
        <v>4474836.26966618</v>
      </c>
      <c r="F528" s="103">
        <v>4394682.9743745904</v>
      </c>
      <c r="G528" s="103">
        <v>4574523.6063373303</v>
      </c>
      <c r="H528" s="103">
        <v>21753697.490372144</v>
      </c>
    </row>
    <row r="529" spans="1:8">
      <c r="A529" s="5">
        <v>442040</v>
      </c>
      <c r="B529" s="2" t="s">
        <v>316</v>
      </c>
      <c r="C529" s="102">
        <v>1956631.86519953</v>
      </c>
      <c r="D529" s="103">
        <v>2108846.6053641099</v>
      </c>
      <c r="E529" s="103">
        <v>2262269.3547758302</v>
      </c>
      <c r="F529" s="103">
        <v>2415052.9544887799</v>
      </c>
      <c r="G529" s="103">
        <v>2567864.4577373001</v>
      </c>
      <c r="H529" s="103">
        <v>11310665.237565551</v>
      </c>
    </row>
    <row r="530" spans="1:8">
      <c r="A530" s="5">
        <v>442046</v>
      </c>
      <c r="B530" s="2" t="s">
        <v>694</v>
      </c>
      <c r="C530" s="102">
        <v>1628406.06655112</v>
      </c>
      <c r="D530" s="103">
        <v>1762235.6633113499</v>
      </c>
      <c r="E530" s="103">
        <v>1889862.0156765699</v>
      </c>
      <c r="F530" s="103">
        <v>2010060.0075665</v>
      </c>
      <c r="G530" s="103">
        <v>2125353.6838976899</v>
      </c>
      <c r="H530" s="103">
        <v>9415917.4370032288</v>
      </c>
    </row>
    <row r="531" spans="1:8">
      <c r="A531" s="5">
        <v>442057</v>
      </c>
      <c r="B531" s="2" t="s">
        <v>695</v>
      </c>
      <c r="C531" s="102">
        <v>1477984.08688951</v>
      </c>
      <c r="D531" s="103">
        <v>1598302.6882301599</v>
      </c>
      <c r="E531" s="103">
        <v>1608681.2448420001</v>
      </c>
      <c r="F531" s="103">
        <v>1594742.13985467</v>
      </c>
      <c r="G531" s="103">
        <v>1671394.5792614899</v>
      </c>
      <c r="H531" s="103">
        <v>7951104.7390778298</v>
      </c>
    </row>
    <row r="532" spans="1:8">
      <c r="A532" s="5">
        <v>442061</v>
      </c>
      <c r="B532" s="2" t="s">
        <v>317</v>
      </c>
      <c r="C532" s="102">
        <v>1170805.0917229899</v>
      </c>
      <c r="D532" s="103">
        <v>1179743.4607899301</v>
      </c>
      <c r="E532" s="103">
        <v>1197836.42246491</v>
      </c>
      <c r="F532" s="103">
        <v>1198797.4316616401</v>
      </c>
      <c r="G532" s="103">
        <v>1265339.03567326</v>
      </c>
      <c r="H532" s="103">
        <v>6012521.4423127295</v>
      </c>
    </row>
    <row r="533" spans="1:8">
      <c r="A533" s="5">
        <v>442065</v>
      </c>
      <c r="B533" s="2" t="s">
        <v>696</v>
      </c>
      <c r="C533" s="102">
        <v>184550.15300272501</v>
      </c>
      <c r="D533" s="103">
        <v>195715.19835277399</v>
      </c>
      <c r="E533" s="103">
        <v>206631.99897023299</v>
      </c>
      <c r="F533" s="103">
        <v>217166.75037478501</v>
      </c>
      <c r="G533" s="103">
        <v>227619.02323496601</v>
      </c>
      <c r="H533" s="103">
        <v>1031683.123935483</v>
      </c>
    </row>
    <row r="534" spans="1:8">
      <c r="A534" s="5">
        <v>442066</v>
      </c>
      <c r="B534" s="2" t="s">
        <v>318</v>
      </c>
      <c r="C534" s="102">
        <v>614664.40590350004</v>
      </c>
      <c r="D534" s="103">
        <v>603236.86125239194</v>
      </c>
      <c r="E534" s="103">
        <v>594968.03771645797</v>
      </c>
      <c r="F534" s="103">
        <v>583549.50324425497</v>
      </c>
      <c r="G534" s="103">
        <v>605069.38346867904</v>
      </c>
      <c r="H534" s="103">
        <v>3001488.1915852837</v>
      </c>
    </row>
    <row r="535" spans="1:8">
      <c r="A535" s="5">
        <v>442068</v>
      </c>
      <c r="B535" s="2" t="s">
        <v>319</v>
      </c>
      <c r="C535" s="102">
        <v>6435349.0688632196</v>
      </c>
      <c r="D535" s="103">
        <v>6983459.9074066496</v>
      </c>
      <c r="E535" s="103">
        <v>7534386.6418468496</v>
      </c>
      <c r="F535" s="103">
        <v>8079739.5073768599</v>
      </c>
      <c r="G535" s="103">
        <v>8628477.5970725901</v>
      </c>
      <c r="H535" s="103">
        <v>37661412.722566172</v>
      </c>
    </row>
    <row r="536" spans="1:8">
      <c r="A536" s="5">
        <v>442069</v>
      </c>
      <c r="B536" s="2" t="s">
        <v>320</v>
      </c>
      <c r="C536" s="102">
        <v>155035.659332223</v>
      </c>
      <c r="D536" s="103">
        <v>175593.67007939599</v>
      </c>
      <c r="E536" s="103">
        <v>197024.03488242801</v>
      </c>
      <c r="F536" s="103">
        <v>219652.545563653</v>
      </c>
      <c r="G536" s="103">
        <v>242950.57278532101</v>
      </c>
      <c r="H536" s="103">
        <v>990256.48264302104</v>
      </c>
    </row>
    <row r="537" spans="1:8">
      <c r="A537" s="5">
        <v>442073</v>
      </c>
      <c r="B537" s="2" t="s">
        <v>321</v>
      </c>
      <c r="C537" s="102">
        <v>80626.921798438707</v>
      </c>
      <c r="D537" s="103">
        <v>78506.782196309403</v>
      </c>
      <c r="E537" s="103">
        <v>75602.214671276306</v>
      </c>
      <c r="F537" s="103">
        <v>73117.411822912298</v>
      </c>
      <c r="G537" s="103">
        <v>75349.179430683696</v>
      </c>
      <c r="H537" s="103">
        <v>383202.50991962047</v>
      </c>
    </row>
    <row r="538" spans="1:8">
      <c r="A538" s="5">
        <v>442076</v>
      </c>
      <c r="B538" s="2" t="s">
        <v>415</v>
      </c>
      <c r="C538" s="102">
        <v>1124326.6265996399</v>
      </c>
      <c r="D538" s="103">
        <v>1219770.8691034201</v>
      </c>
      <c r="E538" s="103">
        <v>1313139.1891423799</v>
      </c>
      <c r="F538" s="103">
        <v>1404872.42199599</v>
      </c>
      <c r="G538" s="103">
        <v>1494892.6673088199</v>
      </c>
      <c r="H538" s="103">
        <v>6557001.7741502505</v>
      </c>
    </row>
    <row r="539" spans="1:8">
      <c r="A539" s="5">
        <v>442083</v>
      </c>
      <c r="B539" s="2" t="s">
        <v>322</v>
      </c>
      <c r="C539" s="102">
        <v>10037201.1248767</v>
      </c>
      <c r="D539" s="103">
        <v>10509398.8124824</v>
      </c>
      <c r="E539" s="103">
        <v>11001737.1687176</v>
      </c>
      <c r="F539" s="103">
        <v>11526900.898477999</v>
      </c>
      <c r="G539" s="103">
        <v>12091199.7842583</v>
      </c>
      <c r="H539" s="103">
        <v>55166437.788813002</v>
      </c>
    </row>
    <row r="540" spans="1:8">
      <c r="A540" s="5">
        <v>442086</v>
      </c>
      <c r="B540" s="2" t="s">
        <v>697</v>
      </c>
      <c r="C540" s="102">
        <v>4748348.4624199402</v>
      </c>
      <c r="D540" s="103">
        <v>5106599.1508959997</v>
      </c>
      <c r="E540" s="103">
        <v>5456196.8413376603</v>
      </c>
      <c r="F540" s="103">
        <v>5795616.0938876504</v>
      </c>
      <c r="G540" s="103">
        <v>6127944.5594239496</v>
      </c>
      <c r="H540" s="103">
        <v>27234705.107965201</v>
      </c>
    </row>
    <row r="541" spans="1:8">
      <c r="A541" s="5">
        <v>442090</v>
      </c>
      <c r="B541" s="2" t="s">
        <v>323</v>
      </c>
      <c r="C541" s="102">
        <v>1500552.70956782</v>
      </c>
      <c r="D541" s="103">
        <v>1585289.2591075299</v>
      </c>
      <c r="E541" s="103">
        <v>1574643.1847788601</v>
      </c>
      <c r="F541" s="103">
        <v>1546846.5230177499</v>
      </c>
      <c r="G541" s="103">
        <v>1610997.6319480401</v>
      </c>
      <c r="H541" s="103">
        <v>7818329.3084199997</v>
      </c>
    </row>
    <row r="542" spans="1:8">
      <c r="A542" s="5">
        <v>442091</v>
      </c>
      <c r="B542" s="2" t="s">
        <v>324</v>
      </c>
      <c r="C542" s="102">
        <v>5147835.6037924904</v>
      </c>
      <c r="D542" s="103">
        <v>5107556.1915596602</v>
      </c>
      <c r="E542" s="103">
        <v>5071414.4721254399</v>
      </c>
      <c r="F542" s="103">
        <v>5043958.5217412198</v>
      </c>
      <c r="G542" s="103">
        <v>5018315.40994169</v>
      </c>
      <c r="H542" s="103">
        <v>25389080.199160501</v>
      </c>
    </row>
    <row r="543" spans="1:8">
      <c r="A543" s="5">
        <v>442103</v>
      </c>
      <c r="B543" s="2" t="s">
        <v>325</v>
      </c>
      <c r="C543" s="102">
        <v>520908.49113004201</v>
      </c>
      <c r="D543" s="103">
        <v>555755.04557808302</v>
      </c>
      <c r="E543" s="103">
        <v>590136.72043026297</v>
      </c>
      <c r="F543" s="103">
        <v>623626.65461115399</v>
      </c>
      <c r="G543" s="103">
        <v>656360.14225175197</v>
      </c>
      <c r="H543" s="103">
        <v>2946787.0540012936</v>
      </c>
    </row>
    <row r="544" spans="1:8">
      <c r="A544" s="5">
        <v>442104</v>
      </c>
      <c r="B544" s="2" t="s">
        <v>326</v>
      </c>
      <c r="C544" s="102">
        <v>800649.37342273304</v>
      </c>
      <c r="D544" s="103">
        <v>769885.81329801201</v>
      </c>
      <c r="E544" s="103">
        <v>735862.89005100902</v>
      </c>
      <c r="F544" s="103">
        <v>700013.11578261701</v>
      </c>
      <c r="G544" s="103">
        <v>709342.63970476005</v>
      </c>
      <c r="H544" s="103">
        <v>3715753.8322591316</v>
      </c>
    </row>
    <row r="545" spans="1:8">
      <c r="A545" s="5">
        <v>442105</v>
      </c>
      <c r="B545" s="2" t="s">
        <v>327</v>
      </c>
      <c r="C545" s="102">
        <v>745958.89185940695</v>
      </c>
      <c r="D545" s="103">
        <v>820856.08009829198</v>
      </c>
      <c r="E545" s="103">
        <v>897159.34118142899</v>
      </c>
      <c r="F545" s="103">
        <v>974006.23042027699</v>
      </c>
      <c r="G545" s="103">
        <v>1053145.44315961</v>
      </c>
      <c r="H545" s="103">
        <v>4491125.9867190151</v>
      </c>
    </row>
    <row r="546" spans="1:8">
      <c r="A546" s="5">
        <v>442107</v>
      </c>
      <c r="B546" s="2" t="s">
        <v>328</v>
      </c>
      <c r="C546" s="102">
        <v>724973.46449376002</v>
      </c>
      <c r="D546" s="103">
        <v>755223.90866855194</v>
      </c>
      <c r="E546" s="103">
        <v>788679.57629435405</v>
      </c>
      <c r="F546" s="103">
        <v>822438.791654389</v>
      </c>
      <c r="G546" s="103">
        <v>854496.95880167896</v>
      </c>
      <c r="H546" s="103">
        <v>3945812.6999127339</v>
      </c>
    </row>
    <row r="547" spans="1:8">
      <c r="A547" s="5">
        <v>442116</v>
      </c>
      <c r="B547" s="2" t="s">
        <v>329</v>
      </c>
      <c r="C547" s="102">
        <v>1240402.6364279999</v>
      </c>
      <c r="D547" s="103">
        <v>1344230.4140333701</v>
      </c>
      <c r="E547" s="103">
        <v>1447184.0247411099</v>
      </c>
      <c r="F547" s="103">
        <v>1547989.2282640701</v>
      </c>
      <c r="G547" s="103">
        <v>1647702.4946669999</v>
      </c>
      <c r="H547" s="103">
        <v>7227508.7981335502</v>
      </c>
    </row>
    <row r="548" spans="1:8">
      <c r="A548" s="5">
        <v>442130</v>
      </c>
      <c r="B548" s="2" t="s">
        <v>330</v>
      </c>
      <c r="C548" s="102">
        <v>2609541.74422378</v>
      </c>
      <c r="D548" s="103">
        <v>2852307.9741524402</v>
      </c>
      <c r="E548" s="103">
        <v>3093906.1111601698</v>
      </c>
      <c r="F548" s="103">
        <v>3332855.1487874198</v>
      </c>
      <c r="G548" s="103">
        <v>3570339.654873</v>
      </c>
      <c r="H548" s="103">
        <v>15458950.63319681</v>
      </c>
    </row>
    <row r="549" spans="1:8">
      <c r="A549" s="5">
        <v>442135</v>
      </c>
      <c r="B549" s="2" t="s">
        <v>416</v>
      </c>
      <c r="C549" s="102">
        <v>1687550.3711359201</v>
      </c>
      <c r="D549" s="103">
        <v>1831986.3449810599</v>
      </c>
      <c r="E549" s="103">
        <v>1975590.2935818799</v>
      </c>
      <c r="F549" s="103">
        <v>2115512.4772046702</v>
      </c>
      <c r="G549" s="103">
        <v>2254866.5108467499</v>
      </c>
      <c r="H549" s="103">
        <v>9865505.9977502786</v>
      </c>
    </row>
    <row r="550" spans="1:8">
      <c r="A550" s="5">
        <v>442141</v>
      </c>
      <c r="B550" s="2" t="s">
        <v>692</v>
      </c>
      <c r="C550" s="102">
        <v>1931166.8794033099</v>
      </c>
      <c r="D550" s="103">
        <v>1985029.90510088</v>
      </c>
      <c r="E550" s="103">
        <v>2039230.14530476</v>
      </c>
      <c r="F550" s="103">
        <v>1948711.11707089</v>
      </c>
      <c r="G550" s="103">
        <v>1960132.6476089</v>
      </c>
      <c r="H550" s="103">
        <v>9864270.6944887396</v>
      </c>
    </row>
    <row r="551" spans="1:8">
      <c r="A551" s="5">
        <v>442143</v>
      </c>
      <c r="B551" s="2" t="s">
        <v>698</v>
      </c>
      <c r="C551" s="102">
        <v>1745717.9789382201</v>
      </c>
      <c r="D551" s="103">
        <v>1860097.49793429</v>
      </c>
      <c r="E551" s="103">
        <v>1972546.4007691201</v>
      </c>
      <c r="F551" s="103">
        <v>2080108.91652998</v>
      </c>
      <c r="G551" s="103">
        <v>2185383.9069624399</v>
      </c>
      <c r="H551" s="103">
        <v>9843854.7011340503</v>
      </c>
    </row>
    <row r="552" spans="1:8">
      <c r="A552" s="5">
        <v>442150</v>
      </c>
      <c r="B552" s="2" t="s">
        <v>331</v>
      </c>
      <c r="C552" s="102">
        <v>109097.531364576</v>
      </c>
      <c r="D552" s="103">
        <v>120519.345092227</v>
      </c>
      <c r="E552" s="103">
        <v>132716.622132266</v>
      </c>
      <c r="F552" s="103">
        <v>145534.34790402401</v>
      </c>
      <c r="G552" s="103">
        <v>159023.95534302</v>
      </c>
      <c r="H552" s="103">
        <v>666891.80183611298</v>
      </c>
    </row>
    <row r="553" spans="1:8">
      <c r="A553" s="5">
        <v>442159</v>
      </c>
      <c r="B553" s="2" t="s">
        <v>332</v>
      </c>
      <c r="C553" s="102">
        <v>5058223.0331880804</v>
      </c>
      <c r="D553" s="103">
        <v>4938814.8297221502</v>
      </c>
      <c r="E553" s="103">
        <v>4884624.48331811</v>
      </c>
      <c r="F553" s="103">
        <v>4785203.4956518104</v>
      </c>
      <c r="G553" s="103">
        <v>4965180.1574628903</v>
      </c>
      <c r="H553" s="103">
        <v>24632045.999343041</v>
      </c>
    </row>
    <row r="554" spans="1:8">
      <c r="A554" s="5">
        <v>442170</v>
      </c>
      <c r="B554" s="2" t="s">
        <v>699</v>
      </c>
      <c r="C554" s="102">
        <v>1145170.6497494699</v>
      </c>
      <c r="D554" s="103">
        <v>1117590.5945230401</v>
      </c>
      <c r="E554" s="103">
        <v>1104094.0362011599</v>
      </c>
      <c r="F554" s="103">
        <v>1079133.61362437</v>
      </c>
      <c r="G554" s="103">
        <v>1118511.07908847</v>
      </c>
      <c r="H554" s="103">
        <v>5564499.9731865097</v>
      </c>
    </row>
    <row r="555" spans="1:8">
      <c r="A555" s="5">
        <v>452169</v>
      </c>
      <c r="B555" s="2" t="s">
        <v>333</v>
      </c>
      <c r="C555" s="102">
        <v>1681292.7575421799</v>
      </c>
      <c r="D555" s="103">
        <v>1762898.33607325</v>
      </c>
      <c r="E555" s="103">
        <v>1840047.94537228</v>
      </c>
      <c r="F555" s="103">
        <v>1912813.3220029699</v>
      </c>
      <c r="G555" s="103">
        <v>1981463.3175947601</v>
      </c>
      <c r="H555" s="103">
        <v>9178515.6785854399</v>
      </c>
    </row>
    <row r="556" spans="1:8">
      <c r="A556" s="5">
        <v>452173</v>
      </c>
      <c r="B556" s="2" t="s">
        <v>700</v>
      </c>
      <c r="C556" s="102">
        <v>1341674.0218541501</v>
      </c>
      <c r="D556" s="103">
        <v>1428807.6317005199</v>
      </c>
      <c r="E556" s="103">
        <v>1511767.7674605099</v>
      </c>
      <c r="F556" s="103">
        <v>1588736.5954773501</v>
      </c>
      <c r="G556" s="103">
        <v>1660673.66956528</v>
      </c>
      <c r="H556" s="103">
        <v>7531659.6860578097</v>
      </c>
    </row>
    <row r="557" spans="1:8">
      <c r="A557" s="5">
        <v>452176</v>
      </c>
      <c r="B557" s="2" t="s">
        <v>701</v>
      </c>
      <c r="C557" s="102">
        <v>6214825.22736385</v>
      </c>
      <c r="D557" s="103">
        <v>6385947.34591283</v>
      </c>
      <c r="E557" s="103">
        <v>6554763.5434945999</v>
      </c>
      <c r="F557" s="103">
        <v>6731734.4150560396</v>
      </c>
      <c r="G557" s="103">
        <v>6916279.6165853804</v>
      </c>
      <c r="H557" s="103">
        <v>32803550.148412701</v>
      </c>
    </row>
    <row r="558" spans="1:8">
      <c r="A558" s="5">
        <v>452179</v>
      </c>
      <c r="B558" s="2" t="s">
        <v>334</v>
      </c>
      <c r="C558" s="102">
        <v>3435905.6652240902</v>
      </c>
      <c r="D558" s="103">
        <v>3633909.8406739002</v>
      </c>
      <c r="E558" s="103">
        <v>3805838.5689073298</v>
      </c>
      <c r="F558" s="103">
        <v>3784222.3769397</v>
      </c>
      <c r="G558" s="103">
        <v>3954162.5264557102</v>
      </c>
      <c r="H558" s="103">
        <v>18614038.97820073</v>
      </c>
    </row>
    <row r="559" spans="1:8">
      <c r="A559" s="5">
        <v>452200</v>
      </c>
      <c r="B559" s="2" t="s">
        <v>335</v>
      </c>
      <c r="C559" s="102">
        <v>957780.18347043195</v>
      </c>
      <c r="D559" s="103">
        <v>924719.83800233004</v>
      </c>
      <c r="E559" s="103">
        <v>902731.24315460306</v>
      </c>
      <c r="F559" s="103">
        <v>875104.88845351595</v>
      </c>
      <c r="G559" s="103">
        <v>899850.23779919499</v>
      </c>
      <c r="H559" s="103">
        <v>4560186.3908800753</v>
      </c>
    </row>
    <row r="560" spans="1:8">
      <c r="A560" s="5">
        <v>452226</v>
      </c>
      <c r="B560" s="2" t="s">
        <v>336</v>
      </c>
      <c r="C560" s="102">
        <v>1082374.57417739</v>
      </c>
      <c r="D560" s="103">
        <v>1158852.2871652001</v>
      </c>
      <c r="E560" s="103">
        <v>1232286.40091885</v>
      </c>
      <c r="F560" s="103">
        <v>1300286.2735687599</v>
      </c>
      <c r="G560" s="103">
        <v>1364602.8660222399</v>
      </c>
      <c r="H560" s="103">
        <v>6138402.4018524401</v>
      </c>
    </row>
    <row r="561" spans="1:8">
      <c r="A561" s="5">
        <v>453334</v>
      </c>
      <c r="B561" s="2" t="s">
        <v>702</v>
      </c>
      <c r="C561" s="102">
        <v>2098374.3736190898</v>
      </c>
      <c r="D561" s="103">
        <v>2221483.6708659702</v>
      </c>
      <c r="E561" s="103">
        <v>2340852.4264202402</v>
      </c>
      <c r="F561" s="103">
        <v>2455038.1492125499</v>
      </c>
      <c r="G561" s="103">
        <v>2565068.8742401302</v>
      </c>
      <c r="H561" s="103">
        <v>11680817.494357981</v>
      </c>
    </row>
    <row r="562" spans="1:8">
      <c r="A562" s="5">
        <v>457991</v>
      </c>
      <c r="B562" s="2" t="s">
        <v>703</v>
      </c>
      <c r="C562" s="102">
        <v>978867.73588693701</v>
      </c>
      <c r="D562" s="103">
        <v>966478.42619966203</v>
      </c>
      <c r="E562" s="103">
        <v>955342.75691224704</v>
      </c>
      <c r="F562" s="103">
        <v>943952.00756961398</v>
      </c>
      <c r="G562" s="103">
        <v>932768.42216432095</v>
      </c>
      <c r="H562" s="103">
        <v>4777409.3487327807</v>
      </c>
    </row>
    <row r="563" spans="1:8">
      <c r="A563" s="5">
        <v>462178</v>
      </c>
      <c r="B563" s="2" t="s">
        <v>704</v>
      </c>
      <c r="C563" s="102">
        <v>114633.15672460799</v>
      </c>
      <c r="D563" s="103">
        <v>109202.715792402</v>
      </c>
      <c r="E563" s="103">
        <v>105854.807663414</v>
      </c>
      <c r="F563" s="103">
        <v>101661.79374939</v>
      </c>
      <c r="G563" s="103">
        <v>105206.678609001</v>
      </c>
      <c r="H563" s="103">
        <v>536559.15253881505</v>
      </c>
    </row>
    <row r="564" spans="1:8">
      <c r="A564" s="5">
        <v>462182</v>
      </c>
      <c r="B564" s="2" t="s">
        <v>417</v>
      </c>
      <c r="C564" s="102">
        <v>610246.55624206201</v>
      </c>
      <c r="D564" s="103">
        <v>661482.86568938894</v>
      </c>
      <c r="E564" s="103">
        <v>692107.42450624704</v>
      </c>
      <c r="F564" s="103">
        <v>675940.21461285499</v>
      </c>
      <c r="G564" s="103">
        <v>697594.50620284094</v>
      </c>
      <c r="H564" s="103">
        <v>3337371.5672533941</v>
      </c>
    </row>
    <row r="565" spans="1:8">
      <c r="A565" s="5">
        <v>462186</v>
      </c>
      <c r="B565" s="2" t="s">
        <v>705</v>
      </c>
      <c r="C565" s="102">
        <v>1422020.5786459399</v>
      </c>
      <c r="D565" s="103">
        <v>1540044.71255251</v>
      </c>
      <c r="E565" s="103">
        <v>1657999.3941323301</v>
      </c>
      <c r="F565" s="103">
        <v>1774413.2928749199</v>
      </c>
      <c r="G565" s="103">
        <v>1890957.0163145501</v>
      </c>
      <c r="H565" s="103">
        <v>8285434.9945202507</v>
      </c>
    </row>
    <row r="566" spans="1:8">
      <c r="A566" s="5">
        <v>462188</v>
      </c>
      <c r="B566" s="2" t="s">
        <v>706</v>
      </c>
      <c r="C566" s="102">
        <v>311531.69923940097</v>
      </c>
      <c r="D566" s="103">
        <v>328215.71217890101</v>
      </c>
      <c r="E566" s="103">
        <v>343731.45798146602</v>
      </c>
      <c r="F566" s="103">
        <v>359722.06641755003</v>
      </c>
      <c r="G566" s="103">
        <v>375047.29140301701</v>
      </c>
      <c r="H566" s="103">
        <v>1718248.227220335</v>
      </c>
    </row>
    <row r="567" spans="1:8">
      <c r="A567" s="5">
        <v>462194</v>
      </c>
      <c r="B567" s="2" t="s">
        <v>337</v>
      </c>
      <c r="C567" s="102">
        <v>466921.36207674397</v>
      </c>
      <c r="D567" s="103">
        <v>492378.391821492</v>
      </c>
      <c r="E567" s="103">
        <v>515233.39950512501</v>
      </c>
      <c r="F567" s="103">
        <v>536302.86015453504</v>
      </c>
      <c r="G567" s="103">
        <v>555711.38753333397</v>
      </c>
      <c r="H567" s="103">
        <v>2566547.4010912301</v>
      </c>
    </row>
    <row r="568" spans="1:8">
      <c r="A568" s="5">
        <v>462195</v>
      </c>
      <c r="B568" s="2" t="s">
        <v>707</v>
      </c>
      <c r="C568" s="102">
        <v>229366.58434528401</v>
      </c>
      <c r="D568" s="103">
        <v>220056.607431952</v>
      </c>
      <c r="E568" s="103">
        <v>209635.31988668101</v>
      </c>
      <c r="F568" s="103">
        <v>197417.33554335401</v>
      </c>
      <c r="G568" s="103">
        <v>199594.262451163</v>
      </c>
      <c r="H568" s="103">
        <v>1056070.1096584341</v>
      </c>
    </row>
    <row r="569" spans="1:8">
      <c r="A569" s="5">
        <v>462196</v>
      </c>
      <c r="B569" s="2" t="s">
        <v>708</v>
      </c>
      <c r="C569" s="102">
        <v>63288.0512695203</v>
      </c>
      <c r="D569" s="103">
        <v>67948.632012752307</v>
      </c>
      <c r="E569" s="103">
        <v>73067.235520726696</v>
      </c>
      <c r="F569" s="103">
        <v>77985.413958377903</v>
      </c>
      <c r="G569" s="103">
        <v>83288.375742252203</v>
      </c>
      <c r="H569" s="103">
        <v>365577.70850362943</v>
      </c>
    </row>
    <row r="570" spans="1:8">
      <c r="A570" s="5">
        <v>462197</v>
      </c>
      <c r="B570" s="2" t="s">
        <v>709</v>
      </c>
      <c r="C570" s="102">
        <v>934055.12771932106</v>
      </c>
      <c r="D570" s="103">
        <v>960417.85775780701</v>
      </c>
      <c r="E570" s="103">
        <v>984174.50015864999</v>
      </c>
      <c r="F570" s="103">
        <v>1004172.50814889</v>
      </c>
      <c r="G570" s="103">
        <v>1021309.7992962199</v>
      </c>
      <c r="H570" s="103">
        <v>4904129.7930808878</v>
      </c>
    </row>
    <row r="571" spans="1:8">
      <c r="A571" s="5">
        <v>462199</v>
      </c>
      <c r="B571" s="2" t="s">
        <v>710</v>
      </c>
      <c r="C571" s="102">
        <v>1049405.9951766301</v>
      </c>
      <c r="D571" s="103">
        <v>1031816.2694462</v>
      </c>
      <c r="E571" s="103">
        <v>1027614.57074822</v>
      </c>
      <c r="F571" s="103">
        <v>1011053.94406148</v>
      </c>
      <c r="G571" s="103">
        <v>1054293.2191377699</v>
      </c>
      <c r="H571" s="103">
        <v>5174183.9985702997</v>
      </c>
    </row>
    <row r="572" spans="1:8">
      <c r="A572" s="5">
        <v>462202</v>
      </c>
      <c r="B572" s="2" t="s">
        <v>711</v>
      </c>
      <c r="C572" s="102">
        <v>181022.28195698501</v>
      </c>
      <c r="D572" s="103">
        <v>183971.830355037</v>
      </c>
      <c r="E572" s="103">
        <v>160071.72867205599</v>
      </c>
      <c r="F572" s="103">
        <v>145054.727503539</v>
      </c>
      <c r="G572" s="103">
        <v>162309.862348478</v>
      </c>
      <c r="H572" s="103">
        <v>832430.43083609501</v>
      </c>
    </row>
    <row r="573" spans="1:8">
      <c r="A573" s="5">
        <v>462203</v>
      </c>
      <c r="B573" s="2" t="s">
        <v>712</v>
      </c>
      <c r="C573" s="102">
        <v>1027931.40562274</v>
      </c>
      <c r="D573" s="103">
        <v>1076905.70307119</v>
      </c>
      <c r="E573" s="103">
        <v>1125341.69762994</v>
      </c>
      <c r="F573" s="103">
        <v>1172497.5423095999</v>
      </c>
      <c r="G573" s="103">
        <v>1219113.2167050401</v>
      </c>
      <c r="H573" s="103">
        <v>5621789.5653385101</v>
      </c>
    </row>
    <row r="574" spans="1:8">
      <c r="A574" s="5">
        <v>462206</v>
      </c>
      <c r="B574" s="2" t="s">
        <v>713</v>
      </c>
      <c r="C574" s="102">
        <v>31909.813790958699</v>
      </c>
      <c r="D574" s="103">
        <v>33317.379974664502</v>
      </c>
      <c r="E574" s="103">
        <v>34867.374636864799</v>
      </c>
      <c r="F574" s="103">
        <v>36434.260131375202</v>
      </c>
      <c r="G574" s="103">
        <v>38005.628736260602</v>
      </c>
      <c r="H574" s="103">
        <v>174534.45727012382</v>
      </c>
    </row>
    <row r="575" spans="1:8">
      <c r="A575" s="5">
        <v>462209</v>
      </c>
      <c r="B575" s="2" t="s">
        <v>714</v>
      </c>
      <c r="C575" s="102">
        <v>929420.31765611004</v>
      </c>
      <c r="D575" s="103">
        <v>989392.93144970399</v>
      </c>
      <c r="E575" s="103">
        <v>1044838.32748888</v>
      </c>
      <c r="F575" s="103">
        <v>1095577.3116567701</v>
      </c>
      <c r="G575" s="103">
        <v>1141975.28272376</v>
      </c>
      <c r="H575" s="103">
        <v>5201204.1709752241</v>
      </c>
    </row>
    <row r="576" spans="1:8">
      <c r="A576" s="5">
        <v>462210</v>
      </c>
      <c r="B576" s="2" t="s">
        <v>715</v>
      </c>
      <c r="C576" s="102">
        <v>35680.975281354702</v>
      </c>
      <c r="D576" s="103">
        <v>37104.407509945202</v>
      </c>
      <c r="E576" s="103">
        <v>38645.117781691202</v>
      </c>
      <c r="F576" s="103">
        <v>40235.020605440099</v>
      </c>
      <c r="G576" s="103">
        <v>41823.731745065103</v>
      </c>
      <c r="H576" s="103">
        <v>193489.2529234963</v>
      </c>
    </row>
    <row r="577" spans="1:8">
      <c r="A577" s="5">
        <v>472213</v>
      </c>
      <c r="B577" s="2" t="s">
        <v>338</v>
      </c>
      <c r="C577" s="102">
        <v>2323563.9924782501</v>
      </c>
      <c r="D577" s="103">
        <v>2449747.4527881602</v>
      </c>
      <c r="E577" s="103">
        <v>2574816.7093918398</v>
      </c>
      <c r="F577" s="103">
        <v>2696477.65691764</v>
      </c>
      <c r="G577" s="103">
        <v>2817122.1536831302</v>
      </c>
      <c r="H577" s="103">
        <v>12861727.965259019</v>
      </c>
    </row>
    <row r="578" spans="1:8">
      <c r="A578" s="5">
        <v>472218</v>
      </c>
      <c r="B578" s="2" t="s">
        <v>339</v>
      </c>
      <c r="C578" s="102">
        <v>1144612.2965919501</v>
      </c>
      <c r="D578" s="103">
        <v>1217900.37551368</v>
      </c>
      <c r="E578" s="103">
        <v>1291296.9632645601</v>
      </c>
      <c r="F578" s="103">
        <v>1365537.8280033399</v>
      </c>
      <c r="G578" s="103">
        <v>1441259.6484674199</v>
      </c>
      <c r="H578" s="103">
        <v>6460607.1118409503</v>
      </c>
    </row>
    <row r="579" spans="1:8">
      <c r="A579" s="5">
        <v>472220</v>
      </c>
      <c r="B579" s="2" t="s">
        <v>340</v>
      </c>
      <c r="C579" s="102">
        <v>2173732.9945992399</v>
      </c>
      <c r="D579" s="103">
        <v>2198767.6734202402</v>
      </c>
      <c r="E579" s="103">
        <v>2224519.89057968</v>
      </c>
      <c r="F579" s="103">
        <v>2255014.8464667099</v>
      </c>
      <c r="G579" s="103">
        <v>2290086.3022014201</v>
      </c>
      <c r="H579" s="103">
        <v>11142121.70726729</v>
      </c>
    </row>
    <row r="580" spans="1:8">
      <c r="A580" s="5">
        <v>472221</v>
      </c>
      <c r="B580" s="2" t="s">
        <v>118</v>
      </c>
      <c r="C580" s="102">
        <v>1387250.0887019699</v>
      </c>
      <c r="D580" s="103">
        <v>1399126.2066438401</v>
      </c>
      <c r="E580" s="103">
        <v>1412276.40763276</v>
      </c>
      <c r="F580" s="103">
        <v>1429131.0696326699</v>
      </c>
      <c r="G580" s="103">
        <v>1448828.0286097999</v>
      </c>
      <c r="H580" s="103">
        <v>7076611.8012210401</v>
      </c>
    </row>
    <row r="581" spans="1:8">
      <c r="A581" s="5">
        <v>472226</v>
      </c>
      <c r="B581" s="2" t="s">
        <v>341</v>
      </c>
      <c r="C581" s="102">
        <v>670306.27146700502</v>
      </c>
      <c r="D581" s="103">
        <v>712537.72844990494</v>
      </c>
      <c r="E581" s="103">
        <v>755123.05202548904</v>
      </c>
      <c r="F581" s="103">
        <v>797590.43969914794</v>
      </c>
      <c r="G581" s="103">
        <v>840222.47130489699</v>
      </c>
      <c r="H581" s="103">
        <v>3775779.9629464438</v>
      </c>
    </row>
    <row r="582" spans="1:8">
      <c r="A582" s="5">
        <v>472232</v>
      </c>
      <c r="B582" s="2" t="s">
        <v>342</v>
      </c>
      <c r="C582" s="102">
        <v>748396.48861478094</v>
      </c>
      <c r="D582" s="103">
        <v>778360.14909941901</v>
      </c>
      <c r="E582" s="103">
        <v>808315.57448335201</v>
      </c>
      <c r="F582" s="103">
        <v>837609.50088119903</v>
      </c>
      <c r="G582" s="103">
        <v>866260.24608577299</v>
      </c>
      <c r="H582" s="103">
        <v>4038941.9591645245</v>
      </c>
    </row>
    <row r="583" spans="1:8">
      <c r="A583" s="5">
        <v>472295</v>
      </c>
      <c r="B583" s="2" t="s">
        <v>716</v>
      </c>
      <c r="C583" s="102">
        <v>1749917.1352798201</v>
      </c>
      <c r="D583" s="103">
        <v>1855910.83488456</v>
      </c>
      <c r="E583" s="103">
        <v>1967933.26955391</v>
      </c>
      <c r="F583" s="103">
        <v>2084173.71583423</v>
      </c>
      <c r="G583" s="103">
        <v>2205131.5896036602</v>
      </c>
      <c r="H583" s="103">
        <v>9863066.5451561809</v>
      </c>
    </row>
    <row r="584" spans="1:8">
      <c r="A584" s="5">
        <v>482242</v>
      </c>
      <c r="B584" s="2" t="s">
        <v>343</v>
      </c>
      <c r="C584" s="102">
        <v>1982958.7767844901</v>
      </c>
      <c r="D584" s="103">
        <v>2098010.2746350402</v>
      </c>
      <c r="E584" s="103">
        <v>2204526.3921799702</v>
      </c>
      <c r="F584" s="103">
        <v>2299339.6548975599</v>
      </c>
      <c r="G584" s="103">
        <v>2385309.4460046799</v>
      </c>
      <c r="H584" s="103">
        <v>10970144.544501739</v>
      </c>
    </row>
    <row r="585" spans="1:8">
      <c r="A585" s="5">
        <v>482247</v>
      </c>
      <c r="B585" s="2" t="s">
        <v>717</v>
      </c>
      <c r="C585" s="102">
        <v>4941027.30203827</v>
      </c>
      <c r="D585" s="103">
        <v>5183209.8173934203</v>
      </c>
      <c r="E585" s="103">
        <v>5404309.15650314</v>
      </c>
      <c r="F585" s="103">
        <v>5604524.6306919903</v>
      </c>
      <c r="G585" s="103">
        <v>5786207.5285053998</v>
      </c>
      <c r="H585" s="103">
        <v>26919278.43513222</v>
      </c>
    </row>
    <row r="586" spans="1:8">
      <c r="A586" s="5">
        <v>482248</v>
      </c>
      <c r="B586" s="2" t="s">
        <v>718</v>
      </c>
      <c r="C586" s="102">
        <v>896308.05530950997</v>
      </c>
      <c r="D586" s="103">
        <v>952523.16972775001</v>
      </c>
      <c r="E586" s="103">
        <v>1007630.87227546</v>
      </c>
      <c r="F586" s="103">
        <v>1060766.8729103301</v>
      </c>
      <c r="G586" s="103">
        <v>1112890.4799448301</v>
      </c>
      <c r="H586" s="103">
        <v>5030119.4501678804</v>
      </c>
    </row>
    <row r="587" spans="1:8">
      <c r="A587" s="5">
        <v>482250</v>
      </c>
      <c r="B587" s="2" t="s">
        <v>719</v>
      </c>
      <c r="C587" s="102">
        <v>2100160.7841229099</v>
      </c>
      <c r="D587" s="103">
        <v>2186069.4650686798</v>
      </c>
      <c r="E587" s="103">
        <v>2268818.1652759099</v>
      </c>
      <c r="F587" s="103">
        <v>2346855.2291701301</v>
      </c>
      <c r="G587" s="103">
        <v>2422155.8896699902</v>
      </c>
      <c r="H587" s="103">
        <v>11324059.533307619</v>
      </c>
    </row>
    <row r="588" spans="1:8">
      <c r="A588" s="5">
        <v>482255</v>
      </c>
      <c r="B588" s="2" t="s">
        <v>344</v>
      </c>
      <c r="C588" s="102">
        <v>14032808.3367994</v>
      </c>
      <c r="D588" s="103">
        <v>14057407.078262599</v>
      </c>
      <c r="E588" s="103">
        <v>14073919.443535799</v>
      </c>
      <c r="F588" s="103">
        <v>14107900.9459027</v>
      </c>
      <c r="G588" s="103">
        <v>14153774.348596601</v>
      </c>
      <c r="H588" s="103">
        <v>70425810.153097093</v>
      </c>
    </row>
    <row r="589" spans="1:8">
      <c r="A589" s="5">
        <v>482257</v>
      </c>
      <c r="B589" s="2" t="s">
        <v>345</v>
      </c>
      <c r="C589" s="102">
        <v>6515744.1690196497</v>
      </c>
      <c r="D589" s="103">
        <v>6914199.6012615301</v>
      </c>
      <c r="E589" s="103">
        <v>7290532.0822758004</v>
      </c>
      <c r="F589" s="103">
        <v>7632722.02508316</v>
      </c>
      <c r="G589" s="103">
        <v>7954174.6156973802</v>
      </c>
      <c r="H589" s="103">
        <v>36307372.493337527</v>
      </c>
    </row>
    <row r="590" spans="1:8">
      <c r="A590" s="5">
        <v>483310</v>
      </c>
      <c r="B590" s="2" t="s">
        <v>418</v>
      </c>
      <c r="C590" s="102">
        <v>3947295.8778979699</v>
      </c>
      <c r="D590" s="103">
        <v>4170201.17557065</v>
      </c>
      <c r="E590" s="103">
        <v>4374432.9851356698</v>
      </c>
      <c r="F590" s="103">
        <v>4553725.6605006298</v>
      </c>
      <c r="G590" s="103">
        <v>4716512.0437702201</v>
      </c>
      <c r="H590" s="103">
        <v>21762167.74287514</v>
      </c>
    </row>
    <row r="591" spans="1:8">
      <c r="A591" s="5">
        <v>491231</v>
      </c>
      <c r="B591" s="2" t="s">
        <v>346</v>
      </c>
      <c r="C591" s="102">
        <v>1412267.18162268</v>
      </c>
      <c r="D591" s="103">
        <v>1443164.3643344301</v>
      </c>
      <c r="E591" s="103">
        <v>1471817.03896254</v>
      </c>
      <c r="F591" s="103">
        <v>1498841.0280831801</v>
      </c>
      <c r="G591" s="103">
        <v>1524517.99685399</v>
      </c>
      <c r="H591" s="103">
        <v>7350607.6098568197</v>
      </c>
    </row>
    <row r="592" spans="1:8">
      <c r="A592" s="5">
        <v>492066</v>
      </c>
      <c r="B592" s="2" t="s">
        <v>347</v>
      </c>
      <c r="C592" s="102">
        <v>316971.946117802</v>
      </c>
      <c r="D592" s="103">
        <v>350013.524539156</v>
      </c>
      <c r="E592" s="103">
        <v>384169.38125688297</v>
      </c>
      <c r="F592" s="103">
        <v>417534.09867668198</v>
      </c>
      <c r="G592" s="103">
        <v>451895.67742596701</v>
      </c>
      <c r="H592" s="103">
        <v>1920584.62801649</v>
      </c>
    </row>
    <row r="593" spans="1:8">
      <c r="A593" s="5">
        <v>492176</v>
      </c>
      <c r="B593" s="2" t="s">
        <v>720</v>
      </c>
      <c r="C593" s="102">
        <v>1273950.5351495801</v>
      </c>
      <c r="D593" s="103">
        <v>1228458.00872572</v>
      </c>
      <c r="E593" s="103">
        <v>1175040.2373023999</v>
      </c>
      <c r="F593" s="103">
        <v>1119690.6061006</v>
      </c>
      <c r="G593" s="103">
        <v>1134839.4077916299</v>
      </c>
      <c r="H593" s="103">
        <v>5931978.7950699311</v>
      </c>
    </row>
    <row r="594" spans="1:8">
      <c r="A594" s="5">
        <v>492259</v>
      </c>
      <c r="B594" s="2" t="s">
        <v>348</v>
      </c>
      <c r="C594" s="102">
        <v>627823.19569264899</v>
      </c>
      <c r="D594" s="103">
        <v>609845.78496856999</v>
      </c>
      <c r="E594" s="103">
        <v>597745.40330592904</v>
      </c>
      <c r="F594" s="103">
        <v>581793.62455542199</v>
      </c>
      <c r="G594" s="103">
        <v>601177.79611694498</v>
      </c>
      <c r="H594" s="103">
        <v>3018385.804639515</v>
      </c>
    </row>
    <row r="595" spans="1:8">
      <c r="A595" s="5">
        <v>492262</v>
      </c>
      <c r="B595" s="2" t="s">
        <v>349</v>
      </c>
      <c r="C595" s="102">
        <v>5401508.1838505501</v>
      </c>
      <c r="D595" s="103">
        <v>5920235.89464135</v>
      </c>
      <c r="E595" s="103">
        <v>6429512.35014911</v>
      </c>
      <c r="F595" s="103">
        <v>6922759.4264315004</v>
      </c>
      <c r="G595" s="103">
        <v>7410308.42396791</v>
      </c>
      <c r="H595" s="103">
        <v>32084324.279040419</v>
      </c>
    </row>
    <row r="596" spans="1:8">
      <c r="A596" s="5">
        <v>492263</v>
      </c>
      <c r="B596" s="2" t="s">
        <v>350</v>
      </c>
      <c r="C596" s="102">
        <v>1383084.8411429201</v>
      </c>
      <c r="D596" s="103">
        <v>1478057.32804529</v>
      </c>
      <c r="E596" s="103">
        <v>1567652.1181213299</v>
      </c>
      <c r="F596" s="103">
        <v>1650329.98052616</v>
      </c>
      <c r="G596" s="103">
        <v>1728503.16746368</v>
      </c>
      <c r="H596" s="103">
        <v>7807627.4352993788</v>
      </c>
    </row>
    <row r="597" spans="1:8">
      <c r="A597" s="5">
        <v>492264</v>
      </c>
      <c r="B597" s="2" t="s">
        <v>351</v>
      </c>
      <c r="C597" s="102">
        <v>1531110.9748383099</v>
      </c>
      <c r="D597" s="103">
        <v>1629544.08389228</v>
      </c>
      <c r="E597" s="103">
        <v>1648508.7441817999</v>
      </c>
      <c r="F597" s="103">
        <v>1607877.0203889799</v>
      </c>
      <c r="G597" s="103">
        <v>1660555.7042270701</v>
      </c>
      <c r="H597" s="103">
        <v>8077596.5275284396</v>
      </c>
    </row>
    <row r="598" spans="1:8">
      <c r="A598" s="5">
        <v>492265</v>
      </c>
      <c r="B598" s="2" t="s">
        <v>419</v>
      </c>
      <c r="C598" s="102">
        <v>1430978.05423602</v>
      </c>
      <c r="D598" s="103">
        <v>1486906.7738498601</v>
      </c>
      <c r="E598" s="103">
        <v>1539926.9090177601</v>
      </c>
      <c r="F598" s="103">
        <v>1588383.8566778</v>
      </c>
      <c r="G598" s="103">
        <v>1632669.1690179501</v>
      </c>
      <c r="H598" s="103">
        <v>7678864.7627993897</v>
      </c>
    </row>
    <row r="599" spans="1:8">
      <c r="A599" s="5">
        <v>492270</v>
      </c>
      <c r="B599" s="2" t="s">
        <v>352</v>
      </c>
      <c r="C599" s="102">
        <v>2524318.0979700298</v>
      </c>
      <c r="D599" s="103">
        <v>2656205.2195791602</v>
      </c>
      <c r="E599" s="103">
        <v>2782327.3640955398</v>
      </c>
      <c r="F599" s="103">
        <v>2903363.1793673001</v>
      </c>
      <c r="G599" s="103">
        <v>3020727.9360836102</v>
      </c>
      <c r="H599" s="103">
        <v>13886941.797095641</v>
      </c>
    </row>
    <row r="600" spans="1:8">
      <c r="A600" s="5">
        <v>493403</v>
      </c>
      <c r="B600" s="2" t="s">
        <v>353</v>
      </c>
      <c r="C600" s="102">
        <v>3735474.0857829801</v>
      </c>
      <c r="D600" s="103">
        <v>3929838.1962441299</v>
      </c>
      <c r="E600" s="103">
        <v>3878348.7241914999</v>
      </c>
      <c r="F600" s="103">
        <v>3780599.20848255</v>
      </c>
      <c r="G600" s="103">
        <v>3908336.10153209</v>
      </c>
      <c r="H600" s="103">
        <v>19232596.316233251</v>
      </c>
    </row>
    <row r="601" spans="1:8">
      <c r="A601" s="5">
        <v>500758</v>
      </c>
      <c r="B601" s="2" t="s">
        <v>420</v>
      </c>
      <c r="C601" s="102">
        <v>1763023.50695569</v>
      </c>
      <c r="D601" s="103">
        <v>1746786.1620116199</v>
      </c>
      <c r="E601" s="103">
        <v>1736885.6013340901</v>
      </c>
      <c r="F601" s="103">
        <v>1736051.7931206001</v>
      </c>
      <c r="G601" s="103">
        <v>1743012.09737632</v>
      </c>
      <c r="H601" s="103">
        <v>8725759.1607983205</v>
      </c>
    </row>
    <row r="602" spans="1:8">
      <c r="A602" s="5">
        <v>502278</v>
      </c>
      <c r="B602" s="2" t="s">
        <v>421</v>
      </c>
      <c r="C602" s="102">
        <v>1595639.83986999</v>
      </c>
      <c r="D602" s="103">
        <v>1601040.1681780801</v>
      </c>
      <c r="E602" s="103">
        <v>1605794.7920375499</v>
      </c>
      <c r="F602" s="103">
        <v>1608303.3004803499</v>
      </c>
      <c r="G602" s="103">
        <v>1609648.1081437201</v>
      </c>
      <c r="H602" s="103">
        <v>8020426.2087096898</v>
      </c>
    </row>
    <row r="603" spans="1:8">
      <c r="A603" s="5">
        <v>502282</v>
      </c>
      <c r="B603" s="2" t="s">
        <v>354</v>
      </c>
      <c r="C603" s="102">
        <v>531273.40313291096</v>
      </c>
      <c r="D603" s="103">
        <v>558605.06881155598</v>
      </c>
      <c r="E603" s="103">
        <v>587268.79574989295</v>
      </c>
      <c r="F603" s="103">
        <v>615338.87963304296</v>
      </c>
      <c r="G603" s="103">
        <v>642000.93570221099</v>
      </c>
      <c r="H603" s="103">
        <v>2934487.0830296138</v>
      </c>
    </row>
    <row r="604" spans="1:8">
      <c r="A604" s="5">
        <v>502284</v>
      </c>
      <c r="B604" s="2" t="s">
        <v>721</v>
      </c>
      <c r="C604" s="102">
        <v>1233628.7462625499</v>
      </c>
      <c r="D604" s="103">
        <v>1162691.5431834201</v>
      </c>
      <c r="E604" s="103">
        <v>1107993.54468174</v>
      </c>
      <c r="F604" s="103">
        <v>1049595.7429995099</v>
      </c>
      <c r="G604" s="103">
        <v>1055883.6263267</v>
      </c>
      <c r="H604" s="103">
        <v>5609793.2034539199</v>
      </c>
    </row>
    <row r="605" spans="1:8">
      <c r="A605" s="5">
        <v>502286</v>
      </c>
      <c r="B605" s="2" t="s">
        <v>355</v>
      </c>
      <c r="C605" s="102">
        <v>3264278.5404203101</v>
      </c>
      <c r="D605" s="103">
        <v>3450156.3202359001</v>
      </c>
      <c r="E605" s="103">
        <v>3632985.3362536002</v>
      </c>
      <c r="F605" s="103">
        <v>3810138.8631281001</v>
      </c>
      <c r="G605" s="103">
        <v>3983529.0724419602</v>
      </c>
      <c r="H605" s="103">
        <v>18141088.132479873</v>
      </c>
    </row>
    <row r="606" spans="1:8">
      <c r="A606" s="5">
        <v>502288</v>
      </c>
      <c r="B606" s="2" t="s">
        <v>722</v>
      </c>
      <c r="C606" s="102">
        <v>1932710.9498393901</v>
      </c>
      <c r="D606" s="103">
        <v>2031070.39998593</v>
      </c>
      <c r="E606" s="103">
        <v>2132043.20959927</v>
      </c>
      <c r="F606" s="103">
        <v>2233501.69533432</v>
      </c>
      <c r="G606" s="103">
        <v>2337567.06367013</v>
      </c>
      <c r="H606" s="103">
        <v>10666893.31842904</v>
      </c>
    </row>
    <row r="607" spans="1:8">
      <c r="A607" s="5">
        <v>512251</v>
      </c>
      <c r="B607" s="2" t="s">
        <v>723</v>
      </c>
      <c r="C607" s="102">
        <v>5601570.8336971002</v>
      </c>
      <c r="D607" s="103">
        <v>5925151.4006839301</v>
      </c>
      <c r="E607" s="103">
        <v>6245731.1184387496</v>
      </c>
      <c r="F607" s="103">
        <v>6560707.4748794399</v>
      </c>
      <c r="G607" s="103">
        <v>6872710.0253301598</v>
      </c>
      <c r="H607" s="103">
        <v>31205870.853029381</v>
      </c>
    </row>
    <row r="608" spans="1:8">
      <c r="A608" s="5">
        <v>512290</v>
      </c>
      <c r="B608" s="2" t="s">
        <v>724</v>
      </c>
      <c r="C608" s="102">
        <v>147881.65011705999</v>
      </c>
      <c r="D608" s="103">
        <v>155093.24391276401</v>
      </c>
      <c r="E608" s="103">
        <v>162940.898209493</v>
      </c>
      <c r="F608" s="103">
        <v>170555.028229719</v>
      </c>
      <c r="G608" s="103">
        <v>178013.77476801799</v>
      </c>
      <c r="H608" s="103">
        <v>814484.59523705393</v>
      </c>
    </row>
    <row r="609" spans="1:8">
      <c r="A609" s="5">
        <v>512291</v>
      </c>
      <c r="B609" s="2" t="s">
        <v>725</v>
      </c>
      <c r="C609" s="102">
        <v>1436303.85429898</v>
      </c>
      <c r="D609" s="103">
        <v>1529730.9345482001</v>
      </c>
      <c r="E609" s="103">
        <v>1620732.79892436</v>
      </c>
      <c r="F609" s="103">
        <v>1707688.3933526999</v>
      </c>
      <c r="G609" s="103">
        <v>1791952.5085440299</v>
      </c>
      <c r="H609" s="103">
        <v>8086408.4896682706</v>
      </c>
    </row>
    <row r="610" spans="1:8">
      <c r="A610" s="5">
        <v>512295</v>
      </c>
      <c r="B610" s="2" t="s">
        <v>726</v>
      </c>
      <c r="C610" s="102">
        <v>1429794.32575093</v>
      </c>
      <c r="D610" s="103">
        <v>1496479.54485439</v>
      </c>
      <c r="E610" s="103">
        <v>1566532.42768283</v>
      </c>
      <c r="F610" s="103">
        <v>1638285.87123447</v>
      </c>
      <c r="G610" s="103">
        <v>1712281.14923829</v>
      </c>
      <c r="H610" s="103">
        <v>7843373.3187609101</v>
      </c>
    </row>
    <row r="611" spans="1:8">
      <c r="A611" s="5">
        <v>512296</v>
      </c>
      <c r="B611" s="2" t="s">
        <v>356</v>
      </c>
      <c r="C611" s="102">
        <v>2301921.2710176799</v>
      </c>
      <c r="D611" s="103">
        <v>2516192.6611718498</v>
      </c>
      <c r="E611" s="103">
        <v>2730290.9989270899</v>
      </c>
      <c r="F611" s="103">
        <v>2941714.1009159498</v>
      </c>
      <c r="G611" s="103">
        <v>3153270.79837377</v>
      </c>
      <c r="H611" s="103">
        <v>13643389.83040634</v>
      </c>
    </row>
    <row r="612" spans="1:8">
      <c r="A612" s="5">
        <v>520580</v>
      </c>
      <c r="B612" s="2" t="s">
        <v>727</v>
      </c>
      <c r="C612" s="102">
        <v>95590.550833054396</v>
      </c>
      <c r="D612" s="103">
        <v>91497.020537422504</v>
      </c>
      <c r="E612" s="103">
        <v>88513.000093064999</v>
      </c>
      <c r="F612" s="103">
        <v>78356.167105003202</v>
      </c>
      <c r="G612" s="103">
        <v>76306.813059544904</v>
      </c>
      <c r="H612" s="103">
        <v>430263.55162809003</v>
      </c>
    </row>
    <row r="613" spans="1:8">
      <c r="A613" s="5">
        <v>520581</v>
      </c>
      <c r="B613" s="2" t="s">
        <v>422</v>
      </c>
      <c r="C613" s="102">
        <v>104697.503032195</v>
      </c>
      <c r="D613" s="103">
        <v>101163.452766513</v>
      </c>
      <c r="E613" s="103">
        <v>99329.224735609998</v>
      </c>
      <c r="F613" s="103">
        <v>96281.236435470506</v>
      </c>
      <c r="G613" s="103">
        <v>100458.412029716</v>
      </c>
      <c r="H613" s="103">
        <v>501929.82899950456</v>
      </c>
    </row>
    <row r="614" spans="1:8">
      <c r="A614" s="5">
        <v>522417</v>
      </c>
      <c r="B614" s="2" t="s">
        <v>357</v>
      </c>
      <c r="C614" s="102">
        <v>28775.904729418002</v>
      </c>
      <c r="D614" s="103">
        <v>30040.251689645698</v>
      </c>
      <c r="E614" s="103">
        <v>31437.2770954404</v>
      </c>
      <c r="F614" s="103">
        <v>32921.232512610797</v>
      </c>
      <c r="G614" s="103">
        <v>34564.110650569302</v>
      </c>
      <c r="H614" s="103">
        <v>157738.77667768422</v>
      </c>
    </row>
    <row r="615" spans="1:8">
      <c r="A615" s="5">
        <v>522419</v>
      </c>
      <c r="B615" s="2" t="s">
        <v>358</v>
      </c>
      <c r="C615" s="102">
        <v>431484.06488824199</v>
      </c>
      <c r="D615" s="103">
        <v>458902.40088592499</v>
      </c>
      <c r="E615" s="103">
        <v>486808.37559986499</v>
      </c>
      <c r="F615" s="103">
        <v>515173.09983607498</v>
      </c>
      <c r="G615" s="103">
        <v>543961.47357632394</v>
      </c>
      <c r="H615" s="103">
        <v>2436329.414786431</v>
      </c>
    </row>
    <row r="616" spans="1:8">
      <c r="A616" s="5">
        <v>522423</v>
      </c>
      <c r="B616" s="2" t="s">
        <v>728</v>
      </c>
      <c r="C616" s="102">
        <v>1100511.2984259599</v>
      </c>
      <c r="D616" s="103">
        <v>1136531.09271498</v>
      </c>
      <c r="E616" s="103">
        <v>1171172.9040103799</v>
      </c>
      <c r="F616" s="103">
        <v>1203667.5167161401</v>
      </c>
      <c r="G616" s="103">
        <v>1234902.47091349</v>
      </c>
      <c r="H616" s="103">
        <v>5846785.28278095</v>
      </c>
    </row>
    <row r="617" spans="1:8">
      <c r="A617" s="5">
        <v>522426</v>
      </c>
      <c r="B617" s="2" t="s">
        <v>359</v>
      </c>
      <c r="C617" s="102">
        <v>595216.66949578305</v>
      </c>
      <c r="D617" s="103">
        <v>630865.57549677999</v>
      </c>
      <c r="E617" s="103">
        <v>668608.43884303304</v>
      </c>
      <c r="F617" s="103">
        <v>707969.05984826596</v>
      </c>
      <c r="G617" s="103">
        <v>748991.36865681503</v>
      </c>
      <c r="H617" s="103">
        <v>3351651.1123406771</v>
      </c>
    </row>
    <row r="618" spans="1:8">
      <c r="A618" s="5">
        <v>522431</v>
      </c>
      <c r="B618" s="2" t="s">
        <v>360</v>
      </c>
      <c r="C618" s="102">
        <v>2405289.2641167799</v>
      </c>
      <c r="D618" s="103">
        <v>2492421.4050085102</v>
      </c>
      <c r="E618" s="103">
        <v>2583170.7691800902</v>
      </c>
      <c r="F618" s="103">
        <v>2681699.5297759599</v>
      </c>
      <c r="G618" s="103">
        <v>2787332.6319922102</v>
      </c>
      <c r="H618" s="103">
        <v>12949913.60007355</v>
      </c>
    </row>
    <row r="619" spans="1:8">
      <c r="A619" s="5">
        <v>522442</v>
      </c>
      <c r="B619" s="2" t="s">
        <v>423</v>
      </c>
      <c r="C619" s="102">
        <v>667322.22522664501</v>
      </c>
      <c r="D619" s="103">
        <v>685083.25650248304</v>
      </c>
      <c r="E619" s="103">
        <v>701621.87006732798</v>
      </c>
      <c r="F619" s="103">
        <v>718139.56985472003</v>
      </c>
      <c r="G619" s="103">
        <v>733900.17993484903</v>
      </c>
      <c r="H619" s="103">
        <v>3506067.1015860252</v>
      </c>
    </row>
    <row r="620" spans="1:8">
      <c r="A620" s="5">
        <v>522446</v>
      </c>
      <c r="B620" s="2" t="s">
        <v>361</v>
      </c>
      <c r="C620" s="102">
        <v>796592.88141867204</v>
      </c>
      <c r="D620" s="103">
        <v>827710.50674776698</v>
      </c>
      <c r="E620" s="103">
        <v>860937.60770757997</v>
      </c>
      <c r="F620" s="103">
        <v>895544.09775730898</v>
      </c>
      <c r="G620" s="103">
        <v>931818.66076505603</v>
      </c>
      <c r="H620" s="103">
        <v>4312603.7543963846</v>
      </c>
    </row>
    <row r="621" spans="1:8">
      <c r="A621" s="5">
        <v>522447</v>
      </c>
      <c r="B621" s="2" t="s">
        <v>362</v>
      </c>
      <c r="C621" s="102">
        <v>3916809.5161231998</v>
      </c>
      <c r="D621" s="103">
        <v>3688989.1287330398</v>
      </c>
      <c r="E621" s="103">
        <v>3462325.9072567099</v>
      </c>
      <c r="F621" s="103">
        <v>3238182.26473008</v>
      </c>
      <c r="G621" s="103">
        <v>3218900.7521373299</v>
      </c>
      <c r="H621" s="103">
        <v>17525207.568980359</v>
      </c>
    </row>
    <row r="622" spans="1:8">
      <c r="A622" s="5">
        <v>522451</v>
      </c>
      <c r="B622" s="2" t="s">
        <v>363</v>
      </c>
      <c r="C622" s="102">
        <v>899901.12684607506</v>
      </c>
      <c r="D622" s="103">
        <v>972494.26086952805</v>
      </c>
      <c r="E622" s="103">
        <v>1042603.56868207</v>
      </c>
      <c r="F622" s="103">
        <v>1093964.44960201</v>
      </c>
      <c r="G622" s="103">
        <v>1131673.5533028001</v>
      </c>
      <c r="H622" s="103">
        <v>5140636.9593024831</v>
      </c>
    </row>
    <row r="623" spans="1:8">
      <c r="A623" s="5">
        <v>522452</v>
      </c>
      <c r="B623" s="2" t="s">
        <v>364</v>
      </c>
      <c r="C623" s="102">
        <v>2337953.8339207401</v>
      </c>
      <c r="D623" s="103">
        <v>2444370.9956576098</v>
      </c>
      <c r="E623" s="103">
        <v>2557244.9504638799</v>
      </c>
      <c r="F623" s="103">
        <v>2678152.8342290702</v>
      </c>
      <c r="G623" s="103">
        <v>2807889.99726546</v>
      </c>
      <c r="H623" s="103">
        <v>12825612.61153676</v>
      </c>
    </row>
    <row r="624" spans="1:8">
      <c r="A624" s="5">
        <v>532359</v>
      </c>
      <c r="B624" s="2" t="s">
        <v>365</v>
      </c>
      <c r="C624" s="102">
        <v>627540.21875356894</v>
      </c>
      <c r="D624" s="103">
        <v>644948.72637968499</v>
      </c>
      <c r="E624" s="103">
        <v>664379.74135043495</v>
      </c>
      <c r="F624" s="103">
        <v>685265.23430091201</v>
      </c>
      <c r="G624" s="103">
        <v>707701.195721008</v>
      </c>
      <c r="H624" s="103">
        <v>3329835.1165056089</v>
      </c>
    </row>
    <row r="625" spans="1:8">
      <c r="A625" s="5">
        <v>532362</v>
      </c>
      <c r="B625" s="2" t="s">
        <v>366</v>
      </c>
      <c r="C625" s="102">
        <v>2595672.6568294</v>
      </c>
      <c r="D625" s="103">
        <v>2703489.8585299398</v>
      </c>
      <c r="E625" s="103">
        <v>2815264.3168234001</v>
      </c>
      <c r="F625" s="103">
        <v>2935269.3998499499</v>
      </c>
      <c r="G625" s="103">
        <v>3065845.54059728</v>
      </c>
      <c r="H625" s="103">
        <v>14115541.772629971</v>
      </c>
    </row>
    <row r="626" spans="1:8">
      <c r="A626" s="5">
        <v>532363</v>
      </c>
      <c r="B626" s="2" t="s">
        <v>367</v>
      </c>
      <c r="C626" s="102">
        <v>515253.74853553699</v>
      </c>
      <c r="D626" s="103">
        <v>548060.13988279598</v>
      </c>
      <c r="E626" s="103">
        <v>582944.51228388702</v>
      </c>
      <c r="F626" s="103">
        <v>619592.59740262898</v>
      </c>
      <c r="G626" s="103">
        <v>658067.21928236994</v>
      </c>
      <c r="H626" s="103">
        <v>2923918.217387219</v>
      </c>
    </row>
    <row r="627" spans="1:8">
      <c r="A627" s="5">
        <v>532364</v>
      </c>
      <c r="B627" s="2" t="s">
        <v>368</v>
      </c>
      <c r="C627" s="102">
        <v>1492053.9066876799</v>
      </c>
      <c r="D627" s="103">
        <v>1534033.33015053</v>
      </c>
      <c r="E627" s="103">
        <v>1510628.7778342699</v>
      </c>
      <c r="F627" s="103">
        <v>1438621.7762245601</v>
      </c>
      <c r="G627" s="103">
        <v>1455680.7310218101</v>
      </c>
      <c r="H627" s="103">
        <v>7431018.52191885</v>
      </c>
    </row>
    <row r="628" spans="1:8">
      <c r="A628" s="5">
        <v>532369</v>
      </c>
      <c r="B628" s="2" t="s">
        <v>369</v>
      </c>
      <c r="C628" s="102">
        <v>381613.52984400903</v>
      </c>
      <c r="D628" s="103">
        <v>407843.057761184</v>
      </c>
      <c r="E628" s="103">
        <v>433493.11565691099</v>
      </c>
      <c r="F628" s="103">
        <v>435783.13270998799</v>
      </c>
      <c r="G628" s="103">
        <v>437807.56414185202</v>
      </c>
      <c r="H628" s="103">
        <v>2096540.400113944</v>
      </c>
    </row>
    <row r="629" spans="1:8">
      <c r="A629" s="5">
        <v>532373</v>
      </c>
      <c r="B629" s="2" t="s">
        <v>424</v>
      </c>
      <c r="C629" s="102">
        <v>495820.530595196</v>
      </c>
      <c r="D629" s="103">
        <v>518873.42417500098</v>
      </c>
      <c r="E629" s="103">
        <v>541140.06861632306</v>
      </c>
      <c r="F629" s="103">
        <v>562598.03895554401</v>
      </c>
      <c r="G629" s="103">
        <v>583810.288705896</v>
      </c>
      <c r="H629" s="103">
        <v>2702242.3510479601</v>
      </c>
    </row>
    <row r="630" spans="1:8">
      <c r="A630" s="5">
        <v>532377</v>
      </c>
      <c r="B630" s="2" t="s">
        <v>729</v>
      </c>
      <c r="C630" s="102">
        <v>64244.480600761097</v>
      </c>
      <c r="D630" s="103">
        <v>70106.450750819102</v>
      </c>
      <c r="E630" s="103">
        <v>76513.7772188987</v>
      </c>
      <c r="F630" s="103">
        <v>83373.017053164804</v>
      </c>
      <c r="G630" s="103">
        <v>90767.478228925102</v>
      </c>
      <c r="H630" s="103">
        <v>385005.20385256881</v>
      </c>
    </row>
    <row r="631" spans="1:8">
      <c r="A631" s="5">
        <v>532383</v>
      </c>
      <c r="B631" s="2" t="s">
        <v>370</v>
      </c>
      <c r="C631" s="102">
        <v>4673327.3879022198</v>
      </c>
      <c r="D631" s="103">
        <v>4720139.57863722</v>
      </c>
      <c r="E631" s="103">
        <v>4766862.4437080799</v>
      </c>
      <c r="F631" s="103">
        <v>4827286.13845562</v>
      </c>
      <c r="G631" s="103">
        <v>4900965.4713661</v>
      </c>
      <c r="H631" s="103">
        <v>23888581.020069242</v>
      </c>
    </row>
    <row r="632" spans="1:8">
      <c r="A632" s="5">
        <v>532384</v>
      </c>
      <c r="B632" s="2" t="s">
        <v>371</v>
      </c>
      <c r="C632" s="102">
        <v>358975.716191741</v>
      </c>
      <c r="D632" s="103">
        <v>382582.70224287198</v>
      </c>
      <c r="E632" s="103">
        <v>405959.082889351</v>
      </c>
      <c r="F632" s="103">
        <v>427346.93507134798</v>
      </c>
      <c r="G632" s="103">
        <v>448400.21221692301</v>
      </c>
      <c r="H632" s="103">
        <v>2023264.648612235</v>
      </c>
    </row>
    <row r="633" spans="1:8">
      <c r="A633" s="5">
        <v>532386</v>
      </c>
      <c r="B633" s="2" t="s">
        <v>425</v>
      </c>
      <c r="C633" s="102">
        <v>294782.65425805299</v>
      </c>
      <c r="D633" s="103">
        <v>310336.42659369501</v>
      </c>
      <c r="E633" s="103">
        <v>326639.22930503299</v>
      </c>
      <c r="F633" s="103">
        <v>342734.81208077498</v>
      </c>
      <c r="G633" s="103">
        <v>357935.54451355501</v>
      </c>
      <c r="H633" s="103">
        <v>1632428.6667511109</v>
      </c>
    </row>
    <row r="634" spans="1:8">
      <c r="A634" s="5">
        <v>532387</v>
      </c>
      <c r="B634" s="2" t="s">
        <v>372</v>
      </c>
      <c r="C634" s="102">
        <v>295553.49869828997</v>
      </c>
      <c r="D634" s="103">
        <v>311461.45522091101</v>
      </c>
      <c r="E634" s="103">
        <v>329094.84762087901</v>
      </c>
      <c r="F634" s="103">
        <v>348120.94765082002</v>
      </c>
      <c r="G634" s="103">
        <v>368637.66832685401</v>
      </c>
      <c r="H634" s="103">
        <v>1652868.417517754</v>
      </c>
    </row>
    <row r="635" spans="1:8">
      <c r="A635" s="5">
        <v>532388</v>
      </c>
      <c r="B635" s="2" t="s">
        <v>730</v>
      </c>
      <c r="C635" s="102">
        <v>421975.62208308402</v>
      </c>
      <c r="D635" s="103">
        <v>409982.04043348401</v>
      </c>
      <c r="E635" s="103">
        <v>405410.997882633</v>
      </c>
      <c r="F635" s="103">
        <v>396070.70613641001</v>
      </c>
      <c r="G635" s="103">
        <v>409410.53265529999</v>
      </c>
      <c r="H635" s="103">
        <v>2042849.8991909111</v>
      </c>
    </row>
    <row r="636" spans="1:8">
      <c r="A636" s="5">
        <v>532389</v>
      </c>
      <c r="B636" s="2" t="s">
        <v>731</v>
      </c>
      <c r="C636" s="102">
        <v>1054137.5647442599</v>
      </c>
      <c r="D636" s="103">
        <v>1125080.7940592701</v>
      </c>
      <c r="E636" s="103">
        <v>1195605.92930877</v>
      </c>
      <c r="F636" s="103">
        <v>1264193.25506827</v>
      </c>
      <c r="G636" s="103">
        <v>1331634.3353986801</v>
      </c>
      <c r="H636" s="103">
        <v>5970651.8785792496</v>
      </c>
    </row>
    <row r="637" spans="1:8">
      <c r="A637" s="5">
        <v>532390</v>
      </c>
      <c r="B637" s="2" t="s">
        <v>373</v>
      </c>
      <c r="C637" s="102">
        <v>636283.69568173902</v>
      </c>
      <c r="D637" s="103">
        <v>644600.28546005697</v>
      </c>
      <c r="E637" s="103">
        <v>629990.017010084</v>
      </c>
      <c r="F637" s="103">
        <v>608939.60393088101</v>
      </c>
      <c r="G637" s="103">
        <v>627060.75801816001</v>
      </c>
      <c r="H637" s="103">
        <v>3146874.3601009212</v>
      </c>
    </row>
    <row r="638" spans="1:8">
      <c r="A638" s="5">
        <v>532391</v>
      </c>
      <c r="B638" s="2" t="s">
        <v>374</v>
      </c>
      <c r="C638" s="102">
        <v>731315.58044455806</v>
      </c>
      <c r="D638" s="103">
        <v>757179.47944062902</v>
      </c>
      <c r="E638" s="103">
        <v>780670.57252023905</v>
      </c>
      <c r="F638" s="103">
        <v>801944.25053423003</v>
      </c>
      <c r="G638" s="103">
        <v>821402.33443628298</v>
      </c>
      <c r="H638" s="103">
        <v>3892512.2173759392</v>
      </c>
    </row>
    <row r="639" spans="1:8">
      <c r="A639" s="5">
        <v>532392</v>
      </c>
      <c r="B639" s="2" t="s">
        <v>732</v>
      </c>
      <c r="C639" s="102">
        <v>837933.37256811105</v>
      </c>
      <c r="D639" s="103">
        <v>818848.20084805903</v>
      </c>
      <c r="E639" s="103">
        <v>809398.30772223102</v>
      </c>
      <c r="F639" s="103">
        <v>792776.88536749606</v>
      </c>
      <c r="G639" s="103">
        <v>822784.73274968099</v>
      </c>
      <c r="H639" s="103">
        <v>4081741.499255578</v>
      </c>
    </row>
    <row r="640" spans="1:8">
      <c r="A640" s="5">
        <v>532396</v>
      </c>
      <c r="B640" s="2" t="s">
        <v>733</v>
      </c>
      <c r="C640" s="102">
        <v>150658.57104682</v>
      </c>
      <c r="D640" s="103">
        <v>158871.918295098</v>
      </c>
      <c r="E640" s="103">
        <v>167606.915828817</v>
      </c>
      <c r="F640" s="103">
        <v>175581.67641399399</v>
      </c>
      <c r="G640" s="103">
        <v>183292.02387468299</v>
      </c>
      <c r="H640" s="103">
        <v>836011.10545941198</v>
      </c>
    </row>
    <row r="641" spans="1:8">
      <c r="A641" s="5">
        <v>532397</v>
      </c>
      <c r="B641" s="2" t="s">
        <v>375</v>
      </c>
      <c r="C641" s="102">
        <v>3571473.9637080799</v>
      </c>
      <c r="D641" s="103">
        <v>3343475.5315379002</v>
      </c>
      <c r="E641" s="103">
        <v>3137143.2869241899</v>
      </c>
      <c r="F641" s="103">
        <v>2926371.9175853902</v>
      </c>
      <c r="G641" s="103">
        <v>2901064.9973079199</v>
      </c>
      <c r="H641" s="103">
        <v>15879529.69706348</v>
      </c>
    </row>
    <row r="642" spans="1:8">
      <c r="A642" s="5">
        <v>532399</v>
      </c>
      <c r="B642" s="2" t="s">
        <v>376</v>
      </c>
      <c r="C642" s="102">
        <v>1932266.9848950501</v>
      </c>
      <c r="D642" s="103">
        <v>1989007.4115553501</v>
      </c>
      <c r="E642" s="103">
        <v>2042895.5987209501</v>
      </c>
      <c r="F642" s="103">
        <v>2093160.20587024</v>
      </c>
      <c r="G642" s="103">
        <v>2140602.9813607601</v>
      </c>
      <c r="H642" s="103">
        <v>10197933.18240235</v>
      </c>
    </row>
    <row r="643" spans="1:8">
      <c r="A643" s="5">
        <v>533336</v>
      </c>
      <c r="B643" s="2" t="s">
        <v>734</v>
      </c>
      <c r="C643" s="102">
        <v>61695.134037033997</v>
      </c>
      <c r="D643" s="103">
        <v>66469.811028080701</v>
      </c>
      <c r="E643" s="103">
        <v>71314.584556615897</v>
      </c>
      <c r="F643" s="103">
        <v>76412.331631255307</v>
      </c>
      <c r="G643" s="103">
        <v>81961.8706117252</v>
      </c>
      <c r="H643" s="103">
        <v>357853.7318647111</v>
      </c>
    </row>
    <row r="644" spans="1:8">
      <c r="A644" s="5">
        <v>542301</v>
      </c>
      <c r="B644" s="2" t="s">
        <v>377</v>
      </c>
      <c r="C644" s="102">
        <v>1724582.34192652</v>
      </c>
      <c r="D644" s="103">
        <v>1802989.56866787</v>
      </c>
      <c r="E644" s="103">
        <v>1878037.96154492</v>
      </c>
      <c r="F644" s="103">
        <v>1948971.3574689601</v>
      </c>
      <c r="G644" s="103">
        <v>2016414.4302509199</v>
      </c>
      <c r="H644" s="103">
        <v>9370995.6598591898</v>
      </c>
    </row>
    <row r="645" spans="1:8">
      <c r="A645" s="5">
        <v>542313</v>
      </c>
      <c r="B645" s="2" t="s">
        <v>735</v>
      </c>
      <c r="C645" s="102">
        <v>452084.86448589398</v>
      </c>
      <c r="D645" s="103">
        <v>483246.28038480901</v>
      </c>
      <c r="E645" s="103">
        <v>514934.89047292399</v>
      </c>
      <c r="F645" s="103">
        <v>546858.39753952995</v>
      </c>
      <c r="G645" s="103">
        <v>578919.12077763397</v>
      </c>
      <c r="H645" s="103">
        <v>2576043.5536607909</v>
      </c>
    </row>
    <row r="646" spans="1:8">
      <c r="A646" s="5">
        <v>542318</v>
      </c>
      <c r="B646" s="2" t="s">
        <v>426</v>
      </c>
      <c r="C646" s="102">
        <v>1338138.0566701901</v>
      </c>
      <c r="D646" s="103">
        <v>1449265.8201309</v>
      </c>
      <c r="E646" s="103">
        <v>1555864.83964228</v>
      </c>
      <c r="F646" s="103">
        <v>1657485.6754231099</v>
      </c>
      <c r="G646" s="103">
        <v>1756121.7033831801</v>
      </c>
      <c r="H646" s="103">
        <v>7756876.0952496603</v>
      </c>
    </row>
    <row r="647" spans="1:8">
      <c r="A647" s="5">
        <v>542324</v>
      </c>
      <c r="B647" s="2" t="s">
        <v>427</v>
      </c>
      <c r="C647" s="102">
        <v>2242906.4069742099</v>
      </c>
      <c r="D647" s="103">
        <v>2393381.6008514999</v>
      </c>
      <c r="E647" s="103">
        <v>2542604.8741082102</v>
      </c>
      <c r="F647" s="103">
        <v>2688458.06352705</v>
      </c>
      <c r="G647" s="103">
        <v>2832806.1106664701</v>
      </c>
      <c r="H647" s="103">
        <v>12700157.05612744</v>
      </c>
    </row>
    <row r="648" spans="1:8">
      <c r="A648" s="5">
        <v>542332</v>
      </c>
      <c r="B648" s="2" t="s">
        <v>378</v>
      </c>
      <c r="C648" s="102">
        <v>3678421.1237667501</v>
      </c>
      <c r="D648" s="103">
        <v>4003188.9128573001</v>
      </c>
      <c r="E648" s="103">
        <v>4330060.5863809204</v>
      </c>
      <c r="F648" s="103">
        <v>4657111.7016544398</v>
      </c>
      <c r="G648" s="103">
        <v>4985643.0595341297</v>
      </c>
      <c r="H648" s="103">
        <v>21654425.38419354</v>
      </c>
    </row>
    <row r="649" spans="1:8">
      <c r="A649" s="5">
        <v>542338</v>
      </c>
      <c r="B649" s="2" t="s">
        <v>379</v>
      </c>
      <c r="C649" s="102">
        <v>4727925.5363921802</v>
      </c>
      <c r="D649" s="103">
        <v>4954365.2071785703</v>
      </c>
      <c r="E649" s="103">
        <v>5177907.8068881799</v>
      </c>
      <c r="F649" s="103">
        <v>5396474.4303951096</v>
      </c>
      <c r="G649" s="103">
        <v>5611165.30536089</v>
      </c>
      <c r="H649" s="103">
        <v>25867838.286214933</v>
      </c>
    </row>
    <row r="650" spans="1:8">
      <c r="A650" s="5">
        <v>542339</v>
      </c>
      <c r="B650" s="2" t="s">
        <v>380</v>
      </c>
      <c r="C650" s="102">
        <v>4209728.0246796096</v>
      </c>
      <c r="D650" s="103">
        <v>4157098.1395482402</v>
      </c>
      <c r="E650" s="103">
        <v>4071954.65187144</v>
      </c>
      <c r="F650" s="103">
        <v>3954024.78837898</v>
      </c>
      <c r="G650" s="103">
        <v>4073855.63789071</v>
      </c>
      <c r="H650" s="103">
        <v>20466661.242368981</v>
      </c>
    </row>
    <row r="651" spans="1:8">
      <c r="A651" s="5">
        <v>542343</v>
      </c>
      <c r="B651" s="2" t="s">
        <v>381</v>
      </c>
      <c r="C651" s="102">
        <v>2638808.0952584902</v>
      </c>
      <c r="D651" s="103">
        <v>2765287.3794855899</v>
      </c>
      <c r="E651" s="103">
        <v>2891085.13698996</v>
      </c>
      <c r="F651" s="103">
        <v>3013268.28834537</v>
      </c>
      <c r="G651" s="103">
        <v>3133589.8166636098</v>
      </c>
      <c r="H651" s="103">
        <v>14442038.71674302</v>
      </c>
    </row>
    <row r="652" spans="1:8">
      <c r="A652" s="5">
        <v>552220</v>
      </c>
      <c r="B652" s="2" t="s">
        <v>736</v>
      </c>
      <c r="C652" s="102">
        <v>147099.68709985801</v>
      </c>
      <c r="D652" s="103">
        <v>148975.61114031999</v>
      </c>
      <c r="E652" s="103">
        <v>151231.88711360199</v>
      </c>
      <c r="F652" s="103">
        <v>153399.417675062</v>
      </c>
      <c r="G652" s="103">
        <v>156149.978551582</v>
      </c>
      <c r="H652" s="103">
        <v>756856.58158042398</v>
      </c>
    </row>
    <row r="653" spans="1:8">
      <c r="A653" s="5">
        <v>552349</v>
      </c>
      <c r="B653" s="2" t="s">
        <v>382</v>
      </c>
      <c r="C653" s="102">
        <v>2404574.69717866</v>
      </c>
      <c r="D653" s="103">
        <v>2507695.2015370899</v>
      </c>
      <c r="E653" s="103">
        <v>2607250.37299868</v>
      </c>
      <c r="F653" s="103">
        <v>2700622.9435024001</v>
      </c>
      <c r="G653" s="103">
        <v>2791127.0454419302</v>
      </c>
      <c r="H653" s="103">
        <v>13011270.26065876</v>
      </c>
    </row>
    <row r="654" spans="1:8">
      <c r="A654" s="5">
        <v>553304</v>
      </c>
      <c r="B654" s="2" t="s">
        <v>383</v>
      </c>
      <c r="C654" s="102">
        <v>575764.21499972197</v>
      </c>
      <c r="D654" s="103">
        <v>624424.91436912003</v>
      </c>
      <c r="E654" s="103">
        <v>672402.72112282203</v>
      </c>
      <c r="F654" s="103">
        <v>718236.29393816402</v>
      </c>
      <c r="G654" s="103">
        <v>738843.17473061103</v>
      </c>
      <c r="H654" s="103">
        <v>3329671.3191604391</v>
      </c>
    </row>
    <row r="655" spans="1:8">
      <c r="A655" s="5">
        <v>663800</v>
      </c>
      <c r="B655" s="2" t="s">
        <v>428</v>
      </c>
      <c r="C655" s="102">
        <v>7136912.2682565404</v>
      </c>
      <c r="D655" s="103">
        <v>7268327.5305768903</v>
      </c>
      <c r="E655" s="103">
        <v>7416807.6271232497</v>
      </c>
      <c r="F655" s="103">
        <v>7576193.4613188198</v>
      </c>
      <c r="G655" s="103">
        <v>7746757.78498636</v>
      </c>
      <c r="H655" s="103">
        <v>37144998.672261864</v>
      </c>
    </row>
    <row r="656" spans="1:8">
      <c r="A656" s="5">
        <v>673900</v>
      </c>
      <c r="B656" s="2" t="s">
        <v>737</v>
      </c>
      <c r="C656" s="102">
        <v>1276231.6063878101</v>
      </c>
      <c r="D656" s="103">
        <v>1309712.89818378</v>
      </c>
      <c r="E656" s="103">
        <v>1345079.64998876</v>
      </c>
      <c r="F656" s="103">
        <v>1379928.2667769699</v>
      </c>
      <c r="G656" s="103">
        <v>1415685.0509955301</v>
      </c>
      <c r="H656" s="103">
        <v>6726637.4723328501</v>
      </c>
    </row>
  </sheetData>
  <mergeCells count="1">
    <mergeCell ref="C1:G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Main</vt:lpstr>
      <vt:lpstr>Factors</vt:lpstr>
      <vt:lpstr>NECA 5 year Projections</vt:lpstr>
      <vt:lpstr>Main!Print_Area</vt:lpstr>
      <vt:lpstr>Main!Print_Titles</vt:lpstr>
    </vt:vector>
  </TitlesOfParts>
  <Company>USAC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Sammy Khan</dc:creator>
  <cp:lastModifiedBy>fzahid</cp:lastModifiedBy>
  <cp:lastPrinted>2020-04-30T02:36:13Z</cp:lastPrinted>
  <dcterms:created xsi:type="dcterms:W3CDTF">2016-06-21T21:38:02Z</dcterms:created>
  <dcterms:modified xsi:type="dcterms:W3CDTF">2021-10-18T22:28:17Z</dcterms:modified>
</cp:coreProperties>
</file>